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charts/chart4.xml" ContentType="application/vnd.openxmlformats-officedocument.drawingml.chart+xml"/>
  <Override PartName="/xl/drawings/drawing8.xml" ContentType="application/vnd.openxmlformats-officedocument.drawing+xml"/>
  <Override PartName="/xl/charts/chart5.xml" ContentType="application/vnd.openxmlformats-officedocument.drawingml.chart+xml"/>
  <Override PartName="/xl/drawings/drawing9.xml" ContentType="application/vnd.openxmlformats-officedocument.drawing+xml"/>
  <Override PartName="/xl/charts/chart6.xml" ContentType="application/vnd.openxmlformats-officedocument.drawingml.chart+xml"/>
  <Override PartName="/xl/drawings/drawing10.xml" ContentType="application/vnd.openxmlformats-officedocument.drawing+xml"/>
  <Override PartName="/xl/charts/chart7.xml" ContentType="application/vnd.openxmlformats-officedocument.drawingml.chart+xml"/>
  <Override PartName="/xl/drawings/drawing11.xml" ContentType="application/vnd.openxmlformats-officedocument.drawing+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harts/chart9.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4.xml" ContentType="application/vnd.openxmlformats-officedocument.drawingml.chartshapes+xml"/>
  <Override PartName="/xl/drawings/drawing15.xml" ContentType="application/vnd.openxmlformats-officedocument.drawing+xml"/>
  <Override PartName="/xl/drawings/drawing16.xml" ContentType="application/vnd.openxmlformats-officedocument.drawing+xml"/>
  <Override PartName="/xl/charts/chart10.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7.xml" ContentType="application/vnd.openxmlformats-officedocument.drawing+xml"/>
  <Override PartName="/xl/charts/chart11.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3.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queryTables/queryTable4.xml" ContentType="application/vnd.openxmlformats-officedocument.spreadsheetml.queryTable+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queryTables/queryTable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DieseArbeitsmappe" defaultThemeVersion="166925"/>
  <mc:AlternateContent xmlns:mc="http://schemas.openxmlformats.org/markup-compatibility/2006">
    <mc:Choice Requires="x15">
      <x15ac:absPath xmlns:x15ac="http://schemas.microsoft.com/office/spreadsheetml/2010/11/ac" url="C:\Detlef\Tradematiker\Research\Optionen\OI-Abfrage\"/>
    </mc:Choice>
  </mc:AlternateContent>
  <xr:revisionPtr revIDLastSave="0" documentId="13_ncr:1_{8DBE951E-BF85-4423-B3FF-3D2EC592BCB5}" xr6:coauthVersionLast="47" xr6:coauthVersionMax="47" xr10:uidLastSave="{00000000-0000-0000-0000-000000000000}"/>
  <bookViews>
    <workbookView xWindow="-23148" yWindow="-108" windowWidth="23256" windowHeight="12456" tabRatio="751" firstSheet="4" activeTab="14" xr2:uid="{3CDFE83A-9C88-4766-961F-2D6C5E1FA6D2}"/>
  </bookViews>
  <sheets>
    <sheet name="Version" sheetId="44" r:id="rId1"/>
    <sheet name="AngeboteM" sheetId="83" r:id="rId2"/>
    <sheet name="AngeboteA" sheetId="84" r:id="rId3"/>
    <sheet name="Ueberhaenge" sheetId="1" r:id="rId4"/>
    <sheet name="Call_Front" sheetId="235" r:id="rId5"/>
    <sheet name="Put_Front" sheetId="236" r:id="rId6"/>
    <sheet name="CallFront-1" sheetId="237" r:id="rId7"/>
    <sheet name="PutFront-1" sheetId="238" r:id="rId8"/>
    <sheet name="Call+01" sheetId="239" r:id="rId9"/>
    <sheet name="Put+01" sheetId="240" r:id="rId10"/>
    <sheet name="Infos" sheetId="19" r:id="rId11"/>
    <sheet name="Mail" sheetId="81" r:id="rId12"/>
    <sheet name="Tabelle1" sheetId="90" r:id="rId13"/>
    <sheet name="Summery" sheetId="38" r:id="rId14"/>
    <sheet name="Test" sheetId="55" r:id="rId15"/>
    <sheet name="SummeryVerfall" sheetId="42" r:id="rId16"/>
    <sheet name="SummeryDetail" sheetId="63" r:id="rId17"/>
    <sheet name="SummeryBasis" sheetId="67" r:id="rId18"/>
    <sheet name="SummeryDetailVerfall" sheetId="65" r:id="rId19"/>
    <sheet name="Preise" sheetId="89" r:id="rId20"/>
    <sheet name="HedgeGrafik" sheetId="20" r:id="rId21"/>
    <sheet name="HedgeGrafik (eng)" sheetId="43" r:id="rId22"/>
    <sheet name="Disclaimer" sheetId="64" r:id="rId23"/>
    <sheet name="Glossar" sheetId="40" r:id="rId24"/>
    <sheet name="HedgeBedarf" sheetId="18" r:id="rId25"/>
    <sheet name="HedgeBedarf+01" sheetId="41" r:id="rId26"/>
    <sheet name="GT L&amp;S" sheetId="71" r:id="rId27"/>
    <sheet name="QuotesFDAX" sheetId="57" r:id="rId28"/>
    <sheet name="StgrtDAX" sheetId="58" r:id="rId29"/>
    <sheet name="LUSDAX BO" sheetId="59" r:id="rId30"/>
    <sheet name="LUSDAX Onvista" sheetId="60" r:id="rId31"/>
    <sheet name="LUSDAX Ariva" sheetId="61" r:id="rId32"/>
    <sheet name="FDAX" sheetId="62" r:id="rId33"/>
    <sheet name="EURIBOR 3M" sheetId="69" r:id="rId34"/>
    <sheet name="CallHeute" sheetId="74" r:id="rId35"/>
    <sheet name="PutHeute" sheetId="76" r:id="rId36"/>
    <sheet name="Put+1Heute" sheetId="77" r:id="rId37"/>
    <sheet name="Call+1Heute" sheetId="78" r:id="rId38"/>
    <sheet name="VDAX-New 2M Hist_2" sheetId="82" r:id="rId39"/>
    <sheet name="VDAX-N 2M" sheetId="87" r:id="rId40"/>
    <sheet name="VDAX-New 2M Hist" sheetId="88" r:id="rId41"/>
  </sheets>
  <definedNames>
    <definedName name="_xlnm.Print_Area" localSheetId="22">Disclaimer!$A$1:$K$26</definedName>
    <definedName name="_xlnm.Print_Area" localSheetId="13">Summery!$A$1:$I$55</definedName>
    <definedName name="_xlnm.Print_Area" localSheetId="16">SummeryDetail!$A$1:$I$35</definedName>
    <definedName name="_xlnm.Print_Area" localSheetId="18">SummeryDetailVerfall!$A$1:$I$35</definedName>
    <definedName name="_xlnm.Print_Area" localSheetId="15">SummeryVerfall!$A$1:$J$55</definedName>
    <definedName name="_xlnm.Print_Area" localSheetId="14">Test!$A$1:$K$55</definedName>
    <definedName name="ExterneDaten_1" localSheetId="37" hidden="1">'Call+1Heute'!$A$1:$R$148</definedName>
    <definedName name="ExterneDaten_1" localSheetId="34" hidden="1">CallHeute!$A$1:$R$148</definedName>
    <definedName name="ExterneDaten_1" localSheetId="33" hidden="1">'EURIBOR 3M'!$A$1:$B$11</definedName>
    <definedName name="ExterneDaten_1" localSheetId="35" hidden="1">PutHeute!$A$1:$R$148</definedName>
    <definedName name="ExterneDaten_1" localSheetId="27" hidden="1">QuotesFDAX!$A$1:$E$10</definedName>
    <definedName name="ExterneDaten_1" localSheetId="28" hidden="1">StgrtDAX!$A$1:$D$8</definedName>
    <definedName name="ExterneDaten_1" localSheetId="39" hidden="1">'VDAX-N 2M'!$A$1:$K$3</definedName>
    <definedName name="ExterneDaten_1" localSheetId="40" hidden="1">'VDAX-New 2M Hist'!$A$1:$C$23</definedName>
    <definedName name="ExterneDaten_1" localSheetId="38" hidden="1">'VDAX-New 2M Hist_2'!$A$1:$C$23</definedName>
    <definedName name="Print_Area" localSheetId="22">Disclaimer!$A$1:$K$26</definedName>
    <definedName name="Print_Area" localSheetId="23">Glossar!$A$4:$B$16</definedName>
    <definedName name="Print_Area" localSheetId="13">Summery!$A$1:$K$55</definedName>
    <definedName name="Print_Area" localSheetId="17">SummeryBasis!$A$1:$K$35</definedName>
    <definedName name="Print_Area" localSheetId="16">SummeryDetail!$A$1:$K$35</definedName>
    <definedName name="Print_Area" localSheetId="18">SummeryDetailVerfall!$A$1:$K$35</definedName>
    <definedName name="Print_Area" localSheetId="15">SummeryVerfall!$A$1:$K$55</definedName>
    <definedName name="Print_Area" localSheetId="14">Test!$A$1:$K$55</definedName>
    <definedName name="Print_Area" localSheetId="3">Ueberhaenge!$A$1:$I$55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2" i="1" l="1"/>
  <c r="U9" i="90"/>
  <c r="U1" i="90"/>
  <c r="V1" i="90" s="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211" i="1"/>
  <c r="U41" i="81"/>
  <c r="U25" i="81"/>
  <c r="V25" i="81" s="1"/>
  <c r="W25" i="81" s="1"/>
  <c r="V9" i="90" l="1"/>
  <c r="W9" i="90" s="1"/>
  <c r="W1" i="90"/>
  <c r="V41" i="81"/>
  <c r="W41" i="81" s="1"/>
  <c r="V2" i="81" l="1"/>
  <c r="X8" i="1"/>
  <c r="X4" i="1" l="1"/>
  <c r="R9" i="1"/>
  <c r="R8" i="1"/>
  <c r="N4" i="1" s="1"/>
  <c r="G4" i="1"/>
  <c r="P4" i="1" l="1"/>
  <c r="AB9" i="1"/>
  <c r="AA9" i="1" s="1"/>
  <c r="Z9" i="1" s="1"/>
  <c r="R7" i="1"/>
  <c r="AC9" i="1"/>
  <c r="X8" i="19"/>
  <c r="N1" i="1" s="1"/>
  <c r="H3" i="42"/>
  <c r="N9" i="1" l="1"/>
  <c r="N3" i="1" s="1"/>
  <c r="G1" i="1" l="1"/>
  <c r="W7" i="19" s="1"/>
  <c r="Q8" i="1" l="1"/>
  <c r="F52" i="55" l="1"/>
  <c r="F3" i="55" l="1"/>
  <c r="H3" i="55" s="1"/>
  <c r="S8" i="55" l="1"/>
  <c r="S9" i="55" s="1"/>
  <c r="R11" i="55" l="1"/>
  <c r="R12" i="55"/>
  <c r="R13" i="55"/>
  <c r="R14" i="55"/>
  <c r="R15" i="55"/>
  <c r="R16" i="55"/>
  <c r="R17" i="55"/>
  <c r="R18" i="55"/>
  <c r="R19" i="55"/>
  <c r="R20" i="55"/>
  <c r="R21" i="55"/>
  <c r="R22" i="55"/>
  <c r="R23" i="55"/>
  <c r="R24" i="55"/>
  <c r="R25" i="55"/>
  <c r="R26" i="55"/>
  <c r="R27" i="55"/>
  <c r="R28" i="55"/>
  <c r="R29" i="55"/>
  <c r="R30" i="55"/>
  <c r="R31" i="55"/>
  <c r="R32" i="55"/>
  <c r="R33" i="55"/>
  <c r="R34" i="55"/>
  <c r="R35" i="55"/>
  <c r="R36" i="55"/>
  <c r="R37" i="55"/>
  <c r="R38" i="55"/>
  <c r="R39" i="55"/>
  <c r="R40" i="55"/>
  <c r="R41" i="55"/>
  <c r="R42" i="55"/>
  <c r="R43" i="55"/>
  <c r="R44" i="55"/>
  <c r="R45" i="55"/>
  <c r="R46" i="55"/>
  <c r="R47" i="55"/>
  <c r="R48" i="55"/>
  <c r="R49" i="55"/>
  <c r="R50" i="55"/>
  <c r="R6" i="1"/>
  <c r="G3" i="1"/>
  <c r="A30" i="67" l="1"/>
  <c r="A12" i="67"/>
  <c r="A13" i="67"/>
  <c r="A14" i="67"/>
  <c r="A15" i="67"/>
  <c r="A16" i="67"/>
  <c r="A17" i="67"/>
  <c r="A18" i="67"/>
  <c r="A19" i="67"/>
  <c r="A20" i="67"/>
  <c r="A21" i="67"/>
  <c r="A22" i="67"/>
  <c r="A23" i="67"/>
  <c r="A24" i="67"/>
  <c r="A25" i="67"/>
  <c r="A26" i="67"/>
  <c r="A27" i="67"/>
  <c r="A28" i="67"/>
  <c r="A29" i="67"/>
  <c r="A11" i="67"/>
  <c r="A10" i="67"/>
  <c r="B30" i="67"/>
  <c r="B12" i="67"/>
  <c r="B13" i="67"/>
  <c r="B14" i="67"/>
  <c r="B15" i="67"/>
  <c r="B16" i="67"/>
  <c r="B17" i="67"/>
  <c r="B18" i="67"/>
  <c r="B19" i="67"/>
  <c r="B20" i="67"/>
  <c r="B21" i="67"/>
  <c r="B22" i="67"/>
  <c r="B23" i="67"/>
  <c r="B24" i="67"/>
  <c r="B25" i="67"/>
  <c r="B26" i="67"/>
  <c r="B27" i="67"/>
  <c r="B28" i="67"/>
  <c r="B29" i="67"/>
  <c r="B11" i="67"/>
  <c r="B10" i="67"/>
  <c r="V11" i="55"/>
  <c r="X11" i="55" s="1"/>
  <c r="V12" i="55"/>
  <c r="X12" i="55" s="1"/>
  <c r="V13" i="55"/>
  <c r="X13" i="55" s="1"/>
  <c r="V14" i="55"/>
  <c r="W14" i="55" s="1"/>
  <c r="V15" i="55"/>
  <c r="W15" i="55" s="1"/>
  <c r="V16" i="55"/>
  <c r="X16" i="55" s="1"/>
  <c r="V17" i="55"/>
  <c r="X17" i="55" s="1"/>
  <c r="V18" i="55"/>
  <c r="W18" i="55" s="1"/>
  <c r="V19" i="55"/>
  <c r="X19" i="55" s="1"/>
  <c r="V20" i="55"/>
  <c r="X20" i="55" s="1"/>
  <c r="V21" i="55"/>
  <c r="X21" i="55" s="1"/>
  <c r="V22" i="55"/>
  <c r="V23" i="55"/>
  <c r="W23" i="55" s="1"/>
  <c r="V24" i="55"/>
  <c r="X24" i="55" s="1"/>
  <c r="V25" i="55"/>
  <c r="W25" i="55" s="1"/>
  <c r="V26" i="55"/>
  <c r="W26" i="55" s="1"/>
  <c r="V27" i="55"/>
  <c r="X27" i="55" s="1"/>
  <c r="V28" i="55"/>
  <c r="X28" i="55" s="1"/>
  <c r="V29" i="55"/>
  <c r="X29" i="55" s="1"/>
  <c r="V30" i="55"/>
  <c r="W30" i="55" s="1"/>
  <c r="V31" i="55"/>
  <c r="W31" i="55" s="1"/>
  <c r="V32" i="55"/>
  <c r="X32" i="55" s="1"/>
  <c r="V33" i="55"/>
  <c r="X33" i="55" s="1"/>
  <c r="V34" i="55"/>
  <c r="W34" i="55" s="1"/>
  <c r="V35" i="55"/>
  <c r="W35" i="55" s="1"/>
  <c r="V36" i="55"/>
  <c r="X36" i="55" s="1"/>
  <c r="V37" i="55"/>
  <c r="W37" i="55" s="1"/>
  <c r="V38" i="55"/>
  <c r="W38" i="55" s="1"/>
  <c r="V39" i="55"/>
  <c r="X39" i="55" s="1"/>
  <c r="V40" i="55"/>
  <c r="X40" i="55" s="1"/>
  <c r="V41" i="55"/>
  <c r="X41" i="55" s="1"/>
  <c r="V42" i="55"/>
  <c r="W42" i="55" s="1"/>
  <c r="V43" i="55"/>
  <c r="X43" i="55" s="1"/>
  <c r="V44" i="55"/>
  <c r="X44" i="55" s="1"/>
  <c r="V45" i="55"/>
  <c r="X45" i="55" s="1"/>
  <c r="V46" i="55"/>
  <c r="W46" i="55" s="1"/>
  <c r="V47" i="55"/>
  <c r="X47" i="55" s="1"/>
  <c r="V48" i="55"/>
  <c r="X48" i="55" s="1"/>
  <c r="V49" i="55"/>
  <c r="X49" i="55" s="1"/>
  <c r="V50" i="55"/>
  <c r="W50" i="55" s="1"/>
  <c r="V10" i="55"/>
  <c r="X10" i="55" s="1"/>
  <c r="N9" i="67"/>
  <c r="F3" i="67"/>
  <c r="H3" i="67" s="1"/>
  <c r="AB11" i="55"/>
  <c r="W22" i="55" l="1"/>
  <c r="X22" i="55"/>
  <c r="W32" i="55"/>
  <c r="W43" i="55"/>
  <c r="W13" i="55"/>
  <c r="W17" i="55"/>
  <c r="W19" i="55"/>
  <c r="W21" i="55"/>
  <c r="W24" i="55"/>
  <c r="X26" i="55"/>
  <c r="W28" i="55"/>
  <c r="W29" i="55"/>
  <c r="X31" i="55"/>
  <c r="W33" i="55"/>
  <c r="W44" i="55"/>
  <c r="W47" i="55"/>
  <c r="W49" i="55"/>
  <c r="W11" i="55"/>
  <c r="W12" i="55"/>
  <c r="X14" i="55"/>
  <c r="X15" i="55"/>
  <c r="W16" i="55"/>
  <c r="X18" i="55"/>
  <c r="W20" i="55"/>
  <c r="X23" i="55"/>
  <c r="X25" i="55"/>
  <c r="W27" i="55"/>
  <c r="X30" i="55"/>
  <c r="X34" i="55"/>
  <c r="X35" i="55"/>
  <c r="W36" i="55"/>
  <c r="X37" i="55"/>
  <c r="X38" i="55"/>
  <c r="W39" i="55"/>
  <c r="W40" i="55"/>
  <c r="W41" i="55"/>
  <c r="X42" i="55"/>
  <c r="W45" i="55"/>
  <c r="X46" i="55"/>
  <c r="W48" i="55"/>
  <c r="X50" i="55"/>
  <c r="W10" i="55"/>
  <c r="O9" i="67"/>
  <c r="Z5" i="1" l="1"/>
  <c r="D30" i="65"/>
  <c r="B30" i="65"/>
  <c r="C30" i="65"/>
  <c r="D12" i="65"/>
  <c r="D13" i="65"/>
  <c r="D14" i="65"/>
  <c r="D15" i="65"/>
  <c r="D16" i="65"/>
  <c r="D17" i="65"/>
  <c r="D18" i="65"/>
  <c r="D19" i="65"/>
  <c r="D20" i="65"/>
  <c r="D21" i="65"/>
  <c r="D22" i="65"/>
  <c r="D23" i="65"/>
  <c r="D24" i="65"/>
  <c r="D25" i="65"/>
  <c r="D26" i="65"/>
  <c r="D27" i="65"/>
  <c r="D28" i="65"/>
  <c r="D29" i="65"/>
  <c r="C12" i="65"/>
  <c r="C13" i="65"/>
  <c r="C14" i="65"/>
  <c r="C15" i="65"/>
  <c r="C16" i="65"/>
  <c r="C17" i="65"/>
  <c r="C18" i="65"/>
  <c r="C19" i="65"/>
  <c r="C20" i="65"/>
  <c r="C21" i="65"/>
  <c r="C22" i="65"/>
  <c r="C23" i="65"/>
  <c r="C24" i="65"/>
  <c r="C25" i="65"/>
  <c r="C26" i="65"/>
  <c r="C27" i="65"/>
  <c r="C28" i="65"/>
  <c r="C29" i="65"/>
  <c r="B12" i="65"/>
  <c r="B13" i="65"/>
  <c r="B14" i="65"/>
  <c r="B15" i="65"/>
  <c r="B16" i="65"/>
  <c r="B17" i="65"/>
  <c r="B18" i="65"/>
  <c r="B19" i="65"/>
  <c r="B20" i="65"/>
  <c r="B21" i="65"/>
  <c r="B22" i="65"/>
  <c r="B23" i="65"/>
  <c r="B24" i="65"/>
  <c r="B25" i="65"/>
  <c r="B26" i="65"/>
  <c r="B27" i="65"/>
  <c r="B28" i="65"/>
  <c r="B29" i="65"/>
  <c r="D11" i="65"/>
  <c r="C11" i="65"/>
  <c r="B11" i="65"/>
  <c r="D10" i="65"/>
  <c r="C10" i="65"/>
  <c r="B10" i="65"/>
  <c r="A30" i="65"/>
  <c r="A12" i="65"/>
  <c r="A13" i="65"/>
  <c r="A14" i="65"/>
  <c r="A15" i="65"/>
  <c r="A16" i="65"/>
  <c r="A17" i="65"/>
  <c r="A18" i="65"/>
  <c r="A19" i="65"/>
  <c r="A20" i="65"/>
  <c r="A21" i="65"/>
  <c r="A22" i="65"/>
  <c r="A23" i="65"/>
  <c r="A24" i="65"/>
  <c r="A25" i="65"/>
  <c r="A26" i="65"/>
  <c r="A27" i="65"/>
  <c r="A28" i="65"/>
  <c r="A29" i="65"/>
  <c r="A11" i="65"/>
  <c r="A10" i="65"/>
  <c r="C9" i="65"/>
  <c r="P9" i="65" s="1"/>
  <c r="F3" i="65"/>
  <c r="H3" i="65" s="1"/>
  <c r="F3" i="63"/>
  <c r="H3" i="63" s="1"/>
  <c r="D9" i="65" l="1"/>
  <c r="Q9" i="65" s="1"/>
  <c r="C9" i="63"/>
  <c r="P9" i="63" s="1"/>
  <c r="D9" i="63" l="1"/>
  <c r="Q9" i="63" s="1"/>
  <c r="K52" i="55" l="1"/>
  <c r="J52" i="55"/>
  <c r="C9" i="55" l="1"/>
  <c r="D9" i="55" s="1"/>
  <c r="P9" i="55" l="1"/>
  <c r="Q9" i="55"/>
  <c r="Z4" i="1" l="1"/>
  <c r="I8" i="1" l="1"/>
  <c r="H8" i="1"/>
  <c r="G8" i="1"/>
  <c r="F8" i="1"/>
  <c r="B32" i="19"/>
  <c r="B31" i="19"/>
  <c r="D8" i="1" s="1"/>
  <c r="H34" i="65" l="1"/>
  <c r="G55" i="55"/>
  <c r="B7" i="67"/>
  <c r="O8" i="67"/>
  <c r="O8" i="65"/>
  <c r="B7" i="63"/>
  <c r="B7" i="65"/>
  <c r="O8" i="63"/>
  <c r="B7" i="55"/>
  <c r="O8" i="55"/>
  <c r="E8" i="1"/>
  <c r="G55" i="42"/>
  <c r="B33" i="19"/>
  <c r="G54" i="55" s="1"/>
  <c r="Y9" i="1"/>
  <c r="W9" i="1"/>
  <c r="Y3" i="1"/>
  <c r="AA7" i="1"/>
  <c r="Z7" i="1"/>
  <c r="Y7" i="1"/>
  <c r="X7" i="1"/>
  <c r="W7" i="1"/>
  <c r="G54" i="42" l="1"/>
  <c r="H33" i="65"/>
  <c r="F3" i="42" l="1"/>
  <c r="G2" i="1" l="1"/>
  <c r="C3" i="65" l="1"/>
  <c r="C3" i="67"/>
  <c r="C3" i="55"/>
  <c r="C3" i="63"/>
  <c r="A11" i="42"/>
  <c r="B11" i="42"/>
  <c r="C11" i="42"/>
  <c r="D11" i="42"/>
  <c r="A12" i="42"/>
  <c r="B12" i="42"/>
  <c r="C12" i="42"/>
  <c r="D12" i="42"/>
  <c r="A13" i="42"/>
  <c r="B13" i="42"/>
  <c r="C13" i="42"/>
  <c r="D13" i="42"/>
  <c r="A14" i="42"/>
  <c r="B14" i="42"/>
  <c r="C14" i="42"/>
  <c r="D14" i="42"/>
  <c r="A15" i="42"/>
  <c r="B15" i="42"/>
  <c r="C15" i="42"/>
  <c r="D15" i="42"/>
  <c r="A16" i="42"/>
  <c r="B16" i="42"/>
  <c r="C16" i="42"/>
  <c r="D16" i="42"/>
  <c r="A17" i="42"/>
  <c r="B17" i="42"/>
  <c r="C17" i="42"/>
  <c r="D17" i="42"/>
  <c r="A18" i="42"/>
  <c r="B18" i="42"/>
  <c r="C18" i="42"/>
  <c r="D18" i="42"/>
  <c r="A19" i="42"/>
  <c r="B19" i="42"/>
  <c r="C19" i="42"/>
  <c r="D19" i="42"/>
  <c r="A20" i="42"/>
  <c r="B20" i="42"/>
  <c r="C20" i="42"/>
  <c r="D20" i="42"/>
  <c r="A21" i="42"/>
  <c r="B21" i="42"/>
  <c r="C21" i="42"/>
  <c r="D21" i="42"/>
  <c r="A22" i="42"/>
  <c r="B22" i="42"/>
  <c r="C22" i="42"/>
  <c r="D22" i="42"/>
  <c r="A23" i="42"/>
  <c r="B23" i="42"/>
  <c r="C23" i="42"/>
  <c r="D23" i="42"/>
  <c r="A24" i="42"/>
  <c r="B24" i="42"/>
  <c r="C24" i="42"/>
  <c r="D24" i="42"/>
  <c r="A25" i="42"/>
  <c r="B25" i="42"/>
  <c r="C25" i="42"/>
  <c r="D25" i="42"/>
  <c r="A26" i="42"/>
  <c r="B26" i="42"/>
  <c r="C26" i="42"/>
  <c r="D26" i="42"/>
  <c r="A27" i="42"/>
  <c r="B27" i="42"/>
  <c r="C27" i="42"/>
  <c r="D27" i="42"/>
  <c r="A28" i="42"/>
  <c r="B28" i="42"/>
  <c r="C28" i="42"/>
  <c r="D28" i="42"/>
  <c r="A29" i="42"/>
  <c r="B29" i="42"/>
  <c r="C29" i="42"/>
  <c r="D29" i="42"/>
  <c r="A30" i="42"/>
  <c r="B30" i="42"/>
  <c r="C30" i="42"/>
  <c r="D30" i="42"/>
  <c r="A31" i="42"/>
  <c r="B31" i="42"/>
  <c r="C31" i="42"/>
  <c r="D31" i="42"/>
  <c r="A32" i="42"/>
  <c r="B32" i="42"/>
  <c r="C32" i="42"/>
  <c r="D32" i="42"/>
  <c r="A33" i="42"/>
  <c r="B33" i="42"/>
  <c r="C33" i="42"/>
  <c r="D33" i="42"/>
  <c r="A34" i="42"/>
  <c r="B34" i="42"/>
  <c r="C34" i="42"/>
  <c r="D34" i="42"/>
  <c r="A35" i="42"/>
  <c r="B35" i="42"/>
  <c r="C35" i="42"/>
  <c r="D35" i="42"/>
  <c r="A36" i="42"/>
  <c r="B36" i="42"/>
  <c r="C36" i="42"/>
  <c r="D36" i="42"/>
  <c r="A37" i="42"/>
  <c r="B37" i="42"/>
  <c r="C37" i="42"/>
  <c r="D37" i="42"/>
  <c r="A38" i="42"/>
  <c r="B38" i="42"/>
  <c r="C38" i="42"/>
  <c r="D38" i="42"/>
  <c r="A39" i="42"/>
  <c r="B39" i="42"/>
  <c r="C39" i="42"/>
  <c r="D39" i="42"/>
  <c r="A40" i="42"/>
  <c r="B40" i="42"/>
  <c r="C40" i="42"/>
  <c r="D40" i="42"/>
  <c r="A41" i="42"/>
  <c r="B41" i="42"/>
  <c r="C41" i="42"/>
  <c r="D41" i="42"/>
  <c r="A42" i="42"/>
  <c r="B42" i="42"/>
  <c r="C42" i="42"/>
  <c r="D42" i="42"/>
  <c r="A43" i="42"/>
  <c r="B43" i="42"/>
  <c r="C43" i="42"/>
  <c r="D43" i="42"/>
  <c r="A44" i="42"/>
  <c r="B44" i="42"/>
  <c r="C44" i="42"/>
  <c r="D44" i="42"/>
  <c r="A45" i="42"/>
  <c r="B45" i="42"/>
  <c r="C45" i="42"/>
  <c r="D45" i="42"/>
  <c r="A46" i="42"/>
  <c r="B46" i="42"/>
  <c r="C46" i="42"/>
  <c r="D46" i="42"/>
  <c r="A47" i="42"/>
  <c r="B47" i="42"/>
  <c r="C47" i="42"/>
  <c r="D47" i="42"/>
  <c r="A48" i="42"/>
  <c r="B48" i="42"/>
  <c r="C48" i="42"/>
  <c r="D48" i="42"/>
  <c r="A49" i="42"/>
  <c r="B49" i="42"/>
  <c r="C49" i="42"/>
  <c r="D49" i="42"/>
  <c r="A50" i="42"/>
  <c r="B50" i="42"/>
  <c r="C50" i="42"/>
  <c r="D50" i="42"/>
  <c r="B10" i="42"/>
  <c r="C10" i="42"/>
  <c r="D10" i="42"/>
  <c r="A10" i="42"/>
  <c r="U51" i="1" l="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10" i="1"/>
  <c r="C9" i="42"/>
  <c r="B7" i="42"/>
  <c r="R5" i="1"/>
  <c r="AB1" i="1" l="1"/>
  <c r="Z1" i="1"/>
  <c r="D9" i="42"/>
  <c r="R4" i="1" l="1"/>
  <c r="C9" i="38"/>
  <c r="D9" i="38" s="1"/>
  <c r="O8" i="38"/>
  <c r="B7" i="38"/>
  <c r="G1" i="65" l="1"/>
  <c r="G1" i="67"/>
  <c r="G1" i="55"/>
  <c r="G1" i="63"/>
  <c r="C3" i="38"/>
  <c r="A28" i="19" s="1"/>
  <c r="C3" i="42"/>
  <c r="G1" i="38"/>
  <c r="G1" i="42"/>
  <c r="P9" i="38"/>
  <c r="Q9" i="38"/>
  <c r="A24" i="19" l="1"/>
  <c r="AB4" i="1"/>
  <c r="M41" i="55"/>
  <c r="X5" i="1" l="1"/>
  <c r="X1" i="1"/>
  <c r="L42" i="55"/>
  <c r="M42" i="55"/>
  <c r="L41" i="55"/>
  <c r="AB7" i="55" l="1"/>
  <c r="AB6" i="5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337D4EF-BAE5-487C-B183-77F0C4415F8B}" keepAlive="1" name="Abfrage - EURIBOR 3M" description="Verbindung mit der Abfrage 'EURIBOR 3M' in der Arbeitsmappe." type="5" refreshedVersion="7" background="1" saveData="1">
    <dbPr connection="Provider=Microsoft.Mashup.OleDb.1;Data Source=$Workbook$;Location=&quot;EURIBOR 3M&quot;;Extended Properties=&quot;&quot;" command="SELECT * FROM [EURIBOR 3M]"/>
  </connection>
  <connection id="2" xr16:uid="{D12F02AA-48CA-4AF7-A889-A502A645F1B6}" keepAlive="1" name="Abfrage - Historie Alternativ VDAX-NEW 2M" description="Verbindung mit der Abfrage 'Historie Alternativ VDAX-NEW 2M' in der Arbeitsmappe." type="5" refreshedVersion="8" background="1" saveData="1">
    <dbPr connection="Provider=Microsoft.Mashup.OleDb.1;Data Source=$Workbook$;Location=&quot;Historie Alternativ VDAX-NEW 2M&quot;;Extended Properties=&quot;&quot;" command="SELECT * FROM [Historie Alternativ VDAX-NEW 2M]"/>
  </connection>
  <connection id="3" xr16:uid="{F5C93228-679B-46A2-8B8A-48830D2DCD5A}" keepAlive="1" name="Abfrage - Historische Kurse VDAX-NEW 2M" description="Verbindung mit der Abfrage 'Historische Kurse VDAX-NEW 2M' in der Arbeitsmappe." type="5" refreshedVersion="7" background="1" saveData="1">
    <dbPr connection="Provider=Microsoft.Mashup.OleDb.1;Data Source=$Workbook$;Location=&quot;Historische Kurse VDAX-NEW 2M&quot;;Extended Properties=&quot;&quot;" command="SELECT * FROM [Historische Kurse VDAX-NEW 2M]"/>
  </connection>
  <connection id="4" xr16:uid="{E08BC714-C41A-4E2C-BABA-2616CA428715}" keepAlive="1" name="Abfrage - Libor" description="Verbindung mit der Abfrage 'Libor' in der Arbeitsmappe." type="5" refreshedVersion="6" background="1" saveData="1">
    <dbPr connection="Provider=Microsoft.Mashup.OleDb.1;Data Source=$Workbook$;Location=Libor;Extended Properties=&quot;&quot;" command="SELECT * FROM [Libor]"/>
  </connection>
  <connection id="5" xr16:uid="{C54025BC-BD90-4B1C-BD83-ED7813A41D6C}" keepAlive="1" name="Abfrage - Quotes" description="Verbindung mit der Abfrage 'Quotes' in der Arbeitsmappe." type="5" refreshedVersion="7" background="1" saveData="1">
    <dbPr connection="Provider=Microsoft.Mashup.OleDb.1;Data Source=$Workbook$;Location=Quotes;Extended Properties=&quot;&quot;" command="SELECT * FROM [Quotes]"/>
  </connection>
  <connection id="6" xr16:uid="{8593A6CA-A8C3-41BE-8CA5-2C2248EBC6FF}" keepAlive="1" name="Abfrage - Stuttgart Indizes" description="Verbindung mit der Abfrage 'Stuttgart Indizes' in der Arbeitsmappe." type="5" refreshedVersion="7" background="1" saveData="1">
    <dbPr connection="Provider=Microsoft.Mashup.OleDb.1;Data Source=$Workbook$;Location=&quot;Stuttgart Indizes&quot;;Extended Properties=&quot;&quot;" command="SELECT * FROM [Stuttgart Indizes]"/>
  </connection>
  <connection id="7" xr16:uid="{077EE50C-117F-4FA6-9DE4-53D7BF1A8F51}" keepAlive="1" name="Abfrage - VDAX-N 2M" description="Verbindung mit der Abfrage 'VDAX-N 2M' in der Arbeitsmappe." type="5" refreshedVersion="8" background="1" saveData="1">
    <dbPr connection="Provider=Microsoft.Mashup.OleDb.1;Data Source=$Workbook$;Location=&quot;VDAX-N 2M&quot;;Extended Properties=&quot;&quot;" command="SELECT * FROM [VDAX-N 2M]"/>
  </connection>
</connections>
</file>

<file path=xl/sharedStrings.xml><?xml version="1.0" encoding="utf-8"?>
<sst xmlns="http://schemas.openxmlformats.org/spreadsheetml/2006/main" count="8600" uniqueCount="833">
  <si>
    <t>Eröffnung</t>
  </si>
  <si>
    <t>Tageshoch</t>
  </si>
  <si>
    <t>Tagestief</t>
  </si>
  <si>
    <t>Basis</t>
  </si>
  <si>
    <t>Überhang</t>
  </si>
  <si>
    <t>Front</t>
  </si>
  <si>
    <t>ZentralKurs</t>
  </si>
  <si>
    <t>Spannweite</t>
  </si>
  <si>
    <t>Schritt</t>
  </si>
  <si>
    <t>P</t>
  </si>
  <si>
    <t>+01</t>
  </si>
  <si>
    <t>+02</t>
  </si>
  <si>
    <t>6M</t>
  </si>
  <si>
    <t>9M</t>
  </si>
  <si>
    <t>Column1</t>
  </si>
  <si>
    <t>Column2</t>
  </si>
  <si>
    <t>Column3</t>
  </si>
  <si>
    <t>Column4</t>
  </si>
  <si>
    <t>Column5</t>
  </si>
  <si>
    <t>Column6</t>
  </si>
  <si>
    <t/>
  </si>
  <si>
    <t>Link zur Statistik:</t>
  </si>
  <si>
    <t>http://www.eurexchange.com/exchange-de/marktdaten/statistik/online-marktstatistiken/185232!onlineStats?productGroupId=826&amp;productId=17254&amp;viewType=3&amp;cp=Put&amp;month=8&amp;year=2018&amp;busDate=20180814</t>
  </si>
  <si>
    <t>KursDatum</t>
  </si>
  <si>
    <t>Format:"YYYYMMDD"</t>
  </si>
  <si>
    <t>Tage bis Verfall</t>
  </si>
  <si>
    <t>risikoloser Zins</t>
  </si>
  <si>
    <t>Volatilität</t>
  </si>
  <si>
    <t>Summe</t>
  </si>
  <si>
    <r>
      <t xml:space="preserve">OpenInterest und HedgeBedarf
</t>
    </r>
    <r>
      <rPr>
        <i/>
        <sz val="11"/>
        <color theme="1"/>
        <rFont val="Calibri"/>
        <family val="2"/>
        <scheme val="minor"/>
      </rPr>
      <t>basierend auf Daten von der EUREX
(http://www.eurexchange.com/exchange-de/disclaimer)</t>
    </r>
  </si>
  <si>
    <t>Verfall</t>
  </si>
  <si>
    <t>heute</t>
  </si>
  <si>
    <t>Datum vorletzter Handelstag</t>
  </si>
  <si>
    <t>Wochentag heute</t>
  </si>
  <si>
    <t>Änderung</t>
  </si>
  <si>
    <t>Tage bis Verfall:</t>
  </si>
  <si>
    <t>Gamma long (Put long Überhänge)</t>
  </si>
  <si>
    <t>Gamma short (Call short Überhänge)</t>
  </si>
  <si>
    <t>Summe der Überhänge für die Optionskontrakte bis 9 Monate in die Zukunft</t>
  </si>
  <si>
    <t>Nur Front-Monat betrachtet für den aktuellen und den letzten Handelstag</t>
  </si>
  <si>
    <t>Delta</t>
  </si>
  <si>
    <r>
      <t xml:space="preserve">Future-Hedgebedarf für Überhänge der Optionen
</t>
    </r>
    <r>
      <rPr>
        <b/>
        <i/>
        <sz val="14"/>
        <color theme="1"/>
        <rFont val="Calibri"/>
        <family val="2"/>
        <scheme val="minor"/>
      </rPr>
      <t>(Überhang/5)*delta</t>
    </r>
  </si>
  <si>
    <r>
      <t xml:space="preserve">OpenInterest und HedgeBedarf
</t>
    </r>
    <r>
      <rPr>
        <i/>
        <sz val="14"/>
        <color theme="1"/>
        <rFont val="Calibri"/>
        <family val="2"/>
        <scheme val="minor"/>
      </rPr>
      <t>basierend auf Daten von der EUREX
(http://www.eurexchange.com/exchange-de/disclaimer)</t>
    </r>
  </si>
  <si>
    <r>
      <t xml:space="preserve">Disclaimer / Haftungsausschluss
</t>
    </r>
    <r>
      <rPr>
        <sz val="8"/>
        <color theme="1"/>
        <rFont val="Calibri"/>
        <family val="2"/>
        <scheme val="minor"/>
      </rPr>
      <t>Diese Unterlage ist nach bestem Wissen und Gewissen sorgfälltig erstellt.
Alle Ausführungen dieser Unterlage dienen zu Informations- und Lernzwecken. Sie stellen in keinem Falle eine Aufforderung zum Handel mit den erwähnten Trading-lnstrumenten dar.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t>
    </r>
  </si>
  <si>
    <t>Änderung des Hedgebedarfs für den Frontmonat (Kontrakte/P)</t>
  </si>
  <si>
    <t>Tage bis Verfall nächster Kontrakt</t>
  </si>
  <si>
    <t>Verfall nächster Kontrakt</t>
  </si>
  <si>
    <t>summe H&amp;H+1</t>
  </si>
  <si>
    <t>12M</t>
  </si>
  <si>
    <t>DAX L&amp;S (e)</t>
  </si>
  <si>
    <t>Change in hedge requirement for front and following month (contracts/P, estimated)</t>
  </si>
  <si>
    <t>VDAX-Laufzeit/d</t>
  </si>
  <si>
    <t>Front +1</t>
  </si>
  <si>
    <t>Front &amp; Front+1</t>
  </si>
  <si>
    <t>last trading day close</t>
  </si>
  <si>
    <t>3.3</t>
  </si>
  <si>
    <t xml:space="preserve">Datum </t>
  </si>
  <si>
    <t>Version</t>
  </si>
  <si>
    <t>Releaser</t>
  </si>
  <si>
    <t>Detlef</t>
  </si>
  <si>
    <t>Datumsberechnung Abfragedatum hinzugefügt (Überhänge), Versionshistorie hinzugefügt</t>
  </si>
  <si>
    <t>löschen der letzten Tagesschlußstände in HedgeBedarf+01 gefixt</t>
  </si>
  <si>
    <t>3.4</t>
  </si>
  <si>
    <t>3.5</t>
  </si>
  <si>
    <t>Schaltfläche Hedge verschoben, Schaltflächen 1 und 2 farblich inaktiv gestaltet</t>
  </si>
  <si>
    <t>aktuell</t>
  </si>
  <si>
    <t>Druckpfad</t>
  </si>
  <si>
    <t>DruckDateiSummery</t>
  </si>
  <si>
    <t>3.6</t>
  </si>
  <si>
    <t>pdf von Summy, SummeryVerfall (umbenannt von Summery (2)) per VBA, HedgeGrafik(eng); Buttons umgeordnet</t>
  </si>
  <si>
    <t>XETRA</t>
  </si>
  <si>
    <t>Schlusskurs</t>
  </si>
  <si>
    <t>Datum</t>
  </si>
  <si>
    <t>Zeit</t>
  </si>
  <si>
    <t>Opening price</t>
  </si>
  <si>
    <t>High</t>
  </si>
  <si>
    <t>Low</t>
  </si>
  <si>
    <t>Bid price</t>
  </si>
  <si>
    <t>Bid vol</t>
  </si>
  <si>
    <t>Ask price</t>
  </si>
  <si>
    <t>Ask vol</t>
  </si>
  <si>
    <t>Diff. to prev. day last</t>
  </si>
  <si>
    <t>Last price</t>
  </si>
  <si>
    <t>Date</t>
  </si>
  <si>
    <t>Time</t>
  </si>
  <si>
    <t>Daily settlem. price</t>
  </si>
  <si>
    <t>Traded contracts</t>
  </si>
  <si>
    <t>Open interest (adj.)</t>
  </si>
  <si>
    <t>Open interest date</t>
  </si>
  <si>
    <t>Last trading day</t>
  </si>
  <si>
    <t>Total</t>
  </si>
  <si>
    <t>Settlement</t>
  </si>
  <si>
    <t>EUREX</t>
  </si>
  <si>
    <t>Godmode</t>
  </si>
  <si>
    <t>Name</t>
  </si>
  <si>
    <t>Kurs</t>
  </si>
  <si>
    <t>+/- abs.</t>
  </si>
  <si>
    <t>+/- %</t>
  </si>
  <si>
    <t>Lang &amp; Schwarz</t>
  </si>
  <si>
    <t>Forex Capital Markets</t>
  </si>
  <si>
    <t>Schluss</t>
  </si>
  <si>
    <t>finanzen</t>
  </si>
  <si>
    <t>L&amp;S</t>
  </si>
  <si>
    <t>4.0</t>
  </si>
  <si>
    <t>OI-Abfrage</t>
  </si>
  <si>
    <t>Disclaimer / Haftungsausschluss
Diese Unterlage ist nach bestem Wissen und Gewissen sorgfälltig erstellt.
Alle Ausführungen dieser Unterlage dienen zu Informations- und Lernzwecken. Sie stellen in keinem Falle eine Aufforderung zum Handel mit den erwähnten Trading-lnstrumenten dar. Eine Haftung ist ausgeschlossen.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t>
  </si>
  <si>
    <t>Put Front</t>
  </si>
  <si>
    <t>Call Front</t>
  </si>
  <si>
    <t>Put +1</t>
  </si>
  <si>
    <t>Call +1</t>
  </si>
  <si>
    <t>PutFrontLast</t>
  </si>
  <si>
    <t>CallFrontLast</t>
  </si>
  <si>
    <t>Kontraktabfragen</t>
  </si>
  <si>
    <t>4.1</t>
  </si>
  <si>
    <t>Abfrage</t>
  </si>
  <si>
    <t>Jahr</t>
  </si>
  <si>
    <t>Monat</t>
  </si>
  <si>
    <t>Automatisches Kontraktupdate mit Tabelle auf Infos eingeführt</t>
  </si>
  <si>
    <t>4.2</t>
  </si>
  <si>
    <t>Bug in manueller Kontraktzuweisung korrigiert</t>
  </si>
  <si>
    <t>automatische Abfrage Schlusskurs L&amp;S, XETRA, FDAX</t>
  </si>
  <si>
    <t>4.3</t>
  </si>
  <si>
    <t>Vortag</t>
  </si>
  <si>
    <t>Börse Frankfurt</t>
  </si>
  <si>
    <t>Vorletzter Handelstag am Monatsanfang automatisiert; alternativer VDAX von Börse Frankfurt abgefragt</t>
  </si>
  <si>
    <t>4.4</t>
  </si>
  <si>
    <t>VDAX nur noch 2M und 12M aus Frankfurt; Börse Stuttgart gelöscht</t>
  </si>
  <si>
    <t>VDAX</t>
  </si>
  <si>
    <t>2M</t>
  </si>
  <si>
    <t>http://www.boerse-frankfurt.de/index/VDAX-NEW-2M</t>
  </si>
  <si>
    <t>http://www.boerse-frankfurt.de/index/VDAX-NEW-12M</t>
  </si>
  <si>
    <t>http://www.boerse-frankfurt.de/index/DAX</t>
  </si>
  <si>
    <t>n.a.</t>
  </si>
  <si>
    <t>https://www.eurexchange.com/exchange-de/marktdaten/statistik/online-marktstatistiken/4302!onlineStats?productGroupId=13394&amp;productId=70044&amp;viewType=3&amp;busDate=20190215</t>
  </si>
  <si>
    <t>https://www.eurexchange.com/exchange-de/marktdaten/statistik/online-marktstatistiken/</t>
  </si>
  <si>
    <t>alternativ mit bereinigtem OI: https://www.eurexchange.com/exchange-de/produkte/idx/dax/DAX-Optionen-141164</t>
  </si>
  <si>
    <t>STARTED</t>
  </si>
  <si>
    <t>neu</t>
  </si>
  <si>
    <t>alt</t>
  </si>
  <si>
    <t>JFD Bank</t>
  </si>
  <si>
    <t>2</t>
  </si>
  <si>
    <t>© Detlef Dieball</t>
  </si>
  <si>
    <t>6.0</t>
  </si>
  <si>
    <t>Nicht mehr benötigte Abfragen eingestellt</t>
  </si>
  <si>
    <t>-</t>
  </si>
  <si>
    <t>Put</t>
  </si>
  <si>
    <t>Call</t>
  </si>
  <si>
    <t>Options-kontrakte gesamt</t>
  </si>
  <si>
    <t>Faktoren zur Erkennung von Ähnlichkeiten
(gelb formatiert)</t>
  </si>
  <si>
    <t>done</t>
  </si>
  <si>
    <t>Stück</t>
  </si>
  <si>
    <t>Geld</t>
  </si>
  <si>
    <t>Brief</t>
  </si>
  <si>
    <t>Stück2</t>
  </si>
  <si>
    <t>Indizes DE</t>
  </si>
  <si>
    <t>%</t>
  </si>
  <si>
    <t>Citi DAX</t>
  </si>
  <si>
    <t>L&amp;S DAX</t>
  </si>
  <si>
    <t>DAX®</t>
  </si>
  <si>
    <t>MDAX</t>
  </si>
  <si>
    <t>SDAX</t>
  </si>
  <si>
    <t>EUWAX Sentiment</t>
  </si>
  <si>
    <t>Column7</t>
  </si>
  <si>
    <t>Column8</t>
  </si>
  <si>
    <t>Column9</t>
  </si>
  <si>
    <t>Column10</t>
  </si>
  <si>
    <t>Column11</t>
  </si>
  <si>
    <t>Performance 1 Monat</t>
  </si>
  <si>
    <t>Volatilität 1 Monat</t>
  </si>
  <si>
    <t>Top-Aktien</t>
  </si>
  <si>
    <t>Hoch / Tief (1 Jahr)</t>
  </si>
  <si>
    <t>Performance 1 Jahr</t>
  </si>
  <si>
    <t>Volatilität 1 Jahr</t>
  </si>
  <si>
    <t>Flop-Aktien</t>
  </si>
  <si>
    <t>Erster</t>
  </si>
  <si>
    <t>Hoch</t>
  </si>
  <si>
    <t>Tief</t>
  </si>
  <si>
    <t>Stücke</t>
  </si>
  <si>
    <t>Volumen</t>
  </si>
  <si>
    <t>Pkt</t>
  </si>
  <si>
    <t>Kurse</t>
  </si>
  <si>
    <t>+/-</t>
  </si>
  <si>
    <t>DAX Futures</t>
  </si>
  <si>
    <t>7.0</t>
  </si>
  <si>
    <t>Detailgrafiken für Verfallswoche und -tag hinzugefügt und automatisiert, Disclaimer geändert</t>
  </si>
  <si>
    <t>min Kontrakte</t>
  </si>
  <si>
    <t>max. Differenz</t>
  </si>
  <si>
    <t>prozentual</t>
  </si>
  <si>
    <t>offene Optionen</t>
  </si>
  <si>
    <t>V10</t>
  </si>
  <si>
    <t>große (fast) ausgeglichene Optionsposition</t>
  </si>
  <si>
    <t>Basis (FDAX - XETRA 17:00)</t>
  </si>
  <si>
    <t>Abstand Basis</t>
  </si>
  <si>
    <t>8.0</t>
  </si>
  <si>
    <t>Eingeschränkte Basis-Version erzeugt und erweiterte Profi-Version (Test)</t>
  </si>
  <si>
    <t>max. call, put</t>
  </si>
  <si>
    <t>gerundet</t>
  </si>
  <si>
    <t>OI-Tabelle</t>
  </si>
  <si>
    <t>Nur Front-Monat betrachtet für den aktuellen Handelstag</t>
  </si>
  <si>
    <t>8.1</t>
  </si>
  <si>
    <t>Basis auf 0 Dezimale gerundet</t>
  </si>
  <si>
    <t>X</t>
  </si>
  <si>
    <t>Lang &amp; Schwarz weekend</t>
  </si>
  <si>
    <t>8.2</t>
  </si>
  <si>
    <t>pdf für Basis-Version herausgenommen und nach pdf erzeugen wieder zum ÜberhängeSheet wechseln, Hedge-Grafik eng. aus pdf herausgenommen, Abstand zur Basis herausgenommen</t>
  </si>
  <si>
    <t>Mailto</t>
  </si>
  <si>
    <t>Betreff</t>
  </si>
  <si>
    <t>Text</t>
  </si>
  <si>
    <t xml:space="preserve">Guten Morgen,
anbei die heutige OI-Tabelle.
Einen erfolgreichen Handelstag!
Mit freundlichen Grüßen,
Detlef Dieball
</t>
  </si>
  <si>
    <t>from</t>
  </si>
  <si>
    <t>detlefd@gmx.net</t>
  </si>
  <si>
    <t>Evangelos Gialouris - Minotaurus Capital Management' &lt;egialouris@minotauruscapital.com&gt;; 'Alex Maier - Personal' &lt;alexmais04@gmail.com&gt;; 'Panagiota Lika - Minotaurus Capital Management' &lt;plika@minotauruscapital.com&gt;</t>
  </si>
  <si>
    <t>Pfad</t>
  </si>
  <si>
    <t>dax-trader@t-online.de</t>
  </si>
  <si>
    <t>Test</t>
  </si>
  <si>
    <t>info@dieball.de</t>
  </si>
  <si>
    <t>Item:</t>
  </si>
  <si>
    <t xml:space="preserve">Guten Morgen Hans-Jürgen,
anbei die heutige OI-Tabelle.
Einen erfolgreichen Handelstag!
Mit freundlichen Grüßen,
Detlef Dieball
</t>
  </si>
  <si>
    <t>8.3</t>
  </si>
  <si>
    <t>automatische Mail und einfache pdf-Metadaten (Autor, Titel) herausgenommen, Pause eingefügt um die pdf Metadaten extern zu löschen</t>
  </si>
  <si>
    <t>8.4</t>
  </si>
  <si>
    <t>pdf erweitert automatisch bei Verfallswoche</t>
  </si>
  <si>
    <t>OpenInterest (adj/first)</t>
  </si>
  <si>
    <t>adj</t>
  </si>
  <si>
    <t>8.5</t>
  </si>
  <si>
    <t>Infos B36: Spalte OI adjusted (adj: Spalte 10) oder first (Spalte 9) der Eurex Daten</t>
  </si>
  <si>
    <t>Stuttgart</t>
  </si>
  <si>
    <t>8.6</t>
  </si>
  <si>
    <t>alte Godmode Abfragen und Tabellen gelöscht - nachdem die Webseite geändert wurde</t>
  </si>
  <si>
    <t>8.7</t>
  </si>
  <si>
    <t>automatische Skalierung für Summery und Test eingeführt</t>
  </si>
  <si>
    <t>8.8</t>
  </si>
  <si>
    <t>Berechnung des Zentralkurses im Modul Überhänge</t>
  </si>
  <si>
    <t>Anzahl</t>
  </si>
  <si>
    <t>gesamt</t>
  </si>
  <si>
    <t>Prof</t>
  </si>
  <si>
    <t>STOXX</t>
  </si>
  <si>
    <t>Bund</t>
  </si>
  <si>
    <t>Minotaurus</t>
  </si>
  <si>
    <t>8.9</t>
  </si>
  <si>
    <t>Zähler für versendete OI-Tabellen eingebaut =&gt; Info X9/10; Modul 3; Sub Mail</t>
  </si>
  <si>
    <t>klein</t>
  </si>
  <si>
    <t>Min=</t>
  </si>
  <si>
    <t>Max=</t>
  </si>
  <si>
    <t>finanzen.net</t>
  </si>
  <si>
    <t>Strike price</t>
  </si>
  <si>
    <t>Vers. num.</t>
  </si>
  <si>
    <t>16,000.00</t>
  </si>
  <si>
    <t>15,800.00</t>
  </si>
  <si>
    <t>15,700.00</t>
  </si>
  <si>
    <t>15,600.00</t>
  </si>
  <si>
    <t>15,500.00</t>
  </si>
  <si>
    <t>15,400.00</t>
  </si>
  <si>
    <t>15,300.00</t>
  </si>
  <si>
    <t>15,200.00</t>
  </si>
  <si>
    <t>15,100.00</t>
  </si>
  <si>
    <t>15,000.00</t>
  </si>
  <si>
    <t>14,900.00</t>
  </si>
  <si>
    <t>14,800.00</t>
  </si>
  <si>
    <t>14,750.00</t>
  </si>
  <si>
    <t>14,700.00</t>
  </si>
  <si>
    <t>14,650.00</t>
  </si>
  <si>
    <t>14,600.00</t>
  </si>
  <si>
    <t>14,550.00</t>
  </si>
  <si>
    <t>14,500.00</t>
  </si>
  <si>
    <t>14,450.00</t>
  </si>
  <si>
    <t>14,400.00</t>
  </si>
  <si>
    <t>14,350.00</t>
  </si>
  <si>
    <t>14,300.00</t>
  </si>
  <si>
    <t>14,250.00</t>
  </si>
  <si>
    <t>14,200.00</t>
  </si>
  <si>
    <t>14,100.00</t>
  </si>
  <si>
    <t>14,000.00</t>
  </si>
  <si>
    <t>13,900.00</t>
  </si>
  <si>
    <t>13,800.00</t>
  </si>
  <si>
    <t>13,700.00</t>
  </si>
  <si>
    <t>13,600.00</t>
  </si>
  <si>
    <t>13,500.00</t>
  </si>
  <si>
    <t>13,400.00</t>
  </si>
  <si>
    <t>13,300.00</t>
  </si>
  <si>
    <t>13,200.00</t>
  </si>
  <si>
    <t>13,100.00</t>
  </si>
  <si>
    <t>13,000.00</t>
  </si>
  <si>
    <t>12,900.00</t>
  </si>
  <si>
    <t>12,800.00</t>
  </si>
  <si>
    <t>12,700.00</t>
  </si>
  <si>
    <t>12,600.00</t>
  </si>
  <si>
    <t>12,500.00</t>
  </si>
  <si>
    <t>12,400.00</t>
  </si>
  <si>
    <t>12,200.00</t>
  </si>
  <si>
    <t>12,000.00</t>
  </si>
  <si>
    <t>11,800.00</t>
  </si>
  <si>
    <t>11,600.00</t>
  </si>
  <si>
    <t>11,000.00</t>
  </si>
  <si>
    <t>10,000.00</t>
  </si>
  <si>
    <t>https://www.eurexchange.com/ex-en/markets/idx/dax/70044!quotesSingleViewOption?callPut=Call&amp;maturityDate=202106</t>
  </si>
  <si>
    <t>https://www.eurexchange.com/ex-en/markets/idx/dax/70044!quotesSingleViewOption?callPut=Put&amp;maturityDate=202106</t>
  </si>
  <si>
    <t>https://www.eurexchange.com/ex-en/markets/idx/dax/70044!quotesSingleViewOption?callPut=Put&amp;maturityDate=202107</t>
  </si>
  <si>
    <t>https://www.eurexchange.com/ex-en/markets/idx/dax/70044!quotesSingleViewOption?callPut=Call&amp;maturityDate=202107</t>
  </si>
  <si>
    <t>alternativ</t>
  </si>
  <si>
    <t>Monat ändern!</t>
  </si>
  <si>
    <t>8.10</t>
  </si>
  <si>
    <t>H:\Detlef\Tradematiker\Research\Optionen\OI-Abfrage\send\OI-Abfrage 2021-6-11 V8.9.pdf</t>
  </si>
  <si>
    <t>H:\Detlef\Tradematiker\Research\Optionen\OI-Abfrage\send\Prof_OI-Tabelle2021-6-11 V8.9.pdf</t>
  </si>
  <si>
    <t>Verfallsdatum ist für die DAX und STOXX Optionen jeweils der 3. Freitag jedes Monats</t>
  </si>
  <si>
    <t>Tage bis zum Verfallsdatum incl. Wochenende und Feiertage</t>
  </si>
  <si>
    <t xml:space="preserve">kleiner Verfall: </t>
  </si>
  <si>
    <t>Verfall der Optionen</t>
  </si>
  <si>
    <t>großer Verfall:</t>
  </si>
  <si>
    <t>Future Delta Hedge</t>
  </si>
  <si>
    <t>Hedge an den Basispreisen im Future um Delta neutral zu sein</t>
  </si>
  <si>
    <t>Gamma</t>
  </si>
  <si>
    <t>Änderung des Deltas, wenn sich der Basispreis um 1 ändert, Beschleunigung der Preisänderung.</t>
  </si>
  <si>
    <t>Gamma long</t>
  </si>
  <si>
    <t>Gamma short</t>
  </si>
  <si>
    <t>Abschätzung des Hedgebedarfs</t>
  </si>
  <si>
    <t>Änderung des Optionspreises, wenn sich der Basispreis um 1 ändert.
Das Delta wird auch benutzt um die Ausübungswahrscheinlichkeit abzuschätzen:
Delta = 0,5 =&gt; 50% Wahrscheinlichkeit, dass die Option am Verfallstag mit Gewinn ausgeübt werden kann</t>
  </si>
  <si>
    <t>Gamma positiv
Der Theta-Gamma Optionshändler kann bei jeder Marktbewegung gewinnen =&gt; der Markt wird „klebrig“</t>
  </si>
  <si>
    <t>Gamma negativ
Bei jeder Marktbewegung muss der Theta-Gamma Optionshändler hedgen – in Bewegungsrichtung
=&gt; der Markt wird hektisch</t>
  </si>
  <si>
    <t>Der Hedgebedarf im Future wird abgeschätzt nach dem Black-Scholes-Modell. Die Annahme ist, dass die wesentlichen Optionspositionen in wenigen Händen sind – daher wird je nach Markt hier ca. 50% abgeschätzt.
In der Kurve wird der Hedgebedarf bei Änderung des Basispreises um 1P abgeschätzt. Wie und wann die Theta-Gamma Optionshändler dann tatsächlich hedgen dürfte ein gut gehütetes Betriebsgeheimnis sein.</t>
  </si>
  <si>
    <t>Verfall der Optionen und Futuresgleichzeitig (mehrere Interessenlagen kommen zusammen!) =&gt; auf neuen Future-Kontrakt updaten</t>
  </si>
  <si>
    <t>Glossar</t>
  </si>
  <si>
    <t>komplett</t>
  </si>
  <si>
    <t>Ingbert Wenz &lt;ingbert.wenz@web.de&gt;</t>
  </si>
  <si>
    <t xml:space="preserve">Guten Morgen Herr Wenz,
anbei die heutige OI-Tabelle.
Einen erfolgreichen Handelstag!
Mit freundlichen Grüßen,
Detlef Dieball
</t>
  </si>
  <si>
    <t>Disclaimer / Haftungsausschluss
Diese Unterlage ist nach bestem Wissen und Gewissen sorgfälltig erstellt und stellt die persönliche Meinung des Verfassers dar, sie stellt auch keine Anlageberatung dar.
Alle Ausführungen dieser Unterlage dienen zu Informations- und Lernzwecken. Genauigkeit und Vollständigkeit beruhen auf veröffentlichten Daten. Für die Richtigkeit, Genauigkeit, Vollständigkeit sowie Pünktlichkeit dieser Unterlage wird keine Haftung übernommen. Diese Unterlage stellt in keinem Falle eine Aufforderung zum Handel dar. Es kann keine Gewähr übernommen werden, dass Sie mit diesen Inhalten Gewinne erzielen oder Verluste verringern können. Eine Haftung ist ausgeschlossen.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t>
  </si>
  <si>
    <t>Glossar und zusätzliche Versand-Email-Adressen hinzugefügt, Disclaimer erweitert</t>
  </si>
  <si>
    <t>TecDAX</t>
  </si>
  <si>
    <t>VDAX-New</t>
  </si>
  <si>
    <t>let</t>
  </si>
  <si>
    <t xml:space="preserve">    Quelle = Web.Page(Web.Contents("https://www.finanzen.net/index/vdax-new-2m")),</t>
  </si>
  <si>
    <t xml:space="preserve">    Data2 = Quelle{2}[Data],</t>
  </si>
  <si>
    <t xml:space="preserve">    #"Geänderter Typ" = Table.TransformColumnTypes(Data2,{{"Datum", Int64.Type}, {"Eröffnung", type number}, {"Schluss", type number}})</t>
  </si>
  <si>
    <t>in</t>
  </si>
  <si>
    <t xml:space="preserve">    #"Geänderter Typ"</t>
  </si>
  <si>
    <t xml:space="preserve">    Data2 = Quelle{1}[Data],</t>
  </si>
  <si>
    <t>Tobias Marciniak &lt;tobias_marciniak@web.de&gt;</t>
  </si>
  <si>
    <t xml:space="preserve">Guten Morgen Herr Marciniak,
anbei die heutige OI-Tabelle.
Einen erfolgreichen Handelstag!
Mit freundlichen Grüßen,
Detlef Dieball
</t>
  </si>
  <si>
    <t>Die September-Angebote 14.9. – 24.09.2021</t>
  </si>
  <si>
    <t>Options-Analysen:</t>
  </si>
  <si>
    <r>
      <t>OI-Tabelle FDAX Professionell</t>
    </r>
    <r>
      <rPr>
        <sz val="11"/>
        <color theme="1"/>
        <rFont val="Calibri"/>
        <family val="2"/>
        <scheme val="minor"/>
      </rPr>
      <t xml:space="preserve"> </t>
    </r>
  </si>
  <si>
    <t>regulär 24,00€/M  Minotaurus-Kunden 19,00€/M</t>
  </si>
  <si>
    <t xml:space="preserve">Nur im September: </t>
  </si>
  <si>
    <t xml:space="preserve">die ersten 3 Monate: 13,00€/M </t>
  </si>
  <si>
    <t>danach 18,00€/M</t>
  </si>
  <si>
    <t>Only Verfallswoche - 5 Analysen</t>
  </si>
  <si>
    <t>(Mo- Fr der Verfallswoche):  8,00€/M</t>
  </si>
  <si>
    <t>OI-Tabelle STOXX</t>
  </si>
  <si>
    <t xml:space="preserve">Nur im September und nur für </t>
  </si>
  <si>
    <t xml:space="preserve">Minotaurus-Kunden: </t>
  </si>
  <si>
    <t xml:space="preserve">die ersten 3 Monate: 10,00€/M </t>
  </si>
  <si>
    <t>danach 15,00€/M</t>
  </si>
  <si>
    <t>Versand per Mail, Kündigungsfrist 1 Woche zum Monatsende</t>
  </si>
  <si>
    <t>Weitere Angebote</t>
  </si>
  <si>
    <t>Programmierungen</t>
  </si>
  <si>
    <t xml:space="preserve">Algo-Entwicklungen </t>
  </si>
  <si>
    <t>Nach Aufwand</t>
  </si>
  <si>
    <t>Backtesting</t>
  </si>
  <si>
    <t>Analysen und Statistiken</t>
  </si>
  <si>
    <t>Alle Preise enthalten 19% Mehrwertsteuer</t>
  </si>
  <si>
    <t>Ing.-Büro Dieball   Oderstr.8    01109 Dresden   0351 84 722 726   info@dieball.de</t>
  </si>
  <si>
    <t xml:space="preserve">regulär 24,00€/M  </t>
  </si>
  <si>
    <t>danach 19,00€/M</t>
  </si>
  <si>
    <t xml:space="preserve">regulär 21,00€/M  </t>
  </si>
  <si>
    <t>danach 17,00€/M</t>
  </si>
  <si>
    <t>Allgemein</t>
  </si>
  <si>
    <t>Base</t>
  </si>
  <si>
    <t>nein</t>
  </si>
  <si>
    <t>Angebote (nein/aktiv)</t>
  </si>
  <si>
    <t>14,150.00</t>
  </si>
  <si>
    <t>14,050.00</t>
  </si>
  <si>
    <t>13,950.00</t>
  </si>
  <si>
    <t>LS Exchange</t>
  </si>
  <si>
    <t>onvista</t>
  </si>
  <si>
    <t>morgen</t>
  </si>
  <si>
    <t>8.11</t>
  </si>
  <si>
    <t>Speicherpfad</t>
  </si>
  <si>
    <t>Neues Abfragedatum automatisiert - jetzt nur nuch auf "3. neues Abfragedatum" Clicken incl. Workbook speichern</t>
  </si>
  <si>
    <t>13,850.00</t>
  </si>
  <si>
    <t>Bug für Dienstagsberechnung gefixed( Modul 2)</t>
  </si>
  <si>
    <t>klein/ groß</t>
  </si>
  <si>
    <t>8.12</t>
  </si>
  <si>
    <t>Modul2 , Sub UpdateAbfragen gespeicherte Datei mit neuesm Datum der Öffnen-Liste hinzugefügt über Attribut AddToMru + Konflikt-Dialog bei Speicherbroblemen</t>
  </si>
  <si>
    <t>Call Heute</t>
  </si>
  <si>
    <t>Put Heute</t>
  </si>
  <si>
    <t>Put+1 Heute</t>
  </si>
  <si>
    <t>Call+1 Heute</t>
  </si>
  <si>
    <t>8.13</t>
  </si>
  <si>
    <t>Update der Call/Put (+1) Heute mit Monats/Jahr  bei Kontraktupdate</t>
  </si>
  <si>
    <t>ARIVA Indikation</t>
  </si>
  <si>
    <t>19,50€/M</t>
  </si>
  <si>
    <t>Preise</t>
  </si>
  <si>
    <t>8.14</t>
  </si>
  <si>
    <t>Preis Sheet hinzugefügt</t>
  </si>
  <si>
    <r>
      <t>OI-Tabelle FDAX Professionell</t>
    </r>
    <r>
      <rPr>
        <sz val="12"/>
        <color theme="1"/>
        <rFont val="Calibri"/>
        <family val="2"/>
        <scheme val="minor"/>
      </rPr>
      <t xml:space="preserve"> </t>
    </r>
  </si>
  <si>
    <t>TTMzero Indikation</t>
  </si>
  <si>
    <t>Speicherpfad STOXX</t>
  </si>
  <si>
    <t>15,772.56 Pkt</t>
  </si>
  <si>
    <t>15,790.98 Pkt</t>
  </si>
  <si>
    <t>01/19/2022</t>
  </si>
  <si>
    <t>15,851.00 Pkt</t>
  </si>
  <si>
    <t>15,809.72 Pkt</t>
  </si>
  <si>
    <t>07:40:53 AM</t>
  </si>
  <si>
    <t>15,849.36 Pkt</t>
  </si>
  <si>
    <t>15,774.93 Pkt</t>
  </si>
  <si>
    <t>07:40:04 AM</t>
  </si>
  <si>
    <t>15,845.40 Pkt</t>
  </si>
  <si>
    <t>15,775.60 Pkt</t>
  </si>
  <si>
    <t>07:40:52 AM</t>
  </si>
  <si>
    <t>15,849.43 Pkt</t>
  </si>
  <si>
    <t>15,779.86 Pkt</t>
  </si>
  <si>
    <t>15,765.00 Pkt</t>
  </si>
  <si>
    <t>15,758.12 Pkt</t>
  </si>
  <si>
    <t>13,750.00</t>
  </si>
  <si>
    <t>13,650.00</t>
  </si>
  <si>
    <t>13,550.00</t>
  </si>
  <si>
    <t>STOXX_OI-Tabelle</t>
  </si>
  <si>
    <t>Anh &lt;anh.tranquoc@gmx.de&gt;</t>
  </si>
  <si>
    <t xml:space="preserve">Guten Morgen Anh,
anbei die heutige STOXX OI-Tabelle.
Einen erfolgreichen Handelstag!
Mit freundlichen Grüßen,
Detlef Dieball
</t>
  </si>
  <si>
    <t>8.15</t>
  </si>
  <si>
    <t>PfadSTOXX</t>
  </si>
  <si>
    <t>STOXX Kunden bei Mail senden hinzugefügt, pdf + prof pdf zusammengefügt, Verfall wird automatisch erkannt</t>
  </si>
  <si>
    <t>13,450.00</t>
  </si>
  <si>
    <t>13,350.00</t>
  </si>
  <si>
    <t>13,250.00</t>
  </si>
  <si>
    <t>13,150.00</t>
  </si>
  <si>
    <t>13,050.00</t>
  </si>
  <si>
    <t>12,950.00</t>
  </si>
  <si>
    <t>12,850.00</t>
  </si>
  <si>
    <t>12,750.00</t>
  </si>
  <si>
    <t>12,650.00</t>
  </si>
  <si>
    <t>16.302,00 / 12.433,50</t>
  </si>
  <si>
    <t>45,09 / 14,99</t>
  </si>
  <si>
    <t>Der Versand erholgt handelstäglich, es sei denn durch höhere Gewalt kann keine Berechnung erfolgen oder nicht versendet werden (Ausfall Internet, Strom, keine bereitgestellten Daten, Krankheit, Krieg,...)</t>
  </si>
  <si>
    <t>Christoph-Maximilian Zeitler &lt;c.m.zeitler@email.de&gt;</t>
  </si>
  <si>
    <t xml:space="preserve">Guten Morgen Herr Dr. Zeitler,
anbei die heutige OI-Tabelle.
Einen erfolgreichen Handelstag!
Mit freundlichen Grüßen,
Detlef Dieball
</t>
  </si>
  <si>
    <t>Demo</t>
  </si>
  <si>
    <t>9,000.00</t>
  </si>
  <si>
    <t>Hoch / Tief (gestern)</t>
  </si>
  <si>
    <t>kid-trading@gmx.de</t>
  </si>
  <si>
    <t xml:space="preserve">Guten Morgen Herr Behr,
anbei die heutige OI-Tabelle.
Einen erfolgreichen Handelstag!
Mit freundlichen Grüßen,
Detlef Dieball
</t>
  </si>
  <si>
    <t>let
    Quelle = Web.Page(Web.Contents("https://www.eurexchange.com/ex-en/markets/idx/dax/70044!quotesSingleViewOption?callPut=Put&amp;maturityDate=20227")),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</si>
  <si>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let
    Quelle = Web.Page(Web.Contents("https://www.eurexchange.com/ex-en/markets/idx/dax/70044!quotesSingleViewOption?callPut=Call&amp;maturityDate=20227")),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</si>
  <si>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14.610,00 / 14.457,50</t>
  </si>
  <si>
    <t>23,07 / 21,98</t>
  </si>
  <si>
    <t>let
    Quelle = Web.Page(Web.Contents("https://www.eurexchange.com/ex-en/markets/idx/dax/70044!quotesSingleViewOption?callPut=Put&amp;maturityDate=20228")),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</si>
  <si>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let
    Quelle = Web.Page(Web.Contents("https://www.eurexchange.com/ex-en/markets/idx/dax/70044!quotesSingleViewOption?callPut=Call&amp;maturityDate=20228")),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</si>
  <si>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11,500.00</t>
  </si>
  <si>
    <t>-1; 07.10.2022</t>
  </si>
  <si>
    <t>Pkt *</t>
  </si>
  <si>
    <t>ende</t>
  </si>
  <si>
    <t>14,950.00</t>
  </si>
  <si>
    <t>14,850.00</t>
  </si>
  <si>
    <t>15,350.00</t>
  </si>
  <si>
    <t>15,250.00</t>
  </si>
  <si>
    <t>15,150.00</t>
  </si>
  <si>
    <t>15,050.00</t>
  </si>
  <si>
    <t>15,550.00</t>
  </si>
  <si>
    <t>15,450.00</t>
  </si>
  <si>
    <t>15,650.00</t>
  </si>
  <si>
    <t>let
    Quelle = Web.Page(Web.Contents("https://www.eurexchange.com/ex-en/markets/idx/dax/70044!quotesSingleViewOption?callPut=Call&amp;maturityDate=202301")),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</si>
  <si>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15,750.00</t>
  </si>
  <si>
    <t>0.90</t>
  </si>
  <si>
    <t>01/09/2023</t>
  </si>
  <si>
    <t>0.60</t>
  </si>
  <si>
    <t>16,050.00</t>
  </si>
  <si>
    <t>15,950.00</t>
  </si>
  <si>
    <t>15,900.00</t>
  </si>
  <si>
    <t>15,850.00</t>
  </si>
  <si>
    <t>16,200.00</t>
  </si>
  <si>
    <t>01/12/2023</t>
  </si>
  <si>
    <t>16,150.00</t>
  </si>
  <si>
    <t>16,100.00</t>
  </si>
  <si>
    <t>01/11/2023</t>
  </si>
  <si>
    <t>17,000.00</t>
  </si>
  <si>
    <t>01/13/2023</t>
  </si>
  <si>
    <t>16,800.00</t>
  </si>
  <si>
    <t>16,600.00</t>
  </si>
  <si>
    <t>16,400.00</t>
  </si>
  <si>
    <t>16,300.00</t>
  </si>
  <si>
    <t>16,250.00</t>
  </si>
  <si>
    <t>01/16/2023</t>
  </si>
  <si>
    <t>16,350.00</t>
  </si>
  <si>
    <t>01/17/2023</t>
  </si>
  <si>
    <t>16,450.00</t>
  </si>
  <si>
    <t>01/19/2023</t>
  </si>
  <si>
    <t>01/20/2023</t>
  </si>
  <si>
    <t>11,400.00</t>
  </si>
  <si>
    <t>11,200.00</t>
  </si>
  <si>
    <t>10,800.00</t>
  </si>
  <si>
    <t>10,600.00</t>
  </si>
  <si>
    <t>10,400.00</t>
  </si>
  <si>
    <t>10,200.00</t>
  </si>
  <si>
    <t>9,800.00</t>
  </si>
  <si>
    <t>9,600.00</t>
  </si>
  <si>
    <t>9,400.00</t>
  </si>
  <si>
    <t>9,200.00</t>
  </si>
  <si>
    <t>01/23/2023</t>
  </si>
  <si>
    <t>01/24/2023</t>
  </si>
  <si>
    <t>2.70</t>
  </si>
  <si>
    <t>1.60</t>
  </si>
  <si>
    <t>0.50</t>
  </si>
  <si>
    <t>01/26/2023</t>
  </si>
  <si>
    <t>1.10</t>
  </si>
  <si>
    <t>0.70</t>
  </si>
  <si>
    <t>0.10</t>
  </si>
  <si>
    <t>01/27/2023</t>
  </si>
  <si>
    <t>0.20</t>
  </si>
  <si>
    <t>0.30</t>
  </si>
  <si>
    <t>01/30/2023</t>
  </si>
  <si>
    <t>0.80</t>
  </si>
  <si>
    <t>1.00</t>
  </si>
  <si>
    <t>1.20</t>
  </si>
  <si>
    <t>02/03/2023</t>
  </si>
  <si>
    <t>2.30</t>
  </si>
  <si>
    <t>02/06/2023</t>
  </si>
  <si>
    <t>02/07/2023</t>
  </si>
  <si>
    <t>02/08/2023</t>
  </si>
  <si>
    <t>16,750.00</t>
  </si>
  <si>
    <t>16,700.00</t>
  </si>
  <si>
    <t>16,650.00</t>
  </si>
  <si>
    <t>16,550.00</t>
  </si>
  <si>
    <t>16,500.00</t>
  </si>
  <si>
    <t>02/10/2023</t>
  </si>
  <si>
    <t>02/13/2023</t>
  </si>
  <si>
    <t>02/14/2023</t>
  </si>
  <si>
    <t>02/15/2023</t>
  </si>
  <si>
    <t>1.90</t>
  </si>
  <si>
    <t>1.50</t>
  </si>
  <si>
    <t>22,000.00</t>
  </si>
  <si>
    <t>02/24/2023</t>
  </si>
  <si>
    <t>21,000.00</t>
  </si>
  <si>
    <t>20,000.00</t>
  </si>
  <si>
    <t>1.40</t>
  </si>
  <si>
    <t>19,500.00</t>
  </si>
  <si>
    <t>19,000.00</t>
  </si>
  <si>
    <t>18,600.00</t>
  </si>
  <si>
    <t>18,500.00</t>
  </si>
  <si>
    <t>18,400.00</t>
  </si>
  <si>
    <t>18,200.00</t>
  </si>
  <si>
    <t>18,000.00</t>
  </si>
  <si>
    <t>17,800.00</t>
  </si>
  <si>
    <t>17,600.00</t>
  </si>
  <si>
    <t>17,500.00</t>
  </si>
  <si>
    <t>17,400.00</t>
  </si>
  <si>
    <t>17,200.00</t>
  </si>
  <si>
    <t>17,100.00</t>
  </si>
  <si>
    <t>02/22/2023</t>
  </si>
  <si>
    <t>02/21/2023</t>
  </si>
  <si>
    <t>16,900.00</t>
  </si>
  <si>
    <t>2.50</t>
  </si>
  <si>
    <t>3.10</t>
  </si>
  <si>
    <t>02/20/2023</t>
  </si>
  <si>
    <t>02/27/2023</t>
  </si>
  <si>
    <t>02/17/2023</t>
  </si>
  <si>
    <t>01/31/2023</t>
  </si>
  <si>
    <t>12,300.00</t>
  </si>
  <si>
    <t>12,100.00</t>
  </si>
  <si>
    <t>11,900.00</t>
  </si>
  <si>
    <t>11,700.00</t>
  </si>
  <si>
    <t>11,300.00</t>
  </si>
  <si>
    <t>11,100.00</t>
  </si>
  <si>
    <t>10,900.00</t>
  </si>
  <si>
    <t>8,800.00</t>
  </si>
  <si>
    <t>8,600.00</t>
  </si>
  <si>
    <t>8,400.00</t>
  </si>
  <si>
    <t>8,200.00</t>
  </si>
  <si>
    <t>8,000.00</t>
  </si>
  <si>
    <t>7,800.00</t>
  </si>
  <si>
    <t>7,600.00</t>
  </si>
  <si>
    <t>7,400.00</t>
  </si>
  <si>
    <t>7,200.00</t>
  </si>
  <si>
    <t>7,000.00</t>
  </si>
  <si>
    <t>6,500.00</t>
  </si>
  <si>
    <t>6,000.00</t>
  </si>
  <si>
    <t>5,500.00</t>
  </si>
  <si>
    <t>5,000.00</t>
  </si>
  <si>
    <t>4,500.00</t>
  </si>
  <si>
    <t>02/28/2023</t>
  </si>
  <si>
    <t>1.30</t>
  </si>
  <si>
    <t>0.40</t>
  </si>
  <si>
    <t>03/01/2023</t>
  </si>
  <si>
    <t>5.60</t>
  </si>
  <si>
    <t>6.10</t>
  </si>
  <si>
    <t>3.50</t>
  </si>
  <si>
    <t>2.10</t>
  </si>
  <si>
    <t>03/02/2023</t>
  </si>
  <si>
    <t>03/03/2023</t>
  </si>
  <si>
    <t>03/07/2023</t>
  </si>
  <si>
    <t>16,850.00</t>
  </si>
  <si>
    <t>03/06/2023</t>
  </si>
  <si>
    <t>03/08/2023</t>
  </si>
  <si>
    <t>03/09/2023</t>
  </si>
  <si>
    <t>33.50</t>
  </si>
  <si>
    <t>8.70</t>
  </si>
  <si>
    <t>03/14/2023</t>
  </si>
  <si>
    <t>03/13/2023</t>
  </si>
  <si>
    <t>03/10/2023</t>
  </si>
  <si>
    <t>2.90</t>
  </si>
  <si>
    <t>4.00</t>
  </si>
  <si>
    <t>5.50</t>
  </si>
  <si>
    <t>7.70</t>
  </si>
  <si>
    <t>10.70</t>
  </si>
  <si>
    <t>15.00</t>
  </si>
  <si>
    <t>21.00</t>
  </si>
  <si>
    <t>29.30</t>
  </si>
  <si>
    <t>40.20</t>
  </si>
  <si>
    <t>54.10</t>
  </si>
  <si>
    <t>71.30</t>
  </si>
  <si>
    <t>92.00</t>
  </si>
  <si>
    <t>116.10</t>
  </si>
  <si>
    <t>143.70</t>
  </si>
  <si>
    <t>174.30</t>
  </si>
  <si>
    <t>207.90</t>
  </si>
  <si>
    <t>244.00</t>
  </si>
  <si>
    <t>282.30</t>
  </si>
  <si>
    <t>322.50</t>
  </si>
  <si>
    <t>364.30</t>
  </si>
  <si>
    <t>407.40</t>
  </si>
  <si>
    <t>451.80</t>
  </si>
  <si>
    <t>497.20</t>
  </si>
  <si>
    <t>543.40</t>
  </si>
  <si>
    <t>590.40</t>
  </si>
  <si>
    <t>638.10</t>
  </si>
  <si>
    <t>686.20</t>
  </si>
  <si>
    <t>734.70</t>
  </si>
  <si>
    <t>783.60</t>
  </si>
  <si>
    <t>832.60</t>
  </si>
  <si>
    <t>881.70</t>
  </si>
  <si>
    <t>931.00</t>
  </si>
  <si>
    <t>980.40</t>
  </si>
  <si>
    <t>1,029.90</t>
  </si>
  <si>
    <t>1,079.40</t>
  </si>
  <si>
    <t>1,129.00</t>
  </si>
  <si>
    <t>1,178.60</t>
  </si>
  <si>
    <t>1,228.30</t>
  </si>
  <si>
    <t>1,278.00</t>
  </si>
  <si>
    <t>1,327.80</t>
  </si>
  <si>
    <t>1,377.60</t>
  </si>
  <si>
    <t>1,427.40</t>
  </si>
  <si>
    <t>1,477.20</t>
  </si>
  <si>
    <t>1,527.00</t>
  </si>
  <si>
    <t>1,576.80</t>
  </si>
  <si>
    <t>1,626.60</t>
  </si>
  <si>
    <t>1,676.40</t>
  </si>
  <si>
    <t>1,726.20</t>
  </si>
  <si>
    <t>1,776.00</t>
  </si>
  <si>
    <t>1,825.80</t>
  </si>
  <si>
    <t>1,875.60</t>
  </si>
  <si>
    <t>1,925.50</t>
  </si>
  <si>
    <t>1,975.30</t>
  </si>
  <si>
    <t>2,025.20</t>
  </si>
  <si>
    <t>2,075.10</t>
  </si>
  <si>
    <t>2,125.00</t>
  </si>
  <si>
    <t>2,174.80</t>
  </si>
  <si>
    <t>2,224.70</t>
  </si>
  <si>
    <t>2,274.70</t>
  </si>
  <si>
    <t>2,324.60</t>
  </si>
  <si>
    <t>2,374.50</t>
  </si>
  <si>
    <t>2,424.40</t>
  </si>
  <si>
    <t>2,474.40</t>
  </si>
  <si>
    <t>2,524.30</t>
  </si>
  <si>
    <t>2,574.20</t>
  </si>
  <si>
    <t>2,624.20</t>
  </si>
  <si>
    <t>2,724.10</t>
  </si>
  <si>
    <t>2,824.00</t>
  </si>
  <si>
    <t>2,923.90</t>
  </si>
  <si>
    <t>3,023.80</t>
  </si>
  <si>
    <t>3,123.70</t>
  </si>
  <si>
    <t>3,223.70</t>
  </si>
  <si>
    <t>3,323.60</t>
  </si>
  <si>
    <t>3,423.60</t>
  </si>
  <si>
    <t>3,523.50</t>
  </si>
  <si>
    <t>3,623.50</t>
  </si>
  <si>
    <t>3,723.40</t>
  </si>
  <si>
    <t>3,823.40</t>
  </si>
  <si>
    <t>3,923.30</t>
  </si>
  <si>
    <t>4,023.30</t>
  </si>
  <si>
    <t>4,123.30</t>
  </si>
  <si>
    <t>4,223.20</t>
  </si>
  <si>
    <t>4,323.20</t>
  </si>
  <si>
    <t>4,423.10</t>
  </si>
  <si>
    <t>4,623.10</t>
  </si>
  <si>
    <t>4,823.00</t>
  </si>
  <si>
    <t>5,023.00</t>
  </si>
  <si>
    <t>5,222.90</t>
  </si>
  <si>
    <t>5,422.90</t>
  </si>
  <si>
    <t>5,622.90</t>
  </si>
  <si>
    <t>5,822.80</t>
  </si>
  <si>
    <t>6,022.80</t>
  </si>
  <si>
    <t>6,222.70</t>
  </si>
  <si>
    <t>6,422.70</t>
  </si>
  <si>
    <t>6,622.60</t>
  </si>
  <si>
    <t>6,822.60</t>
  </si>
  <si>
    <t>7,022.60</t>
  </si>
  <si>
    <t>7,222.50</t>
  </si>
  <si>
    <t>7,422.50</t>
  </si>
  <si>
    <t>7,622.40</t>
  </si>
  <si>
    <t>7,822.40</t>
  </si>
  <si>
    <t>8,022.40</t>
  </si>
  <si>
    <t>8,222.30</t>
  </si>
  <si>
    <t>8,722.20</t>
  </si>
  <si>
    <t>9,222.10</t>
  </si>
  <si>
    <t>9,722.00</t>
  </si>
  <si>
    <t>10,221.90</t>
  </si>
  <si>
    <t>10,721.80</t>
  </si>
  <si>
    <t>6,774.60</t>
  </si>
  <si>
    <t>5,774.80</t>
  </si>
  <si>
    <t>4,775.00</t>
  </si>
  <si>
    <t>4,275.10</t>
  </si>
  <si>
    <t>3,775.20</t>
  </si>
  <si>
    <t>3,375.30</t>
  </si>
  <si>
    <t>3,275.30</t>
  </si>
  <si>
    <t>3,175.40</t>
  </si>
  <si>
    <t>2,975.40</t>
  </si>
  <si>
    <t>2,775.40</t>
  </si>
  <si>
    <t>2,575.50</t>
  </si>
  <si>
    <t>2,375.50</t>
  </si>
  <si>
    <t>2,275.50</t>
  </si>
  <si>
    <t>2,175.60</t>
  </si>
  <si>
    <t>1,975.60</t>
  </si>
  <si>
    <t>1,775.60</t>
  </si>
  <si>
    <t>1,675.70</t>
  </si>
  <si>
    <t>1,625.70</t>
  </si>
  <si>
    <t>1,575.70</t>
  </si>
  <si>
    <t>1,525.70</t>
  </si>
  <si>
    <t>1,475.70</t>
  </si>
  <si>
    <t>1,425.70</t>
  </si>
  <si>
    <t>1,375.80</t>
  </si>
  <si>
    <t>1,325.80</t>
  </si>
  <si>
    <t>1,275.80</t>
  </si>
  <si>
    <t>1,225.90</t>
  </si>
  <si>
    <t>1,175.90</t>
  </si>
  <si>
    <t>1,125.90</t>
  </si>
  <si>
    <t>1,076.00</t>
  </si>
  <si>
    <t>1,026.10</t>
  </si>
  <si>
    <t>976.10</t>
  </si>
  <si>
    <t>926.30</t>
  </si>
  <si>
    <t>876.40</t>
  </si>
  <si>
    <t>826.70</t>
  </si>
  <si>
    <t>777.00</t>
  </si>
  <si>
    <t>727.40</t>
  </si>
  <si>
    <t>678.00</t>
  </si>
  <si>
    <t>628.80</t>
  </si>
  <si>
    <t>579.90</t>
  </si>
  <si>
    <t>531.40</t>
  </si>
  <si>
    <t>483.60</t>
  </si>
  <si>
    <t>436.60</t>
  </si>
  <si>
    <t>390.90</t>
  </si>
  <si>
    <t>347.00</t>
  </si>
  <si>
    <t>305.20</t>
  </si>
  <si>
    <t>266.10</t>
  </si>
  <si>
    <t>230.10</t>
  </si>
  <si>
    <t>197.30</t>
  </si>
  <si>
    <t>168.00</t>
  </si>
  <si>
    <t>142.10</t>
  </si>
  <si>
    <t>119.70</t>
  </si>
  <si>
    <t>100.40</t>
  </si>
  <si>
    <t>83.90</t>
  </si>
  <si>
    <t>70.00</t>
  </si>
  <si>
    <t>58.40</t>
  </si>
  <si>
    <t>48.60</t>
  </si>
  <si>
    <t>40.40</t>
  </si>
  <si>
    <t>27.90</t>
  </si>
  <si>
    <t>23.30</t>
  </si>
  <si>
    <t>19.50</t>
  </si>
  <si>
    <t>16.60</t>
  </si>
  <si>
    <t>14.20</t>
  </si>
  <si>
    <t>12.30</t>
  </si>
  <si>
    <t>10.90</t>
  </si>
  <si>
    <t>9.70</t>
  </si>
  <si>
    <t>7.90</t>
  </si>
  <si>
    <t>7.20</t>
  </si>
  <si>
    <t>6.60</t>
  </si>
  <si>
    <t>5.20</t>
  </si>
  <si>
    <t>4.90</t>
  </si>
  <si>
    <t>4.50</t>
  </si>
  <si>
    <t>4.30</t>
  </si>
  <si>
    <t>3.90</t>
  </si>
  <si>
    <t>3.70</t>
  </si>
  <si>
    <t>3.30</t>
  </si>
  <si>
    <t>2.20</t>
  </si>
  <si>
    <t>2.00</t>
  </si>
  <si>
    <t>1.70</t>
  </si>
  <si>
    <t>C:\Detlef\Tradematiker\Research\Optionen\OI-Abfrage</t>
  </si>
  <si>
    <t>C:\Detlef\Tradematiker\Research\Optionen\OI-Abfrage\send</t>
  </si>
  <si>
    <t>C:\Detlef\Tradematiker\Research\Optionen\OI-Abfrage\STOXX</t>
  </si>
  <si>
    <t>Ing.-Büro Dieball   Oderstr.8    01109 Dresden      OI-Tabellen@gmx.de</t>
  </si>
  <si>
    <t>let
    Quelle = Web.Page(Web.Contents("https://www.eurexchange.com/ex-en/markets/idx/dax/70044!quotesSingleViewOption?callPut=Call&amp;maturityDate=202308")),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</si>
  <si>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let
    Quelle = Web.Page(Web.Contents("https://www.eurexchange.com/ex-en/markets/idx/dax/70044!quotesSingleViewOption?callPut=Put&amp;maturityDate=202308")),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</si>
  <si>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let
    Quelle = Web.Page(Web.Contents("https://www.eurexchange.com/exchange-de/marktdaten/statistik/online-marktstatistiken/4302!onlineStats?productGroupId=13394&amp;productId=70044&amp;viewType=3&amp;cp=Put&amp;month=08&amp;year=2023&amp;busDate=20230811")),
    Data0 = Quelle{0}[Data],
    #"Geänderter Typ" = Table.TransformColumnTypes(Data0,{{"Strike Price", type text}, {"Vers.- nummer", Int64.Type}, {"Eröffnung", type number}, {"Tageshoch", type number}, {"Tagestief", type number}, {"Letzter Preis", type number}, {"Täglicher Abrechnungspreis", type number}, {"Gehandelte Kontrakte", Int64.Type}, {"Open Interest", Int64.Type}})
in
    #"Geänderter Typ"</t>
  </si>
  <si>
    <t>let
    Quelle = Web.Page(Web.Contents("https://www.eurexchange.com/exchange-de/marktdaten/statistik/online-marktstatistiken/4302!onlineStats?productGroupId=13394&amp;productId=70044&amp;viewType=3&amp;cp=Call&amp;month=08&amp;year=2023&amp;busDate=20230811")),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</si>
  <si>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Web.Page(Web.Contents("https://www.eurexchange.com/exchange-de/marktdaten/statistik/online-marktstatistiken/4302!onlineStats?productGroupId=13394&amp;productId=70044&amp;viewType=3&amp;cp=Put&amp;month=09&amp;year=2023&amp;busDate=20230811")),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</si>
  <si>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Web.Page(Web.Contents("https://www.eurexchange.com/exchange-de/marktdaten/statistik/online-marktstatistiken/4302!onlineStats?productGroupId=13394&amp;productId=70044&amp;viewType=3&amp;cp=Call&amp;month=09&amp;year=2023&amp;busDate=20230811")),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</si>
  <si>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Web.Page(Web.Contents("https://www.eurexchange.com/exchange-de/marktdaten/statistik/online-marktstatistiken/4302!onlineStats?productGroupId=13394&amp;productId=70044&amp;viewType=3&amp;cp=Put&amp;month=08&amp;year=2023&amp;busDate=20230810")),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</si>
  <si>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Web.Page(Web.Contents("https://www.eurexchange.com/exchange-de/marktdaten/statistik/online-marktstatistiken/4302!onlineStats?productGroupId=13394&amp;productId=70044&amp;viewType=3&amp;cp=Call&amp;month=08&amp;year=2023&amp;busDate=20230810")),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</si>
  <si>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9.00</t>
  </si>
  <si>
    <t>Python auslesen der Eurexdaten via api, das Python script kopiert die Daten in diese Excel Tabelle</t>
  </si>
  <si>
    <t>PS</t>
  </si>
  <si>
    <t>11</t>
  </si>
  <si>
    <t>callOrPut</t>
  </si>
  <si>
    <t>strike</t>
  </si>
  <si>
    <t>versionNumber</t>
  </si>
  <si>
    <t>volume</t>
  </si>
  <si>
    <t>openInterest</t>
  </si>
  <si>
    <t>open</t>
  </si>
  <si>
    <t>high</t>
  </si>
  <si>
    <t>low</t>
  </si>
  <si>
    <t>last</t>
  </si>
  <si>
    <t>dSettle</t>
  </si>
  <si>
    <t>groß</t>
  </si>
  <si>
    <t>12</t>
  </si>
  <si>
    <t>Hedge fertig</t>
  </si>
  <si>
    <t>C:\Detlef\Tradematiker\Research\Optionen\OI-Abfrage\STOXX\STOXX_OI-Abfrage 2023-10-26 V9.00.xlsm</t>
  </si>
  <si>
    <t>08:57:00.000</t>
  </si>
  <si>
    <t>14.748,50 €</t>
  </si>
  <si>
    <t>08:56:00.000</t>
  </si>
  <si>
    <t>14.747,50 €</t>
  </si>
  <si>
    <t>08:55:00.000</t>
  </si>
  <si>
    <t>14.747,00 €</t>
  </si>
  <si>
    <t>08:54:00.000</t>
  </si>
  <si>
    <t>08:53:00.000</t>
  </si>
  <si>
    <t>14.753,50 €</t>
  </si>
  <si>
    <t>08:52:00.000</t>
  </si>
  <si>
    <t>14.755,00 €</t>
  </si>
  <si>
    <t>08:51:00.000</t>
  </si>
  <si>
    <t>14.749,00 €</t>
  </si>
  <si>
    <t>08:50:00.000</t>
  </si>
  <si>
    <t>14.748,00 €</t>
  </si>
  <si>
    <t>08:49:00.000</t>
  </si>
  <si>
    <t>C:\Detlef\Tradematiker\Research\Optionen\OI-Abfrage\send\OI-Abfrage 2023-10-27 V9.00.pdf</t>
  </si>
  <si>
    <t>C:\Detlef\Tradematiker\Research\Optionen\OI-Abfrage\send\STOXX OI-Abfrage 2023-10-27 V9.00.pdf</t>
  </si>
  <si>
    <t>C:\Detlef\Tradematiker\Research\Optionen\OI-Abfrage\send\Prof_OI-Tabelle2023-10-27 V9.00.pdf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</si>
</sst>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409]d\-mmm\-yy;@"/>
    <numFmt numFmtId="167" formatCode="[$-F400]h:mm:ss\ AM/PM"/>
    <numFmt numFmtId="168" formatCode="#,##0.00\ &quot;€&quot;"/>
  </numFmts>
  <fonts count="35" x14ac:knownFonts="1">
    <font>
      <sz val="11"/>
      <color theme="1"/>
      <name val="Calibri"/>
      <family val="2"/>
      <scheme val="minor"/>
    </font>
    <font>
      <b/>
      <i/>
      <sz val="22"/>
      <color theme="1"/>
      <name val="Calibri"/>
      <family val="2"/>
      <scheme val="minor"/>
    </font>
    <font>
      <sz val="12"/>
      <color theme="1"/>
      <name val="Calibri"/>
      <family val="2"/>
      <scheme val="minor"/>
    </font>
    <font>
      <b/>
      <sz val="12"/>
      <color theme="1"/>
      <name val="Calibri"/>
      <family val="2"/>
      <scheme val="minor"/>
    </font>
    <font>
      <i/>
      <sz val="11"/>
      <color theme="1"/>
      <name val="Calibri"/>
      <family val="2"/>
      <scheme val="minor"/>
    </font>
    <font>
      <b/>
      <sz val="24"/>
      <color theme="1"/>
      <name val="Calibri"/>
      <family val="2"/>
      <scheme val="minor"/>
    </font>
    <font>
      <b/>
      <i/>
      <sz val="24"/>
      <color theme="1"/>
      <name val="Calibri"/>
      <family val="2"/>
      <scheme val="minor"/>
    </font>
    <font>
      <b/>
      <sz val="16"/>
      <color theme="1"/>
      <name val="Calibri"/>
      <family val="2"/>
      <scheme val="minor"/>
    </font>
    <font>
      <b/>
      <i/>
      <sz val="22"/>
      <color theme="1"/>
      <name val="Arial"/>
      <family val="2"/>
    </font>
    <font>
      <sz val="14"/>
      <color theme="1"/>
      <name val="Calibri"/>
      <family val="2"/>
      <scheme val="minor"/>
    </font>
    <font>
      <b/>
      <sz val="14"/>
      <color theme="1"/>
      <name val="Calibri"/>
      <family val="2"/>
      <scheme val="minor"/>
    </font>
    <font>
      <b/>
      <i/>
      <sz val="14"/>
      <color theme="1"/>
      <name val="Calibri"/>
      <family val="2"/>
      <scheme val="minor"/>
    </font>
    <font>
      <i/>
      <sz val="14"/>
      <color theme="1"/>
      <name val="Calibri"/>
      <family val="2"/>
      <scheme val="minor"/>
    </font>
    <font>
      <b/>
      <i/>
      <sz val="8"/>
      <color theme="1"/>
      <name val="Calibri"/>
      <family val="2"/>
      <scheme val="minor"/>
    </font>
    <font>
      <sz val="8"/>
      <color theme="1"/>
      <name val="Calibri"/>
      <family val="2"/>
      <scheme val="minor"/>
    </font>
    <font>
      <sz val="14"/>
      <color rgb="FF595959"/>
      <name val="Calibri"/>
      <family val="2"/>
      <scheme val="minor"/>
    </font>
    <font>
      <u/>
      <sz val="11"/>
      <color theme="10"/>
      <name val="Calibri"/>
      <family val="2"/>
      <scheme val="minor"/>
    </font>
    <font>
      <b/>
      <sz val="11"/>
      <color theme="1"/>
      <name val="Calibri"/>
      <family val="2"/>
      <scheme val="minor"/>
    </font>
    <font>
      <sz val="11"/>
      <color theme="1"/>
      <name val="Calibri"/>
      <family val="2"/>
    </font>
    <font>
      <sz val="8"/>
      <name val="Calibri"/>
      <family val="2"/>
      <scheme val="minor"/>
    </font>
    <font>
      <b/>
      <i/>
      <sz val="12"/>
      <color theme="1"/>
      <name val="Calibri"/>
      <family val="2"/>
      <scheme val="minor"/>
    </font>
    <font>
      <i/>
      <sz val="22"/>
      <color theme="1"/>
      <name val="Calibri"/>
      <family val="2"/>
      <scheme val="minor"/>
    </font>
    <font>
      <sz val="11"/>
      <color theme="1" tint="0.499984740745262"/>
      <name val="Calibri"/>
      <family val="2"/>
      <scheme val="minor"/>
    </font>
    <font>
      <sz val="11"/>
      <color theme="0"/>
      <name val="Calibri"/>
      <family val="2"/>
      <scheme val="minor"/>
    </font>
    <font>
      <b/>
      <sz val="11"/>
      <color rgb="FFFFFF00"/>
      <name val="Calibri"/>
      <family val="2"/>
      <scheme val="minor"/>
    </font>
    <font>
      <b/>
      <vertAlign val="subscript"/>
      <sz val="16"/>
      <color rgb="FF000000"/>
      <name val="Calibri"/>
      <family val="2"/>
      <scheme val="minor"/>
    </font>
    <font>
      <vertAlign val="subscript"/>
      <sz val="16"/>
      <color rgb="FF000000"/>
      <name val="Calibri"/>
      <family val="2"/>
      <scheme val="minor"/>
    </font>
    <font>
      <b/>
      <sz val="22"/>
      <color theme="4" tint="-0.499984740745262"/>
      <name val="Calibri"/>
      <family val="2"/>
      <scheme val="minor"/>
    </font>
    <font>
      <b/>
      <sz val="16"/>
      <color rgb="FF2F5496"/>
      <name val="Calibri Light"/>
      <family val="2"/>
    </font>
    <font>
      <sz val="13"/>
      <color theme="1"/>
      <name val="Calibri"/>
      <family val="2"/>
      <scheme val="minor"/>
    </font>
    <font>
      <sz val="18"/>
      <color theme="1"/>
      <name val="Calibri"/>
      <family val="2"/>
      <scheme val="minor"/>
    </font>
    <font>
      <b/>
      <sz val="18"/>
      <color rgb="FF2F5496"/>
      <name val="Calibri Light"/>
      <family val="2"/>
    </font>
    <font>
      <sz val="11"/>
      <color theme="1" tint="0.34998626667073579"/>
      <name val="Calibri"/>
      <family val="2"/>
      <scheme val="minor"/>
    </font>
    <font>
      <sz val="11"/>
      <color theme="0" tint="-0.499984740745262"/>
      <name val="Calibri"/>
      <family val="2"/>
      <scheme val="minor"/>
    </font>
    <font>
      <b/>
      <sz val="12"/>
      <color rgb="FF2F5496"/>
      <name val="Calibri Light"/>
      <family val="2"/>
    </font>
  </fonts>
  <fills count="27">
    <fill>
      <patternFill patternType="none"/>
    </fill>
    <fill>
      <patternFill patternType="gray125"/>
    </fill>
    <fill>
      <patternFill patternType="solid">
        <fgColor indexed="9"/>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FFC000"/>
        <bgColor indexed="64"/>
      </patternFill>
    </fill>
    <fill>
      <patternFill patternType="solid">
        <fgColor theme="4" tint="0.39997558519241921"/>
        <bgColor indexed="64"/>
      </patternFill>
    </fill>
    <fill>
      <patternFill patternType="solid">
        <fgColor indexed="11"/>
        <bgColor indexed="64"/>
      </patternFill>
    </fill>
    <fill>
      <patternFill patternType="solid">
        <fgColor theme="4" tint="0.59999389629810485"/>
        <bgColor indexed="64"/>
      </patternFill>
    </fill>
    <fill>
      <patternFill patternType="solid">
        <fgColor rgb="FF8BA7A6"/>
        <bgColor indexed="64"/>
      </patternFill>
    </fill>
    <fill>
      <patternFill patternType="solid">
        <fgColor rgb="FF5CB6D2"/>
        <bgColor indexed="64"/>
      </patternFill>
    </fill>
    <fill>
      <patternFill patternType="solid">
        <fgColor rgb="FF8ADE9A"/>
        <bgColor indexed="64"/>
      </patternFill>
    </fill>
    <fill>
      <patternFill patternType="solid">
        <fgColor theme="0"/>
        <bgColor indexed="64"/>
      </patternFill>
    </fill>
    <fill>
      <patternFill patternType="solid">
        <fgColor rgb="FFFFFF00"/>
        <bgColor indexed="64"/>
      </patternFill>
    </fill>
    <fill>
      <patternFill patternType="solid">
        <fgColor theme="7"/>
        <bgColor indexed="64"/>
      </patternFill>
    </fill>
    <fill>
      <patternFill patternType="solid">
        <fgColor theme="8" tint="0.39997558519241921"/>
        <bgColor indexed="64"/>
      </patternFill>
    </fill>
    <fill>
      <patternFill patternType="solid">
        <fgColor rgb="FF9BC2E6"/>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00B050"/>
        <bgColor indexed="64"/>
      </patternFill>
    </fill>
    <fill>
      <patternFill patternType="solid">
        <fgColor rgb="FFA8A400"/>
        <bgColor indexed="64"/>
      </patternFill>
    </fill>
    <fill>
      <patternFill patternType="solid">
        <fgColor rgb="FFFF4A01"/>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theme="7" tint="-0.249977111117893"/>
        <bgColor indexed="64"/>
      </patternFill>
    </fill>
    <fill>
      <patternFill patternType="solid">
        <fgColor theme="0" tint="-0.14999847407452621"/>
        <bgColor indexed="64"/>
      </patternFill>
    </fill>
    <fill>
      <patternFill patternType="solid">
        <fgColor rgb="FFFF99FF"/>
        <bgColor indexed="64"/>
      </patternFill>
    </fill>
  </fills>
  <borders count="43">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indexed="64"/>
      </left>
      <right style="medium">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medium">
        <color indexed="64"/>
      </right>
      <top style="thin">
        <color theme="1" tint="0.499984740745262"/>
      </top>
      <bottom style="thin">
        <color theme="1" tint="0.499984740745262"/>
      </bottom>
      <diagonal/>
    </border>
    <border>
      <left/>
      <right style="thin">
        <color indexed="64"/>
      </right>
      <top style="thin">
        <color theme="1" tint="0.499984740745262"/>
      </top>
      <bottom style="thin">
        <color theme="1" tint="0.499984740745262"/>
      </bottom>
      <diagonal/>
    </border>
    <border>
      <left/>
      <right style="thin">
        <color indexed="64"/>
      </right>
      <top/>
      <bottom/>
      <diagonal/>
    </border>
    <border>
      <left style="thin">
        <color indexed="64"/>
      </left>
      <right style="medium">
        <color indexed="64"/>
      </right>
      <top style="thin">
        <color theme="1" tint="0.499984740745262"/>
      </top>
      <bottom style="thin">
        <color indexed="64"/>
      </bottom>
      <diagonal/>
    </border>
    <border>
      <left style="medium">
        <color indexed="64"/>
      </left>
      <right/>
      <top style="thin">
        <color theme="1" tint="0.499984740745262"/>
      </top>
      <bottom style="thin">
        <color indexed="64"/>
      </bottom>
      <diagonal/>
    </border>
    <border>
      <left/>
      <right/>
      <top style="thin">
        <color theme="1" tint="0.499984740745262"/>
      </top>
      <bottom style="thin">
        <color indexed="64"/>
      </bottom>
      <diagonal/>
    </border>
    <border>
      <left/>
      <right style="thin">
        <color indexed="64"/>
      </right>
      <top style="thin">
        <color theme="1" tint="0.499984740745262"/>
      </top>
      <bottom style="thin">
        <color indexed="64"/>
      </bottom>
      <diagonal/>
    </border>
    <border>
      <left/>
      <right style="medium">
        <color indexed="64"/>
      </right>
      <top style="thin">
        <color theme="1" tint="0.499984740745262"/>
      </top>
      <bottom style="thin">
        <color theme="1" tint="0.499984740745262"/>
      </bottom>
      <diagonal/>
    </border>
    <border>
      <left/>
      <right style="medium">
        <color indexed="64"/>
      </right>
      <top style="thin">
        <color theme="1" tint="0.499984740745262"/>
      </top>
      <bottom style="medium">
        <color indexed="64"/>
      </bottom>
      <diagonal/>
    </border>
  </borders>
  <cellStyleXfs count="2">
    <xf numFmtId="0" fontId="0" fillId="0" borderId="0"/>
    <xf numFmtId="0" fontId="16" fillId="0" borderId="0" applyNumberFormat="0" applyFill="0" applyBorder="0" applyAlignment="0" applyProtection="0"/>
  </cellStyleXfs>
  <cellXfs count="199">
    <xf numFmtId="0" fontId="0" fillId="0" borderId="0" xfId="0"/>
    <xf numFmtId="2" fontId="0" fillId="0" borderId="0" xfId="0" applyNumberFormat="1"/>
    <xf numFmtId="0" fontId="0" fillId="2" borderId="0" xfId="0" applyFill="1"/>
    <xf numFmtId="0" fontId="0" fillId="2" borderId="0" xfId="0" applyFill="1" applyAlignment="1">
      <alignment vertical="center"/>
    </xf>
    <xf numFmtId="3" fontId="0" fillId="2" borderId="0" xfId="0" applyNumberFormat="1" applyFill="1" applyAlignment="1">
      <alignment vertical="center"/>
    </xf>
    <xf numFmtId="164" fontId="0" fillId="2" borderId="0" xfId="0" applyNumberFormat="1" applyFill="1"/>
    <xf numFmtId="164" fontId="0" fillId="0" borderId="0" xfId="0" applyNumberFormat="1"/>
    <xf numFmtId="0" fontId="0" fillId="2" borderId="2" xfId="0" applyFill="1" applyBorder="1"/>
    <xf numFmtId="0" fontId="0" fillId="2" borderId="3" xfId="0" applyFill="1" applyBorder="1"/>
    <xf numFmtId="0" fontId="0" fillId="2" borderId="4" xfId="0" applyFill="1" applyBorder="1"/>
    <xf numFmtId="0" fontId="2" fillId="0" borderId="0" xfId="0" applyFont="1"/>
    <xf numFmtId="0" fontId="2" fillId="3" borderId="1" xfId="0" applyFont="1" applyFill="1" applyBorder="1"/>
    <xf numFmtId="3" fontId="2" fillId="3" borderId="1" xfId="0" applyNumberFormat="1" applyFont="1" applyFill="1" applyBorder="1"/>
    <xf numFmtId="165" fontId="2" fillId="4" borderId="0" xfId="0" applyNumberFormat="1" applyFont="1" applyFill="1"/>
    <xf numFmtId="0" fontId="3" fillId="0" borderId="0" xfId="0" applyFont="1"/>
    <xf numFmtId="0" fontId="3" fillId="0" borderId="0" xfId="0" quotePrefix="1" applyFont="1"/>
    <xf numFmtId="0" fontId="2" fillId="4" borderId="0" xfId="0" applyFont="1" applyFill="1"/>
    <xf numFmtId="14" fontId="0" fillId="3" borderId="1" xfId="0" applyNumberFormat="1" applyFill="1" applyBorder="1"/>
    <xf numFmtId="14" fontId="0" fillId="5" borderId="0" xfId="0" applyNumberFormat="1" applyFill="1"/>
    <xf numFmtId="0" fontId="0" fillId="0" borderId="0" xfId="0" applyAlignment="1">
      <alignment horizontal="center"/>
    </xf>
    <xf numFmtId="0" fontId="2" fillId="6" borderId="0" xfId="0" applyFont="1" applyFill="1"/>
    <xf numFmtId="0" fontId="0" fillId="2" borderId="0" xfId="0" applyFill="1" applyAlignment="1">
      <alignment horizontal="center"/>
    </xf>
    <xf numFmtId="0" fontId="3" fillId="2" borderId="0" xfId="0" applyFont="1" applyFill="1"/>
    <xf numFmtId="14" fontId="3" fillId="2" borderId="1" xfId="0" applyNumberFormat="1" applyFont="1" applyFill="1" applyBorder="1"/>
    <xf numFmtId="0" fontId="3" fillId="2" borderId="1" xfId="0" applyFont="1" applyFill="1" applyBorder="1"/>
    <xf numFmtId="0" fontId="9" fillId="0" borderId="0" xfId="0" applyFont="1"/>
    <xf numFmtId="0" fontId="3" fillId="2" borderId="11" xfId="0" applyFont="1" applyFill="1" applyBorder="1"/>
    <xf numFmtId="0" fontId="10" fillId="9" borderId="0" xfId="0" applyFont="1" applyFill="1" applyAlignment="1">
      <alignment horizontal="center"/>
    </xf>
    <xf numFmtId="0" fontId="0" fillId="2" borderId="0" xfId="0" applyFill="1" applyAlignment="1">
      <alignment horizontal="left"/>
    </xf>
    <xf numFmtId="0" fontId="0" fillId="0" borderId="0" xfId="0" applyAlignment="1">
      <alignment wrapText="1"/>
    </xf>
    <xf numFmtId="0" fontId="10" fillId="0" borderId="0" xfId="0" applyFont="1"/>
    <xf numFmtId="0" fontId="9" fillId="2" borderId="13" xfId="0" applyFont="1" applyFill="1" applyBorder="1" applyAlignment="1">
      <alignment horizontal="center"/>
    </xf>
    <xf numFmtId="1" fontId="9" fillId="2" borderId="5" xfId="0" applyNumberFormat="1" applyFont="1" applyFill="1" applyBorder="1"/>
    <xf numFmtId="1" fontId="9" fillId="2" borderId="6" xfId="0" applyNumberFormat="1" applyFont="1" applyFill="1" applyBorder="1"/>
    <xf numFmtId="1" fontId="9" fillId="2" borderId="7" xfId="0" applyNumberFormat="1" applyFont="1" applyFill="1" applyBorder="1"/>
    <xf numFmtId="1" fontId="9" fillId="2" borderId="8" xfId="0" applyNumberFormat="1" applyFont="1" applyFill="1" applyBorder="1"/>
    <xf numFmtId="1" fontId="9" fillId="2" borderId="0" xfId="0" applyNumberFormat="1" applyFont="1" applyFill="1"/>
    <xf numFmtId="1" fontId="9" fillId="2" borderId="9" xfId="0" applyNumberFormat="1" applyFont="1" applyFill="1" applyBorder="1"/>
    <xf numFmtId="0" fontId="9" fillId="2" borderId="14" xfId="0" applyFont="1" applyFill="1" applyBorder="1" applyAlignment="1">
      <alignment horizontal="center"/>
    </xf>
    <xf numFmtId="1" fontId="9" fillId="2" borderId="10" xfId="0" applyNumberFormat="1" applyFont="1" applyFill="1" applyBorder="1"/>
    <xf numFmtId="1" fontId="9" fillId="2" borderId="11" xfId="0" applyNumberFormat="1" applyFont="1" applyFill="1" applyBorder="1"/>
    <xf numFmtId="1" fontId="9" fillId="2" borderId="12" xfId="0" applyNumberFormat="1" applyFont="1" applyFill="1" applyBorder="1"/>
    <xf numFmtId="0" fontId="9" fillId="11" borderId="0" xfId="0" applyFont="1" applyFill="1" applyAlignment="1">
      <alignment horizontal="left"/>
    </xf>
    <xf numFmtId="0" fontId="9" fillId="10" borderId="0" xfId="0" applyFont="1" applyFill="1" applyAlignment="1">
      <alignment horizontal="left"/>
    </xf>
    <xf numFmtId="0" fontId="9" fillId="2" borderId="0" xfId="0" applyFont="1" applyFill="1"/>
    <xf numFmtId="0" fontId="0" fillId="12" borderId="0" xfId="0" applyFill="1"/>
    <xf numFmtId="14" fontId="10" fillId="2" borderId="1" xfId="0" applyNumberFormat="1" applyFont="1" applyFill="1" applyBorder="1"/>
    <xf numFmtId="0" fontId="10" fillId="2" borderId="17" xfId="0" applyFont="1" applyFill="1" applyBorder="1"/>
    <xf numFmtId="0" fontId="10" fillId="2" borderId="13" xfId="0" applyFont="1" applyFill="1" applyBorder="1"/>
    <xf numFmtId="0" fontId="10" fillId="2" borderId="14" xfId="0" applyFont="1" applyFill="1" applyBorder="1"/>
    <xf numFmtId="0" fontId="6" fillId="0" borderId="0" xfId="0" applyFont="1" applyAlignment="1">
      <alignment wrapText="1"/>
    </xf>
    <xf numFmtId="0" fontId="6" fillId="12" borderId="0" xfId="0" applyFont="1" applyFill="1" applyAlignment="1">
      <alignment wrapText="1"/>
    </xf>
    <xf numFmtId="0" fontId="0" fillId="12" borderId="0" xfId="0" applyFill="1" applyAlignment="1">
      <alignment horizontal="center"/>
    </xf>
    <xf numFmtId="0" fontId="10" fillId="12" borderId="0" xfId="0" applyFont="1" applyFill="1"/>
    <xf numFmtId="0" fontId="0" fillId="12" borderId="21" xfId="0" applyFill="1" applyBorder="1"/>
    <xf numFmtId="0" fontId="10" fillId="13" borderId="0" xfId="0" applyFont="1" applyFill="1"/>
    <xf numFmtId="0" fontId="0" fillId="13" borderId="0" xfId="0" applyFill="1"/>
    <xf numFmtId="14" fontId="0" fillId="0" borderId="0" xfId="0" applyNumberFormat="1"/>
    <xf numFmtId="49" fontId="0" fillId="0" borderId="0" xfId="0" applyNumberFormat="1" applyAlignment="1">
      <alignment horizontal="center"/>
    </xf>
    <xf numFmtId="49" fontId="0" fillId="14" borderId="0" xfId="0" applyNumberFormat="1" applyFill="1" applyAlignment="1">
      <alignment horizontal="center"/>
    </xf>
    <xf numFmtId="49" fontId="0" fillId="12" borderId="0" xfId="0" applyNumberFormat="1" applyFill="1" applyAlignment="1">
      <alignment horizontal="center"/>
    </xf>
    <xf numFmtId="0" fontId="2" fillId="12" borderId="0" xfId="0" applyFont="1" applyFill="1"/>
    <xf numFmtId="166" fontId="2" fillId="0" borderId="0" xfId="0" applyNumberFormat="1" applyFont="1"/>
    <xf numFmtId="0" fontId="16" fillId="0" borderId="0" xfId="1"/>
    <xf numFmtId="0" fontId="17" fillId="16" borderId="0" xfId="0" applyFont="1" applyFill="1"/>
    <xf numFmtId="49" fontId="0" fillId="17" borderId="0" xfId="0" applyNumberFormat="1" applyFill="1" applyAlignment="1">
      <alignment horizontal="center"/>
    </xf>
    <xf numFmtId="0" fontId="0" fillId="5" borderId="0" xfId="0" applyFill="1" applyAlignment="1">
      <alignment horizontal="center"/>
    </xf>
    <xf numFmtId="10" fontId="2" fillId="0" borderId="0" xfId="0" applyNumberFormat="1" applyFont="1"/>
    <xf numFmtId="0" fontId="2" fillId="18" borderId="0" xfId="0" applyFont="1" applyFill="1"/>
    <xf numFmtId="0" fontId="0" fillId="19" borderId="0" xfId="0" applyFill="1"/>
    <xf numFmtId="0" fontId="2" fillId="13" borderId="0" xfId="0" applyFont="1" applyFill="1"/>
    <xf numFmtId="0" fontId="18" fillId="2" borderId="0" xfId="0" applyFont="1" applyFill="1" applyAlignment="1">
      <alignment horizontal="left"/>
    </xf>
    <xf numFmtId="0" fontId="0" fillId="2" borderId="22" xfId="0" applyFill="1" applyBorder="1" applyAlignment="1">
      <alignment horizontal="center" vertical="center"/>
    </xf>
    <xf numFmtId="0" fontId="17" fillId="2" borderId="22" xfId="0" applyFont="1" applyFill="1" applyBorder="1" applyAlignment="1">
      <alignment wrapText="1"/>
    </xf>
    <xf numFmtId="167" fontId="0" fillId="0" borderId="0" xfId="0" applyNumberFormat="1"/>
    <xf numFmtId="1" fontId="9" fillId="2" borderId="6" xfId="0" applyNumberFormat="1" applyFont="1" applyFill="1" applyBorder="1" applyAlignment="1">
      <alignment vertical="center"/>
    </xf>
    <xf numFmtId="1" fontId="9" fillId="2" borderId="5" xfId="0" applyNumberFormat="1" applyFont="1" applyFill="1" applyBorder="1" applyAlignment="1">
      <alignment vertical="center"/>
    </xf>
    <xf numFmtId="1" fontId="9" fillId="2" borderId="8" xfId="0" applyNumberFormat="1" applyFont="1" applyFill="1" applyBorder="1" applyAlignment="1">
      <alignment vertical="center"/>
    </xf>
    <xf numFmtId="1" fontId="9" fillId="2" borderId="23" xfId="0" applyNumberFormat="1" applyFont="1" applyFill="1" applyBorder="1" applyAlignment="1">
      <alignment vertical="center"/>
    </xf>
    <xf numFmtId="1" fontId="9" fillId="2" borderId="24" xfId="0" applyNumberFormat="1" applyFont="1" applyFill="1" applyBorder="1" applyAlignment="1">
      <alignment vertical="center"/>
    </xf>
    <xf numFmtId="1" fontId="9" fillId="2" borderId="0" xfId="0" applyNumberFormat="1" applyFont="1" applyFill="1" applyAlignment="1">
      <alignment vertical="center"/>
    </xf>
    <xf numFmtId="14" fontId="10" fillId="2" borderId="31" xfId="0" applyNumberFormat="1" applyFont="1" applyFill="1" applyBorder="1"/>
    <xf numFmtId="0" fontId="9" fillId="2" borderId="32" xfId="0" applyFont="1" applyFill="1" applyBorder="1" applyAlignment="1">
      <alignment horizontal="center" vertical="center"/>
    </xf>
    <xf numFmtId="1" fontId="9" fillId="2" borderId="33" xfId="0" applyNumberFormat="1" applyFont="1" applyFill="1" applyBorder="1" applyAlignment="1">
      <alignment vertical="center"/>
    </xf>
    <xf numFmtId="0" fontId="9" fillId="2" borderId="34" xfId="0" applyFont="1" applyFill="1" applyBorder="1" applyAlignment="1">
      <alignment horizontal="center" vertical="center"/>
    </xf>
    <xf numFmtId="1" fontId="9" fillId="2" borderId="35" xfId="0" applyNumberFormat="1" applyFont="1" applyFill="1" applyBorder="1" applyAlignment="1">
      <alignment vertical="center"/>
    </xf>
    <xf numFmtId="0" fontId="9" fillId="2" borderId="28" xfId="0" applyFont="1" applyFill="1" applyBorder="1" applyAlignment="1">
      <alignment horizontal="center" vertical="center"/>
    </xf>
    <xf numFmtId="1" fontId="9" fillId="2" borderId="36" xfId="0" applyNumberFormat="1" applyFont="1" applyFill="1" applyBorder="1" applyAlignment="1">
      <alignment vertical="center"/>
    </xf>
    <xf numFmtId="0" fontId="9" fillId="2" borderId="37" xfId="0" applyFont="1" applyFill="1" applyBorder="1" applyAlignment="1">
      <alignment horizontal="center" vertical="center"/>
    </xf>
    <xf numFmtId="1" fontId="9" fillId="2" borderId="38" xfId="0" applyNumberFormat="1" applyFont="1" applyFill="1" applyBorder="1" applyAlignment="1">
      <alignment vertical="center"/>
    </xf>
    <xf numFmtId="1" fontId="9" fillId="2" borderId="39" xfId="0" applyNumberFormat="1" applyFont="1" applyFill="1" applyBorder="1" applyAlignment="1">
      <alignment vertical="center"/>
    </xf>
    <xf numFmtId="1" fontId="9" fillId="2" borderId="40" xfId="0" applyNumberFormat="1" applyFont="1" applyFill="1" applyBorder="1" applyAlignment="1">
      <alignment vertical="center"/>
    </xf>
    <xf numFmtId="0" fontId="9" fillId="2" borderId="0" xfId="0" applyFont="1" applyFill="1" applyAlignment="1">
      <alignment horizontal="center"/>
    </xf>
    <xf numFmtId="0" fontId="9" fillId="0" borderId="0" xfId="0" applyFont="1" applyAlignment="1">
      <alignment horizontal="left"/>
    </xf>
    <xf numFmtId="1" fontId="9" fillId="2" borderId="7" xfId="0" applyNumberFormat="1" applyFont="1" applyFill="1" applyBorder="1" applyAlignment="1">
      <alignment vertical="center"/>
    </xf>
    <xf numFmtId="1" fontId="9" fillId="2" borderId="41" xfId="0" applyNumberFormat="1" applyFont="1" applyFill="1" applyBorder="1" applyAlignment="1">
      <alignment vertical="center"/>
    </xf>
    <xf numFmtId="1" fontId="9" fillId="2" borderId="42" xfId="0" applyNumberFormat="1" applyFont="1" applyFill="1" applyBorder="1" applyAlignment="1">
      <alignment vertical="center"/>
    </xf>
    <xf numFmtId="14" fontId="10" fillId="2" borderId="13" xfId="0" applyNumberFormat="1" applyFont="1" applyFill="1" applyBorder="1"/>
    <xf numFmtId="14" fontId="10" fillId="2" borderId="0" xfId="0" applyNumberFormat="1" applyFont="1" applyFill="1"/>
    <xf numFmtId="0" fontId="0" fillId="0" borderId="0" xfId="0" applyAlignment="1">
      <alignment vertical="center"/>
    </xf>
    <xf numFmtId="0" fontId="0" fillId="0" borderId="0" xfId="0" applyAlignment="1">
      <alignment vertical="center" wrapText="1"/>
    </xf>
    <xf numFmtId="10" fontId="0" fillId="0" borderId="0" xfId="0" applyNumberFormat="1"/>
    <xf numFmtId="1" fontId="9" fillId="2" borderId="32" xfId="0" applyNumberFormat="1" applyFont="1" applyFill="1" applyBorder="1" applyAlignment="1">
      <alignment horizontal="center" vertical="center"/>
    </xf>
    <xf numFmtId="2" fontId="3" fillId="20" borderId="0" xfId="0" applyNumberFormat="1" applyFont="1" applyFill="1"/>
    <xf numFmtId="0" fontId="17" fillId="2" borderId="22" xfId="0" applyFont="1" applyFill="1" applyBorder="1"/>
    <xf numFmtId="0" fontId="0" fillId="2" borderId="5" xfId="0" applyFill="1" applyBorder="1"/>
    <xf numFmtId="0" fontId="0" fillId="2" borderId="7" xfId="0" applyFill="1" applyBorder="1"/>
    <xf numFmtId="0" fontId="0" fillId="2" borderId="10" xfId="0" applyFill="1" applyBorder="1"/>
    <xf numFmtId="0" fontId="0" fillId="2" borderId="12" xfId="0" applyFill="1" applyBorder="1"/>
    <xf numFmtId="0" fontId="22" fillId="2" borderId="0" xfId="0" applyFont="1" applyFill="1" applyAlignment="1">
      <alignment horizontal="left"/>
    </xf>
    <xf numFmtId="0" fontId="22" fillId="2" borderId="0" xfId="0" applyFont="1" applyFill="1"/>
    <xf numFmtId="4" fontId="2" fillId="0" borderId="0" xfId="0" applyNumberFormat="1" applyFont="1"/>
    <xf numFmtId="165" fontId="2" fillId="0" borderId="0" xfId="0" applyNumberFormat="1" applyFont="1"/>
    <xf numFmtId="1" fontId="23" fillId="2" borderId="0" xfId="0" applyNumberFormat="1" applyFont="1" applyFill="1" applyAlignment="1">
      <alignment vertical="center"/>
    </xf>
    <xf numFmtId="0" fontId="23" fillId="2" borderId="0" xfId="0" applyFont="1" applyFill="1" applyAlignment="1">
      <alignment vertical="center"/>
    </xf>
    <xf numFmtId="0" fontId="16" fillId="0" borderId="0" xfId="1" quotePrefix="1"/>
    <xf numFmtId="4" fontId="2" fillId="0" borderId="0" xfId="0" quotePrefix="1" applyNumberFormat="1" applyFont="1"/>
    <xf numFmtId="0" fontId="15" fillId="0" borderId="0" xfId="0" applyFont="1" applyAlignment="1">
      <alignment horizontal="left" vertical="center" readingOrder="1"/>
    </xf>
    <xf numFmtId="0" fontId="2" fillId="21" borderId="0" xfId="0" applyFont="1" applyFill="1"/>
    <xf numFmtId="4" fontId="2" fillId="21" borderId="1" xfId="0" applyNumberFormat="1" applyFont="1" applyFill="1" applyBorder="1" applyAlignment="1">
      <alignment wrapText="1"/>
    </xf>
    <xf numFmtId="0" fontId="0" fillId="0" borderId="0" xfId="0" applyAlignment="1">
      <alignment vertical="top"/>
    </xf>
    <xf numFmtId="0" fontId="0" fillId="21" borderId="0" xfId="0" applyFill="1"/>
    <xf numFmtId="0" fontId="17" fillId="21" borderId="0" xfId="0" applyFont="1" applyFill="1"/>
    <xf numFmtId="0" fontId="24" fillId="21" borderId="0" xfId="0" applyFont="1" applyFill="1"/>
    <xf numFmtId="0" fontId="25" fillId="0" borderId="0" xfId="0" applyFont="1" applyAlignment="1">
      <alignment horizontal="left" vertical="top" readingOrder="1"/>
    </xf>
    <xf numFmtId="0" fontId="20" fillId="0" borderId="0" xfId="0" applyFont="1" applyAlignment="1">
      <alignment horizontal="left" vertical="top" wrapText="1"/>
    </xf>
    <xf numFmtId="0" fontId="0" fillId="0" borderId="0" xfId="0" applyAlignment="1">
      <alignment horizontal="left" vertical="top" wrapText="1"/>
    </xf>
    <xf numFmtId="0" fontId="26" fillId="0" borderId="0" xfId="0" applyFont="1" applyAlignment="1">
      <alignment horizontal="left" vertical="center" readingOrder="1"/>
    </xf>
    <xf numFmtId="0" fontId="26" fillId="0" borderId="0" xfId="0" applyFont="1" applyAlignment="1">
      <alignment vertical="center" readingOrder="1"/>
    </xf>
    <xf numFmtId="0" fontId="26" fillId="0" borderId="0" xfId="0" applyFont="1" applyAlignment="1">
      <alignment vertical="center" wrapText="1" readingOrder="1"/>
    </xf>
    <xf numFmtId="0" fontId="17" fillId="0" borderId="0" xfId="0" applyFont="1" applyAlignment="1">
      <alignment horizontal="left" vertical="top" wrapText="1"/>
    </xf>
    <xf numFmtId="0" fontId="2" fillId="22" borderId="0" xfId="0" applyFont="1" applyFill="1"/>
    <xf numFmtId="10" fontId="2" fillId="18" borderId="0" xfId="0" applyNumberFormat="1" applyFont="1" applyFill="1"/>
    <xf numFmtId="0" fontId="27" fillId="0" borderId="0" xfId="0" applyFont="1"/>
    <xf numFmtId="0" fontId="28" fillId="0" borderId="0" xfId="0" applyFont="1" applyAlignment="1">
      <alignment vertical="center"/>
    </xf>
    <xf numFmtId="0" fontId="29" fillId="0" borderId="0" xfId="0" applyFont="1"/>
    <xf numFmtId="0" fontId="30" fillId="0" borderId="0" xfId="0" applyFont="1"/>
    <xf numFmtId="0" fontId="31" fillId="0" borderId="0" xfId="0" applyFont="1" applyAlignment="1">
      <alignment vertical="center"/>
    </xf>
    <xf numFmtId="0" fontId="0" fillId="0" borderId="0" xfId="0" applyAlignment="1">
      <alignment horizontal="left" vertical="center"/>
    </xf>
    <xf numFmtId="0" fontId="0" fillId="23" borderId="0" xfId="0" applyFill="1"/>
    <xf numFmtId="0" fontId="2" fillId="24" borderId="0" xfId="0" applyFont="1" applyFill="1"/>
    <xf numFmtId="14" fontId="33" fillId="25" borderId="0" xfId="0" applyNumberFormat="1" applyFont="1" applyFill="1"/>
    <xf numFmtId="0" fontId="34" fillId="0" borderId="0" xfId="0" applyFont="1" applyAlignment="1">
      <alignment vertical="center"/>
    </xf>
    <xf numFmtId="0" fontId="2" fillId="26" borderId="0" xfId="0" applyFont="1" applyFill="1"/>
    <xf numFmtId="17" fontId="0" fillId="0" borderId="0" xfId="0" applyNumberFormat="1"/>
    <xf numFmtId="168" fontId="0" fillId="0" borderId="0" xfId="0" applyNumberFormat="1"/>
    <xf numFmtId="0" fontId="0" fillId="0" borderId="0" xfId="0" quotePrefix="1"/>
    <xf numFmtId="0" fontId="0" fillId="0" borderId="0" xfId="0" applyNumberFormat="1"/>
    <xf numFmtId="0" fontId="17" fillId="0" borderId="22" xfId="0" applyFont="1" applyBorder="1" applyAlignment="1">
      <alignment horizontal="center" vertical="top"/>
    </xf>
    <xf numFmtId="0" fontId="0" fillId="2" borderId="0" xfId="0" applyFill="1" applyAlignment="1">
      <alignment horizontal="center"/>
    </xf>
    <xf numFmtId="0" fontId="0" fillId="13" borderId="0" xfId="0" applyFill="1" applyAlignment="1">
      <alignment wrapText="1"/>
    </xf>
    <xf numFmtId="0" fontId="32" fillId="0" borderId="0" xfId="0" applyFont="1" applyAlignment="1">
      <alignment horizontal="center"/>
    </xf>
    <xf numFmtId="0" fontId="1" fillId="0" borderId="0" xfId="0" applyFont="1" applyAlignment="1">
      <alignment horizontal="center" vertical="top" wrapText="1"/>
    </xf>
    <xf numFmtId="14" fontId="5" fillId="0" borderId="0" xfId="0" applyNumberFormat="1" applyFont="1" applyAlignment="1">
      <alignment horizontal="left" vertical="top"/>
    </xf>
    <xf numFmtId="0" fontId="5" fillId="0" borderId="0" xfId="0" applyFont="1" applyAlignment="1">
      <alignment horizontal="left" vertical="top"/>
    </xf>
    <xf numFmtId="0" fontId="0" fillId="7" borderId="0" xfId="0" applyFill="1" applyAlignment="1">
      <alignment horizontal="center" wrapText="1"/>
    </xf>
    <xf numFmtId="0" fontId="0" fillId="0" borderId="0" xfId="0" applyAlignment="1">
      <alignment horizontal="left" wrapText="1"/>
    </xf>
    <xf numFmtId="0" fontId="17" fillId="15" borderId="0" xfId="0" applyFont="1" applyFill="1" applyAlignment="1">
      <alignment horizontal="center"/>
    </xf>
    <xf numFmtId="0" fontId="16" fillId="0" borderId="0" xfId="1" applyAlignment="1">
      <alignment horizontal="left" wrapText="1"/>
    </xf>
    <xf numFmtId="0" fontId="17" fillId="16" borderId="0" xfId="0" applyFont="1" applyFill="1" applyAlignment="1">
      <alignment horizontal="center"/>
    </xf>
    <xf numFmtId="0" fontId="17" fillId="23" borderId="0" xfId="0" applyFont="1" applyFill="1" applyAlignment="1">
      <alignment horizontal="center" vertical="top"/>
    </xf>
    <xf numFmtId="0" fontId="17" fillId="16" borderId="0" xfId="0" applyFont="1" applyFill="1" applyAlignment="1">
      <alignment horizontal="center" vertical="center"/>
    </xf>
    <xf numFmtId="0" fontId="13" fillId="0" borderId="0" xfId="0" applyFont="1" applyAlignment="1">
      <alignment horizontal="center" wrapText="1"/>
    </xf>
    <xf numFmtId="0" fontId="9" fillId="2" borderId="15" xfId="0" applyFont="1" applyFill="1" applyBorder="1" applyAlignment="1">
      <alignment horizontal="center" vertical="top" wrapText="1"/>
    </xf>
    <xf numFmtId="0" fontId="9" fillId="2" borderId="16" xfId="0" applyFont="1" applyFill="1" applyBorder="1" applyAlignment="1">
      <alignment horizontal="center" vertical="top" wrapText="1"/>
    </xf>
    <xf numFmtId="0" fontId="9" fillId="2" borderId="17" xfId="0" applyFont="1" applyFill="1" applyBorder="1" applyAlignment="1">
      <alignment horizontal="center" vertical="top" wrapText="1"/>
    </xf>
    <xf numFmtId="0" fontId="7" fillId="2" borderId="15" xfId="0" applyFont="1" applyFill="1" applyBorder="1" applyAlignment="1">
      <alignment horizontal="center"/>
    </xf>
    <xf numFmtId="0" fontId="7" fillId="2" borderId="16" xfId="0" applyFont="1" applyFill="1" applyBorder="1" applyAlignment="1">
      <alignment horizontal="center"/>
    </xf>
    <xf numFmtId="0" fontId="7" fillId="2" borderId="17" xfId="0" applyFont="1" applyFill="1" applyBorder="1" applyAlignment="1">
      <alignment horizontal="center"/>
    </xf>
    <xf numFmtId="0" fontId="1" fillId="12" borderId="19" xfId="0" applyFont="1" applyFill="1" applyBorder="1" applyAlignment="1">
      <alignment horizontal="center" vertical="top" wrapText="1"/>
    </xf>
    <xf numFmtId="0" fontId="1" fillId="12" borderId="20" xfId="0" applyFont="1" applyFill="1" applyBorder="1" applyAlignment="1">
      <alignment horizontal="center" vertical="top" wrapText="1"/>
    </xf>
    <xf numFmtId="14" fontId="8" fillId="12" borderId="20" xfId="0" applyNumberFormat="1" applyFont="1" applyFill="1" applyBorder="1" applyAlignment="1">
      <alignment horizontal="center" vertical="top"/>
    </xf>
    <xf numFmtId="0" fontId="8" fillId="12" borderId="20" xfId="0" applyFont="1" applyFill="1" applyBorder="1" applyAlignment="1">
      <alignment horizontal="center" vertical="top"/>
    </xf>
    <xf numFmtId="0" fontId="6" fillId="8" borderId="8" xfId="0" applyFont="1" applyFill="1" applyBorder="1" applyAlignment="1">
      <alignment horizontal="center" vertical="center" wrapText="1"/>
    </xf>
    <xf numFmtId="0" fontId="6" fillId="8" borderId="0" xfId="0" applyFont="1" applyFill="1" applyAlignment="1">
      <alignment horizontal="center" vertical="center" wrapText="1"/>
    </xf>
    <xf numFmtId="0" fontId="5" fillId="2" borderId="0" xfId="0" applyFont="1" applyFill="1" applyAlignment="1">
      <alignment horizontal="center" vertical="center"/>
    </xf>
    <xf numFmtId="0" fontId="5" fillId="2" borderId="11" xfId="0" applyFont="1" applyFill="1" applyBorder="1" applyAlignment="1">
      <alignment horizontal="center" vertical="center"/>
    </xf>
    <xf numFmtId="0" fontId="10" fillId="2" borderId="18" xfId="0" applyFont="1" applyFill="1" applyBorder="1" applyAlignment="1">
      <alignment horizontal="center"/>
    </xf>
    <xf numFmtId="0" fontId="10" fillId="2" borderId="13" xfId="0" applyFont="1" applyFill="1" applyBorder="1" applyAlignment="1">
      <alignment horizontal="center"/>
    </xf>
    <xf numFmtId="0" fontId="10" fillId="2" borderId="14" xfId="0" applyFont="1" applyFill="1" applyBorder="1" applyAlignment="1">
      <alignment horizontal="center"/>
    </xf>
    <xf numFmtId="0" fontId="6" fillId="8" borderId="0" xfId="0" applyFont="1" applyFill="1" applyAlignment="1">
      <alignment horizontal="center" wrapText="1"/>
    </xf>
    <xf numFmtId="0" fontId="0" fillId="2" borderId="0" xfId="0" applyFill="1" applyAlignment="1">
      <alignment horizontal="center" wrapText="1"/>
    </xf>
    <xf numFmtId="0" fontId="0" fillId="2" borderId="0" xfId="0" applyFill="1" applyAlignment="1">
      <alignment horizontal="center"/>
    </xf>
    <xf numFmtId="0" fontId="0" fillId="2" borderId="22" xfId="0" applyFill="1" applyBorder="1" applyAlignment="1">
      <alignment horizontal="center"/>
    </xf>
    <xf numFmtId="0" fontId="10" fillId="2" borderId="25" xfId="0" applyFont="1" applyFill="1" applyBorder="1" applyAlignment="1">
      <alignment horizontal="center"/>
    </xf>
    <xf numFmtId="0" fontId="10" fillId="2" borderId="28" xfId="0" applyFont="1" applyFill="1" applyBorder="1" applyAlignment="1">
      <alignment horizontal="center"/>
    </xf>
    <xf numFmtId="0" fontId="10" fillId="2" borderId="30" xfId="0" applyFont="1" applyFill="1" applyBorder="1" applyAlignment="1">
      <alignment horizontal="center"/>
    </xf>
    <xf numFmtId="0" fontId="5" fillId="2" borderId="26" xfId="0" applyFont="1" applyFill="1" applyBorder="1" applyAlignment="1">
      <alignment horizontal="center" vertical="center"/>
    </xf>
    <xf numFmtId="0" fontId="5" fillId="2" borderId="27" xfId="0" applyFont="1" applyFill="1" applyBorder="1" applyAlignment="1">
      <alignment horizontal="center" vertical="center"/>
    </xf>
    <xf numFmtId="0" fontId="5" fillId="2" borderId="29"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6"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2" xfId="0" applyFont="1" applyFill="1" applyBorder="1" applyAlignment="1">
      <alignment horizontal="center" vertical="center"/>
    </xf>
    <xf numFmtId="0" fontId="0" fillId="0" borderId="0" xfId="0" applyAlignment="1">
      <alignment horizontal="left" vertical="top" wrapText="1"/>
    </xf>
    <xf numFmtId="0" fontId="0" fillId="0" borderId="0" xfId="0" applyAlignment="1">
      <alignment horizontal="center"/>
    </xf>
    <xf numFmtId="0" fontId="9" fillId="2" borderId="0" xfId="0" applyFont="1" applyFill="1" applyAlignment="1">
      <alignment horizontal="center" vertical="top" wrapText="1"/>
    </xf>
    <xf numFmtId="0" fontId="21" fillId="12" borderId="0" xfId="0" applyFont="1" applyFill="1" applyAlignment="1">
      <alignment horizontal="center" vertical="top" wrapText="1"/>
    </xf>
  </cellXfs>
  <cellStyles count="2">
    <cellStyle name="Link" xfId="1" builtinId="8"/>
    <cellStyle name="Standard" xfId="0" builtinId="0"/>
  </cellStyles>
  <dxfs count="181">
    <dxf>
      <numFmt numFmtId="167" formatCode="[$-F400]h:mm:ss\ AM/PM"/>
    </dxf>
    <dxf>
      <numFmt numFmtId="0" formatCode="General"/>
    </dxf>
    <dxf>
      <numFmt numFmtId="0" formatCode="General"/>
    </dxf>
    <dxf>
      <numFmt numFmtId="0" formatCode="Genera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ill>
        <patternFill>
          <bgColor rgb="FFFFC000"/>
        </patternFill>
      </fill>
    </dxf>
    <dxf>
      <fill>
        <patternFill>
          <bgColor rgb="FFFFFF00"/>
        </patternFill>
      </fill>
    </dxf>
    <dxf>
      <fill>
        <patternFill>
          <bgColor rgb="FFFFFF00"/>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theme="1"/>
      </font>
      <fill>
        <patternFill>
          <bgColor rgb="FF8ADE9A"/>
        </patternFill>
      </fill>
    </dxf>
    <dxf>
      <font>
        <color theme="1"/>
      </font>
      <fill>
        <patternFill>
          <bgColor rgb="FF5CB6D2"/>
        </patternFill>
      </fill>
    </dxf>
    <dxf>
      <font>
        <color theme="1"/>
      </font>
      <fill>
        <patternFill>
          <bgColor rgb="FF8ADE9A"/>
        </patternFill>
      </fill>
    </dxf>
    <dxf>
      <font>
        <color theme="1"/>
      </font>
      <fill>
        <patternFill>
          <bgColor rgb="FF5CB6D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99FF"/>
      <color rgb="FFFF4A01"/>
      <color rgb="FFFF00FF"/>
      <color rgb="FF5DFFA6"/>
      <color rgb="FFFFFFFF"/>
      <color rgb="FF9BC2E6"/>
      <color rgb="FFA8A400"/>
      <color rgb="FFAEE8B9"/>
      <color rgb="FF8ADE9A"/>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chartsheet" Target="chartsheets/sheet1.xml"/><Relationship Id="rId34" Type="http://schemas.openxmlformats.org/officeDocument/2006/relationships/worksheet" Target="worksheets/sheet32.xml"/><Relationship Id="rId42" Type="http://schemas.openxmlformats.org/officeDocument/2006/relationships/theme" Target="theme/theme1.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29.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hartsheet" Target="chartsheets/sheet2.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connections" Target="connection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image" Target="../media/image14.JPG"/></Relationships>
</file>

<file path=xl/charts/_rels/chart2.xml.rels><?xml version="1.0" encoding="UTF-8" standalone="yes"?>
<Relationships xmlns="http://schemas.openxmlformats.org/package/2006/relationships"><Relationship Id="rId1" Type="http://schemas.openxmlformats.org/officeDocument/2006/relationships/image" Target="../media/image14.JPG"/></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1" Type="http://schemas.openxmlformats.org/officeDocument/2006/relationships/image" Target="../media/image14.JPG"/></Relationships>
</file>

<file path=xl/charts/_rels/chart5.xml.rels><?xml version="1.0" encoding="UTF-8" standalone="yes"?>
<Relationships xmlns="http://schemas.openxmlformats.org/package/2006/relationships"><Relationship Id="rId1" Type="http://schemas.openxmlformats.org/officeDocument/2006/relationships/image" Target="../media/image14.JPG"/></Relationships>
</file>

<file path=xl/charts/_rels/chart6.xml.rels><?xml version="1.0" encoding="UTF-8" standalone="yes"?>
<Relationships xmlns="http://schemas.openxmlformats.org/package/2006/relationships"><Relationship Id="rId1" Type="http://schemas.openxmlformats.org/officeDocument/2006/relationships/image" Target="../media/image14.JPG"/></Relationships>
</file>

<file path=xl/charts/_rels/chart7.xml.rels><?xml version="1.0" encoding="UTF-8" standalone="yes"?>
<Relationships xmlns="http://schemas.openxmlformats.org/package/2006/relationships"><Relationship Id="rId1" Type="http://schemas.openxmlformats.org/officeDocument/2006/relationships/image" Target="../media/image14.JPG"/></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3.xml"/><Relationship Id="rId1" Type="http://schemas.microsoft.com/office/2011/relationships/chartStyle" Target="style3.xml"/></Relationships>
</file>

<file path=xl/charts/_rels/chart10.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7.8959281375533305E-2"/>
          <c:w val="0.829232785182212"/>
          <c:h val="0.87963769078472454"/>
        </c:manualLayout>
      </c:layout>
      <c:scatterChart>
        <c:scatterStyle val="lineMarker"/>
        <c:varyColors val="0"/>
        <c:ser>
          <c:idx val="1"/>
          <c:order val="1"/>
          <c:tx>
            <c:v>Hedgebedarf</c:v>
          </c:tx>
          <c:spPr>
            <a:ln w="19050" cap="rnd">
              <a:solidFill>
                <a:schemeClr val="accent1"/>
              </a:solidFill>
              <a:round/>
            </a:ln>
            <a:effectLst/>
          </c:spPr>
          <c:marker>
            <c:symbol val="none"/>
          </c:marker>
          <c:xVal>
            <c:numRef>
              <c:f>HedgeBedarf!$C$5:$C$405</c:f>
              <c:numCache>
                <c:formatCode>0.0</c:formatCode>
                <c:ptCount val="401"/>
                <c:pt idx="0">
                  <c:v>-0.78974831260261857</c:v>
                </c:pt>
                <c:pt idx="1">
                  <c:v>-0.79696652496615561</c:v>
                </c:pt>
                <c:pt idx="2">
                  <c:v>-0.80373906720912558</c:v>
                </c:pt>
                <c:pt idx="3">
                  <c:v>-0.81004252612293859</c:v>
                </c:pt>
                <c:pt idx="4">
                  <c:v>-0.81585329949845053</c:v>
                </c:pt>
                <c:pt idx="5">
                  <c:v>-0.82114762628303084</c:v>
                </c:pt>
                <c:pt idx="6">
                  <c:v>-0.82590161797833217</c:v>
                </c:pt>
                <c:pt idx="7">
                  <c:v>-0.83009129125072967</c:v>
                </c:pt>
                <c:pt idx="8">
                  <c:v>-0.83369260172255999</c:v>
                </c:pt>
                <c:pt idx="9">
                  <c:v>-0.83668147890818323</c:v>
                </c:pt>
                <c:pt idx="10">
                  <c:v>-0.83903386225493626</c:v>
                </c:pt>
                <c:pt idx="11">
                  <c:v>-0.84072573824495411</c:v>
                </c:pt>
                <c:pt idx="12">
                  <c:v>-0.84173317850978602</c:v>
                </c:pt>
                <c:pt idx="13">
                  <c:v>-0.84203237890560834</c:v>
                </c:pt>
                <c:pt idx="14">
                  <c:v>-0.84159969949283853</c:v>
                </c:pt>
                <c:pt idx="15">
                  <c:v>-0.84041170535986021</c:v>
                </c:pt>
                <c:pt idx="16">
                  <c:v>-0.8384452082265681</c:v>
                </c:pt>
                <c:pt idx="17">
                  <c:v>-0.83567730875950264</c:v>
                </c:pt>
                <c:pt idx="18">
                  <c:v>-0.83208543952645408</c:v>
                </c:pt>
                <c:pt idx="19">
                  <c:v>-0.82764740851456176</c:v>
                </c:pt>
                <c:pt idx="20">
                  <c:v>-0.82234144313228541</c:v>
                </c:pt>
                <c:pt idx="21">
                  <c:v>-0.81614623461196789</c:v>
                </c:pt>
                <c:pt idx="22">
                  <c:v>-0.8090409827262165</c:v>
                </c:pt>
                <c:pt idx="23">
                  <c:v>-0.80100544072805946</c:v>
                </c:pt>
                <c:pt idx="24">
                  <c:v>-0.7920199604215773</c:v>
                </c:pt>
                <c:pt idx="25">
                  <c:v>-0.78206553726670536</c:v>
                </c:pt>
                <c:pt idx="26">
                  <c:v>-0.77112385541914286</c:v>
                </c:pt>
                <c:pt idx="27">
                  <c:v>-0.75917733260360232</c:v>
                </c:pt>
                <c:pt idx="28">
                  <c:v>-0.74620916471625709</c:v>
                </c:pt>
                <c:pt idx="29">
                  <c:v>-0.73220337005010083</c:v>
                </c:pt>
                <c:pt idx="30">
                  <c:v>-0.71714483303499477</c:v>
                </c:pt>
                <c:pt idx="31">
                  <c:v>-0.70101934738246729</c:v>
                </c:pt>
                <c:pt idx="32">
                  <c:v>-0.68381365852404008</c:v>
                </c:pt>
                <c:pt idx="33">
                  <c:v>-0.66551550523069358</c:v>
                </c:pt>
                <c:pt idx="34">
                  <c:v>-0.64611366030027362</c:v>
                </c:pt>
                <c:pt idx="35">
                  <c:v>-0.62559797019925045</c:v>
                </c:pt>
                <c:pt idx="36">
                  <c:v>-0.60395939354500261</c:v>
                </c:pt>
                <c:pt idx="37">
                  <c:v>-0.5811900383149764</c:v>
                </c:pt>
                <c:pt idx="38">
                  <c:v>-0.55728319766969703</c:v>
                </c:pt>
                <c:pt idx="39">
                  <c:v>-0.53223338427735944</c:v>
                </c:pt>
                <c:pt idx="40">
                  <c:v>-0.50603636302906463</c:v>
                </c:pt>
                <c:pt idx="41">
                  <c:v>-0.47868918203531413</c:v>
                </c:pt>
                <c:pt idx="42">
                  <c:v>-0.45019020179639885</c:v>
                </c:pt>
                <c:pt idx="43">
                  <c:v>-0.42053912244168112</c:v>
                </c:pt>
                <c:pt idx="44">
                  <c:v>-0.38973700893542684</c:v>
                </c:pt>
                <c:pt idx="45">
                  <c:v>-0.35778631415011541</c:v>
                </c:pt>
                <c:pt idx="46">
                  <c:v>-0.32469089971151815</c:v>
                </c:pt>
                <c:pt idx="47">
                  <c:v>-0.29045605452374335</c:v>
                </c:pt>
                <c:pt idx="48">
                  <c:v>-0.25508851088681966</c:v>
                </c:pt>
                <c:pt idx="49">
                  <c:v>-0.2185964581238809</c:v>
                </c:pt>
                <c:pt idx="50">
                  <c:v>-0.1809895536400398</c:v>
                </c:pt>
                <c:pt idx="51">
                  <c:v>-0.14227893134051098</c:v>
                </c:pt>
                <c:pt idx="52">
                  <c:v>-0.10247720734112675</c:v>
                </c:pt>
                <c:pt idx="53">
                  <c:v>-6.1598482910445923E-2</c:v>
                </c:pt>
                <c:pt idx="54">
                  <c:v>-1.9658344589137604E-2</c:v>
                </c:pt>
                <c:pt idx="55">
                  <c:v>2.332613856108464E-2</c:v>
                </c:pt>
                <c:pt idx="56">
                  <c:v>6.7336420619701118E-2</c:v>
                </c:pt>
                <c:pt idx="57">
                  <c:v>0.11235248741424532</c:v>
                </c:pt>
                <c:pt idx="58">
                  <c:v>0.15835286809761323</c:v>
                </c:pt>
                <c:pt idx="59">
                  <c:v>0.205314649714082</c:v>
                </c:pt>
                <c:pt idx="60">
                  <c:v>0.25321349476408966</c:v>
                </c:pt>
                <c:pt idx="61">
                  <c:v>0.30202366176973938</c:v>
                </c:pt>
                <c:pt idx="62">
                  <c:v>0.35171802883468672</c:v>
                </c:pt>
                <c:pt idx="63">
                  <c:v>0.40226812018338687</c:v>
                </c:pt>
                <c:pt idx="64">
                  <c:v>0.45364413565626055</c:v>
                </c:pt>
                <c:pt idx="65">
                  <c:v>0.50581498312845075</c:v>
                </c:pt>
                <c:pt idx="66">
                  <c:v>0.55874831381114154</c:v>
                </c:pt>
                <c:pt idx="67">
                  <c:v>0.61241056038559083</c:v>
                </c:pt>
                <c:pt idx="68">
                  <c:v>0.66676697791121686</c:v>
                </c:pt>
                <c:pt idx="69">
                  <c:v>0.72178168744027227</c:v>
                </c:pt>
                <c:pt idx="70">
                  <c:v>0.77741772226293426</c:v>
                </c:pt>
                <c:pt idx="71">
                  <c:v>0.83363707669813114</c:v>
                </c:pt>
                <c:pt idx="72">
                  <c:v>0.89040075733669166</c:v>
                </c:pt>
                <c:pt idx="73">
                  <c:v>0.94766883663535872</c:v>
                </c:pt>
                <c:pt idx="74">
                  <c:v>1.0054005087519764</c:v>
                </c:pt>
                <c:pt idx="75">
                  <c:v>1.0635541475041821</c:v>
                </c:pt>
                <c:pt idx="76">
                  <c:v>1.1220873663264908</c:v>
                </c:pt>
                <c:pt idx="77">
                  <c:v>1.1809570800932685</c:v>
                </c:pt>
                <c:pt idx="78">
                  <c:v>1.2401195686680715</c:v>
                </c:pt>
                <c:pt idx="79">
                  <c:v>1.299530542033265</c:v>
                </c:pt>
                <c:pt idx="80">
                  <c:v>1.3591452068476702</c:v>
                </c:pt>
                <c:pt idx="81">
                  <c:v>1.418918334274073</c:v>
                </c:pt>
                <c:pt idx="82">
                  <c:v>1.4788043289132387</c:v>
                </c:pt>
                <c:pt idx="83">
                  <c:v>1.5387572986761708</c:v>
                </c:pt>
                <c:pt idx="84">
                  <c:v>1.5987311254220469</c:v>
                </c:pt>
                <c:pt idx="85">
                  <c:v>1.6586795361854703</c:v>
                </c:pt>
                <c:pt idx="86">
                  <c:v>1.7185561748134957</c:v>
                </c:pt>
                <c:pt idx="87">
                  <c:v>1.7783146738302233</c:v>
                </c:pt>
                <c:pt idx="88">
                  <c:v>1.8379087263446729</c:v>
                </c:pt>
                <c:pt idx="89">
                  <c:v>1.8972921578164295</c:v>
                </c:pt>
                <c:pt idx="90">
                  <c:v>1.9564189974925155</c:v>
                </c:pt>
                <c:pt idx="91">
                  <c:v>2.0152435493290266</c:v>
                </c:pt>
                <c:pt idx="92">
                  <c:v>2.0737204622115746</c:v>
                </c:pt>
                <c:pt idx="93">
                  <c:v>2.1318047992896689</c:v>
                </c:pt>
                <c:pt idx="94">
                  <c:v>2.189452106242209</c:v>
                </c:pt>
                <c:pt idx="95">
                  <c:v>2.2466184782936787</c:v>
                </c:pt>
                <c:pt idx="96">
                  <c:v>2.3032606258039756</c:v>
                </c:pt>
                <c:pt idx="97">
                  <c:v>2.3593359382585652</c:v>
                </c:pt>
                <c:pt idx="98">
                  <c:v>2.4148025464903546</c:v>
                </c:pt>
                <c:pt idx="99">
                  <c:v>2.4696193829697686</c:v>
                </c:pt>
                <c:pt idx="100">
                  <c:v>2.5237462400054493</c:v>
                </c:pt>
                <c:pt idx="101">
                  <c:v>2.5771438257044053</c:v>
                </c:pt>
                <c:pt idx="102">
                  <c:v>2.6297738175475502</c:v>
                </c:pt>
                <c:pt idx="103">
                  <c:v>2.6815989134442515</c:v>
                </c:pt>
                <c:pt idx="104">
                  <c:v>2.7325828801376937</c:v>
                </c:pt>
                <c:pt idx="105">
                  <c:v>2.782690598841592</c:v>
                </c:pt>
                <c:pt idx="106">
                  <c:v>2.8318881079981524</c:v>
                </c:pt>
                <c:pt idx="107">
                  <c:v>2.8801426430567614</c:v>
                </c:pt>
                <c:pt idx="108">
                  <c:v>2.9274226731831159</c:v>
                </c:pt>
                <c:pt idx="109">
                  <c:v>2.9736979348190529</c:v>
                </c:pt>
                <c:pt idx="110">
                  <c:v>3.0189394620242229</c:v>
                </c:pt>
                <c:pt idx="111">
                  <c:v>3.0631196135419256</c:v>
                </c:pt>
                <c:pt idx="112">
                  <c:v>3.1062120965430089</c:v>
                </c:pt>
                <c:pt idx="113">
                  <c:v>3.148191987013282</c:v>
                </c:pt>
                <c:pt idx="114">
                  <c:v>3.1890357467619452</c:v>
                </c:pt>
                <c:pt idx="115">
                  <c:v>3.2287212370403262</c:v>
                </c:pt>
                <c:pt idx="116">
                  <c:v>3.2672277287724887</c:v>
                </c:pt>
                <c:pt idx="117">
                  <c:v>3.3045359094111943</c:v>
                </c:pt>
                <c:pt idx="118">
                  <c:v>3.3406278864448642</c:v>
                </c:pt>
                <c:pt idx="119">
                  <c:v>3.375487187593099</c:v>
                </c:pt>
                <c:pt idx="120">
                  <c:v>3.4090987577401939</c:v>
                </c:pt>
                <c:pt idx="121">
                  <c:v>3.4414489526676779</c:v>
                </c:pt>
                <c:pt idx="122">
                  <c:v>3.4725255296583959</c:v>
                </c:pt>
                <c:pt idx="123">
                  <c:v>3.5023176350556109</c:v>
                </c:pt>
                <c:pt idx="124">
                  <c:v>3.530815788871565</c:v>
                </c:pt>
                <c:pt idx="125">
                  <c:v>3.5580118665501104</c:v>
                </c:pt>
                <c:pt idx="126">
                  <c:v>3.5838990779980704</c:v>
                </c:pt>
                <c:pt idx="127">
                  <c:v>3.6084719440093438</c:v>
                </c:pt>
                <c:pt idx="128">
                  <c:v>3.6317262702147559</c:v>
                </c:pt>
                <c:pt idx="129">
                  <c:v>3.6536591186987817</c:v>
                </c:pt>
                <c:pt idx="130">
                  <c:v>3.6742687774321987</c:v>
                </c:pt>
                <c:pt idx="131">
                  <c:v>3.6935547276765432</c:v>
                </c:pt>
                <c:pt idx="132">
                  <c:v>3.7115176095227214</c:v>
                </c:pt>
                <c:pt idx="133">
                  <c:v>3.728159185731589</c:v>
                </c:pt>
                <c:pt idx="134">
                  <c:v>3.7434823040494027</c:v>
                </c:pt>
                <c:pt idx="135">
                  <c:v>3.757490858174751</c:v>
                </c:pt>
                <c:pt idx="136">
                  <c:v>3.7701897475572563</c:v>
                </c:pt>
                <c:pt idx="137">
                  <c:v>3.7815848362103965</c:v>
                </c:pt>
                <c:pt idx="138">
                  <c:v>3.7916829107226793</c:v>
                </c:pt>
                <c:pt idx="139">
                  <c:v>3.8004916376519997</c:v>
                </c:pt>
                <c:pt idx="140">
                  <c:v>3.8080195204880032</c:v>
                </c:pt>
                <c:pt idx="141">
                  <c:v>3.8142758563662618</c:v>
                </c:pt>
                <c:pt idx="142">
                  <c:v>3.8192706927163425</c:v>
                </c:pt>
                <c:pt idx="143">
                  <c:v>3.8230147840231288</c:v>
                </c:pt>
                <c:pt idx="144">
                  <c:v>3.8255195488773328</c:v>
                </c:pt>
                <c:pt idx="145">
                  <c:v>3.8267970274868097</c:v>
                </c:pt>
                <c:pt idx="146">
                  <c:v>3.8268598398152416</c:v>
                </c:pt>
                <c:pt idx="147">
                  <c:v>3.8257211445087056</c:v>
                </c:pt>
                <c:pt idx="148">
                  <c:v>3.8233945987643874</c:v>
                </c:pt>
                <c:pt idx="149">
                  <c:v>3.8198943192879149</c:v>
                </c:pt>
                <c:pt idx="150">
                  <c:v>3.8152348444781445</c:v>
                </c:pt>
                <c:pt idx="151">
                  <c:v>3.8094310979694135</c:v>
                </c:pt>
                <c:pt idx="152">
                  <c:v>3.8024983536520272</c:v>
                </c:pt>
                <c:pt idx="153">
                  <c:v>3.7944522022819935</c:v>
                </c:pt>
                <c:pt idx="154">
                  <c:v>3.7853085197807941</c:v>
                </c:pt>
                <c:pt idx="155">
                  <c:v>3.7750834373150015</c:v>
                </c:pt>
                <c:pt idx="156">
                  <c:v>3.7637933132347841</c:v>
                </c:pt>
                <c:pt idx="157">
                  <c:v>3.7514547069385</c:v>
                </c:pt>
                <c:pt idx="158">
                  <c:v>3.7380843547191938</c:v>
                </c:pt>
                <c:pt idx="159">
                  <c:v>3.7236991476365069</c:v>
                </c:pt>
                <c:pt idx="160">
                  <c:v>3.7083161114458076</c:v>
                </c:pt>
                <c:pt idx="161">
                  <c:v>3.6919523886037782</c:v>
                </c:pt>
                <c:pt idx="162">
                  <c:v>3.6746252223578066</c:v>
                </c:pt>
                <c:pt idx="163">
                  <c:v>3.6563519429141622</c:v>
                </c:pt>
                <c:pt idx="164">
                  <c:v>3.6371499556680447</c:v>
                </c:pt>
                <c:pt idx="165">
                  <c:v>3.6170367314665435</c:v>
                </c:pt>
                <c:pt idx="166">
                  <c:v>3.596029798864159</c:v>
                </c:pt>
                <c:pt idx="167">
                  <c:v>3.5741467383189498</c:v>
                </c:pt>
                <c:pt idx="168">
                  <c:v>3.5514051782665721</c:v>
                </c:pt>
                <c:pt idx="169">
                  <c:v>3.5278227929988821</c:v>
                </c:pt>
                <c:pt idx="170">
                  <c:v>3.5034173022637072</c:v>
                </c:pt>
                <c:pt idx="171">
                  <c:v>3.4782064724928481</c:v>
                </c:pt>
                <c:pt idx="172">
                  <c:v>3.4522081195565031</c:v>
                </c:pt>
                <c:pt idx="173">
                  <c:v>3.4254401129338983</c:v>
                </c:pt>
                <c:pt idx="174">
                  <c:v>3.3979203811824092</c:v>
                </c:pt>
                <c:pt idx="175">
                  <c:v>3.3696669185804273</c:v>
                </c:pt>
                <c:pt idx="176">
                  <c:v>3.3406977928132795</c:v>
                </c:pt>
                <c:pt idx="177">
                  <c:v>3.3110311535659198</c:v>
                </c:pt>
                <c:pt idx="178">
                  <c:v>3.2806852418818924</c:v>
                </c:pt>
                <c:pt idx="179">
                  <c:v>3.2496784001441106</c:v>
                </c:pt>
                <c:pt idx="180">
                  <c:v>3.2180290825304594</c:v>
                </c:pt>
                <c:pt idx="181">
                  <c:v>3.1857558657951448</c:v>
                </c:pt>
                <c:pt idx="182">
                  <c:v>3.1528774602257386</c:v>
                </c:pt>
                <c:pt idx="183">
                  <c:v>3.1194127206258067</c:v>
                </c:pt>
                <c:pt idx="184">
                  <c:v>3.0853806571736957</c:v>
                </c:pt>
                <c:pt idx="185">
                  <c:v>3.0508004460097702</c:v>
                </c:pt>
                <c:pt idx="186">
                  <c:v>3.0156914394069161</c:v>
                </c:pt>
                <c:pt idx="187">
                  <c:v>2.9800731753825245</c:v>
                </c:pt>
                <c:pt idx="188">
                  <c:v>2.9439653866144324</c:v>
                </c:pt>
                <c:pt idx="189">
                  <c:v>2.9073880085283133</c:v>
                </c:pt>
                <c:pt idx="190">
                  <c:v>2.8703611864299194</c:v>
                </c:pt>
                <c:pt idx="191">
                  <c:v>2.8329052815620552</c:v>
                </c:pt>
                <c:pt idx="192">
                  <c:v>2.7950408759735579</c:v>
                </c:pt>
                <c:pt idx="193">
                  <c:v>2.7567887760954588</c:v>
                </c:pt>
                <c:pt idx="194">
                  <c:v>2.7181700149280301</c:v>
                </c:pt>
                <c:pt idx="195">
                  <c:v>2.6792058527516196</c:v>
                </c:pt>
                <c:pt idx="196">
                  <c:v>2.6399177762837347</c:v>
                </c:pt>
                <c:pt idx="197">
                  <c:v>2.6003274962149412</c:v>
                </c:pt>
                <c:pt idx="198">
                  <c:v>2.5604569430666002</c:v>
                </c:pt>
                <c:pt idx="199">
                  <c:v>2.5203282613242122</c:v>
                </c:pt>
                <c:pt idx="200">
                  <c:v>2.4799638018112211</c:v>
                </c:pt>
              </c:numCache>
            </c:numRef>
          </c:xVal>
          <c:yVal>
            <c:numRef>
              <c:f>HedgeBedarf!$A$5:$A$405</c:f>
              <c:numCache>
                <c:formatCode>0.0</c:formatCode>
                <c:ptCount val="4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yVal>
          <c:smooth val="0"/>
          <c:extLst>
            <c:ext xmlns:c16="http://schemas.microsoft.com/office/drawing/2014/chart" uri="{C3380CC4-5D6E-409C-BE32-E72D297353CC}">
              <c16:uniqueId val="{00000000-C0D8-488E-AB60-5F97D29D7C2F}"/>
            </c:ext>
          </c:extLst>
        </c:ser>
        <c:ser>
          <c:idx val="2"/>
          <c:order val="2"/>
          <c:tx>
            <c:v>Zeiger</c:v>
          </c:tx>
          <c:spPr>
            <a:ln w="19050" cap="rnd">
              <a:solidFill>
                <a:schemeClr val="accent3"/>
              </a:solidFill>
              <a:round/>
            </a:ln>
            <a:effectLst/>
          </c:spPr>
          <c:marker>
            <c:symbol val="picture"/>
            <c:spPr>
              <a:blipFill>
                <a:blip xmlns:r="http://schemas.openxmlformats.org/officeDocument/2006/relationships" r:embed="rId1"/>
                <a:stretch>
                  <a:fillRect/>
                </a:stretch>
              </a:blipFill>
              <a:ln w="9525">
                <a:noFill/>
              </a:ln>
              <a:effectLst/>
            </c:spPr>
          </c:marker>
          <c:xVal>
            <c:numRef>
              <c:f>Ueberhaenge!$Z$4</c:f>
              <c:numCache>
                <c:formatCode>General</c:formatCode>
                <c:ptCount val="1"/>
                <c:pt idx="0">
                  <c:v>3.9138130532051219</c:v>
                </c:pt>
              </c:numCache>
            </c:numRef>
          </c:xVal>
          <c:yVal>
            <c:numRef>
              <c:f>Ueberhaenge!$X$4</c:f>
              <c:numCache>
                <c:formatCode>#,##0.00</c:formatCode>
                <c:ptCount val="1"/>
                <c:pt idx="0">
                  <c:v>14748</c:v>
                </c:pt>
              </c:numCache>
            </c:numRef>
          </c:yVal>
          <c:smooth val="0"/>
          <c:extLst>
            <c:ext xmlns:c16="http://schemas.microsoft.com/office/drawing/2014/chart" uri="{C3380CC4-5D6E-409C-BE32-E72D297353CC}">
              <c16:uniqueId val="{00000000-5FF3-4E07-922B-3D28482B2D36}"/>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1-C0D8-488E-AB60-5F97D29D7C2F}"/>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6000"/>
          <c:min val="140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0.10285682284024597"/>
          <c:w val="0.829232785182212"/>
          <c:h val="0.85574014627972361"/>
        </c:manualLayout>
      </c:layout>
      <c:scatterChart>
        <c:scatterStyle val="lineMarker"/>
        <c:varyColors val="0"/>
        <c:ser>
          <c:idx val="3"/>
          <c:order val="3"/>
          <c:tx>
            <c:v>Front+1</c:v>
          </c:tx>
          <c:spPr>
            <a:ln>
              <a:solidFill>
                <a:srgbClr val="FF00FF"/>
              </a:solidFill>
            </a:ln>
          </c:spPr>
          <c:marker>
            <c:symbol val="none"/>
          </c:marker>
          <c:xVal>
            <c:numRef>
              <c:f>'HedgeBedarf+01'!$C$5:$C$405</c:f>
              <c:numCache>
                <c:formatCode>0.0</c:formatCode>
                <c:ptCount val="401"/>
                <c:pt idx="0">
                  <c:v>1.3487836696396094</c:v>
                </c:pt>
                <c:pt idx="1">
                  <c:v>1.3629212017061434</c:v>
                </c:pt>
                <c:pt idx="2">
                  <c:v>1.3771368324227911</c:v>
                </c:pt>
                <c:pt idx="3">
                  <c:v>1.3914297715056307</c:v>
                </c:pt>
                <c:pt idx="4">
                  <c:v>1.4057992029409632</c:v>
                </c:pt>
                <c:pt idx="5">
                  <c:v>1.4202442847935248</c:v>
                </c:pt>
                <c:pt idx="6">
                  <c:v>1.4347641490196379</c:v>
                </c:pt>
                <c:pt idx="7">
                  <c:v>1.449357901285498</c:v>
                </c:pt>
                <c:pt idx="8">
                  <c:v>1.4640246207906982</c:v>
                </c:pt>
                <c:pt idx="9">
                  <c:v>1.4787633600972117</c:v>
                </c:pt>
                <c:pt idx="10">
                  <c:v>1.4935731449639638</c:v>
                </c:pt>
                <c:pt idx="11">
                  <c:v>1.5084529741871675</c:v>
                </c:pt>
                <c:pt idx="12">
                  <c:v>1.5234018194465873</c:v>
                </c:pt>
                <c:pt idx="13">
                  <c:v>1.5384186251578991</c:v>
                </c:pt>
                <c:pt idx="14">
                  <c:v>1.5535023083313038</c:v>
                </c:pt>
                <c:pt idx="15">
                  <c:v>1.568651758436568</c:v>
                </c:pt>
                <c:pt idx="16">
                  <c:v>1.583865837274669</c:v>
                </c:pt>
                <c:pt idx="17">
                  <c:v>1.5991433788561817</c:v>
                </c:pt>
                <c:pt idx="18">
                  <c:v>1.6144831892866045</c:v>
                </c:pt>
                <c:pt idx="19">
                  <c:v>1.6298840466587838</c:v>
                </c:pt>
                <c:pt idx="20">
                  <c:v>1.6453447009525846</c:v>
                </c:pt>
                <c:pt idx="21">
                  <c:v>1.6608638739420045</c:v>
                </c:pt>
                <c:pt idx="22">
                  <c:v>1.676440259109881</c:v>
                </c:pt>
                <c:pt idx="23">
                  <c:v>1.6920725215703625</c:v>
                </c:pt>
                <c:pt idx="24">
                  <c:v>1.7077592979992944</c:v>
                </c:pt>
                <c:pt idx="25">
                  <c:v>1.7234991965727278</c:v>
                </c:pt>
                <c:pt idx="26">
                  <c:v>1.7392907969136688</c:v>
                </c:pt>
                <c:pt idx="27">
                  <c:v>1.7551326500472539</c:v>
                </c:pt>
                <c:pt idx="28">
                  <c:v>1.771023278364531</c:v>
                </c:pt>
                <c:pt idx="29">
                  <c:v>1.7869611755949693</c:v>
                </c:pt>
                <c:pt idx="30">
                  <c:v>1.8029448067879073</c:v>
                </c:pt>
                <c:pt idx="31">
                  <c:v>1.8189726083030633</c:v>
                </c:pt>
                <c:pt idx="32">
                  <c:v>1.8350429878102876</c:v>
                </c:pt>
                <c:pt idx="33">
                  <c:v>1.851154324298701</c:v>
                </c:pt>
                <c:pt idx="34">
                  <c:v>1.8673049680953973</c:v>
                </c:pt>
                <c:pt idx="35">
                  <c:v>1.8834932408938503</c:v>
                </c:pt>
                <c:pt idx="36">
                  <c:v>1.8997174357921722</c:v>
                </c:pt>
                <c:pt idx="37">
                  <c:v>1.9159758173414072</c:v>
                </c:pt>
                <c:pt idx="38">
                  <c:v>1.9322666216039639</c:v>
                </c:pt>
                <c:pt idx="39">
                  <c:v>1.9485880562223912</c:v>
                </c:pt>
                <c:pt idx="40">
                  <c:v>1.9649383004985879</c:v>
                </c:pt>
                <c:pt idx="41">
                  <c:v>1.9813155054836376</c:v>
                </c:pt>
                <c:pt idx="42">
                  <c:v>1.9977177940783786</c:v>
                </c:pt>
                <c:pt idx="43">
                  <c:v>2.0141432611448598</c:v>
                </c:pt>
                <c:pt idx="44">
                  <c:v>2.0305899736288411</c:v>
                </c:pt>
                <c:pt idx="45">
                  <c:v>2.0470559706934224</c:v>
                </c:pt>
                <c:pt idx="46">
                  <c:v>2.0635392638639836</c:v>
                </c:pt>
                <c:pt idx="47">
                  <c:v>2.0800378371845394</c:v>
                </c:pt>
                <c:pt idx="48">
                  <c:v>2.0965496473856384</c:v>
                </c:pt>
                <c:pt idx="49">
                  <c:v>2.1130726240639217</c:v>
                </c:pt>
                <c:pt idx="50">
                  <c:v>2.1296046698734883</c:v>
                </c:pt>
                <c:pt idx="51">
                  <c:v>2.1461436607291424</c:v>
                </c:pt>
                <c:pt idx="52">
                  <c:v>2.1626874460216667</c:v>
                </c:pt>
                <c:pt idx="53">
                  <c:v>2.1792338488452145</c:v>
                </c:pt>
                <c:pt idx="54">
                  <c:v>2.195780666236939</c:v>
                </c:pt>
                <c:pt idx="55">
                  <c:v>2.212325669428937</c:v>
                </c:pt>
                <c:pt idx="56">
                  <c:v>2.2288666041126373</c:v>
                </c:pt>
                <c:pt idx="57">
                  <c:v>2.2454011907156892</c:v>
                </c:pt>
                <c:pt idx="58">
                  <c:v>2.2619271246914701</c:v>
                </c:pt>
                <c:pt idx="59">
                  <c:v>2.2784420768212814</c:v>
                </c:pt>
                <c:pt idx="60">
                  <c:v>2.294943693529309</c:v>
                </c:pt>
                <c:pt idx="61">
                  <c:v>2.3114295972104388</c:v>
                </c:pt>
                <c:pt idx="62">
                  <c:v>2.3278973865709709</c:v>
                </c:pt>
                <c:pt idx="63">
                  <c:v>2.3443446369823264</c:v>
                </c:pt>
                <c:pt idx="64">
                  <c:v>2.3607689008477841</c:v>
                </c:pt>
                <c:pt idx="65">
                  <c:v>2.3771677079823137</c:v>
                </c:pt>
                <c:pt idx="66">
                  <c:v>2.3935385660055495</c:v>
                </c:pt>
                <c:pt idx="67">
                  <c:v>2.4098789607479323</c:v>
                </c:pt>
                <c:pt idx="68">
                  <c:v>2.4261863566701121</c:v>
                </c:pt>
                <c:pt idx="69">
                  <c:v>2.4424581972955557</c:v>
                </c:pt>
                <c:pt idx="70">
                  <c:v>2.4586919056564804</c:v>
                </c:pt>
                <c:pt idx="71">
                  <c:v>2.4748848847530454</c:v>
                </c:pt>
                <c:pt idx="72">
                  <c:v>2.491034518025895</c:v>
                </c:pt>
                <c:pt idx="73">
                  <c:v>2.5071381698419959</c:v>
                </c:pt>
                <c:pt idx="74">
                  <c:v>2.523193185993811</c:v>
                </c:pt>
                <c:pt idx="75">
                  <c:v>2.5391968942117895</c:v>
                </c:pt>
                <c:pt idx="76">
                  <c:v>2.555146604690151</c:v>
                </c:pt>
                <c:pt idx="77">
                  <c:v>2.5710396106259781</c:v>
                </c:pt>
                <c:pt idx="78">
                  <c:v>2.5868731887715533</c:v>
                </c:pt>
                <c:pt idx="79">
                  <c:v>2.6026445999999286</c:v>
                </c:pt>
                <c:pt idx="80">
                  <c:v>2.6183510898836957</c:v>
                </c:pt>
                <c:pt idx="81">
                  <c:v>2.6339898892868781</c:v>
                </c:pt>
                <c:pt idx="82">
                  <c:v>2.6495582149699382</c:v>
                </c:pt>
                <c:pt idx="83">
                  <c:v>2.6650532702077934</c:v>
                </c:pt>
                <c:pt idx="84">
                  <c:v>2.6804722454208054</c:v>
                </c:pt>
                <c:pt idx="85">
                  <c:v>2.6958123188186374</c:v>
                </c:pt>
                <c:pt idx="86">
                  <c:v>2.7110706570569212</c:v>
                </c:pt>
                <c:pt idx="87">
                  <c:v>2.7262444159066384</c:v>
                </c:pt>
                <c:pt idx="88">
                  <c:v>2.7413307409360868</c:v>
                </c:pt>
                <c:pt idx="89">
                  <c:v>2.7563267682053798</c:v>
                </c:pt>
                <c:pt idx="90">
                  <c:v>2.7712296249732926</c:v>
                </c:pt>
                <c:pt idx="91">
                  <c:v>2.7860364304164031</c:v>
                </c:pt>
                <c:pt idx="92">
                  <c:v>2.8007442963603451</c:v>
                </c:pt>
                <c:pt idx="93">
                  <c:v>2.8153503280230554</c:v>
                </c:pt>
                <c:pt idx="94">
                  <c:v>2.8298516247698613</c:v>
                </c:pt>
                <c:pt idx="95">
                  <c:v>2.8442452808802474</c:v>
                </c:pt>
                <c:pt idx="96">
                  <c:v>2.8585283863261584</c:v>
                </c:pt>
                <c:pt idx="97">
                  <c:v>2.8726980275616265</c:v>
                </c:pt>
                <c:pt idx="98">
                  <c:v>2.8867512883235809</c:v>
                </c:pt>
                <c:pt idx="99">
                  <c:v>2.9006852504436202</c:v>
                </c:pt>
                <c:pt idx="100">
                  <c:v>2.9144969946705466</c:v>
                </c:pt>
                <c:pt idx="101">
                  <c:v>2.9281836015035054</c:v>
                </c:pt>
                <c:pt idx="102">
                  <c:v>2.9417421520354305</c:v>
                </c:pt>
                <c:pt idx="103">
                  <c:v>2.9551697288066352</c:v>
                </c:pt>
                <c:pt idx="104">
                  <c:v>2.9684634166682944</c:v>
                </c:pt>
                <c:pt idx="105">
                  <c:v>2.9816203036555535</c:v>
                </c:pt>
                <c:pt idx="106">
                  <c:v>2.9946374818700741</c:v>
                </c:pt>
                <c:pt idx="107">
                  <c:v>3.0075120483716606</c:v>
                </c:pt>
                <c:pt idx="108">
                  <c:v>3.0202411060788079</c:v>
                </c:pt>
                <c:pt idx="109">
                  <c:v>3.0328217646777853</c:v>
                </c:pt>
                <c:pt idx="110">
                  <c:v>3.0452511415400743</c:v>
                </c:pt>
                <c:pt idx="111">
                  <c:v>3.0575263626477676</c:v>
                </c:pt>
                <c:pt idx="112">
                  <c:v>3.0696445635266985</c:v>
                </c:pt>
                <c:pt idx="113">
                  <c:v>3.0816028901869572</c:v>
                </c:pt>
                <c:pt idx="114">
                  <c:v>3.0933985000704673</c:v>
                </c:pt>
                <c:pt idx="115">
                  <c:v>3.1050285630053067</c:v>
                </c:pt>
                <c:pt idx="116">
                  <c:v>3.1164902621664394</c:v>
                </c:pt>
                <c:pt idx="117">
                  <c:v>3.1277807950424839</c:v>
                </c:pt>
                <c:pt idx="118">
                  <c:v>3.1388973744082032</c:v>
                </c:pt>
                <c:pt idx="119">
                  <c:v>3.1498372293023009</c:v>
                </c:pt>
                <c:pt idx="120">
                  <c:v>3.1605976060102283</c:v>
                </c:pt>
                <c:pt idx="121">
                  <c:v>3.171175769051529</c:v>
                </c:pt>
                <c:pt idx="122">
                  <c:v>3.18156900217142</c:v>
                </c:pt>
                <c:pt idx="123">
                  <c:v>3.1917746093361372</c:v>
                </c:pt>
                <c:pt idx="124">
                  <c:v>3.2017899157317267</c:v>
                </c:pt>
                <c:pt idx="125">
                  <c:v>3.2116122687657773</c:v>
                </c:pt>
                <c:pt idx="126">
                  <c:v>3.2212390390717585</c:v>
                </c:pt>
                <c:pt idx="127">
                  <c:v>3.230667621515475</c:v>
                </c:pt>
                <c:pt idx="128">
                  <c:v>3.2398954362032431</c:v>
                </c:pt>
                <c:pt idx="129">
                  <c:v>3.2489199294913389</c:v>
                </c:pt>
                <c:pt idx="130">
                  <c:v>3.2577385749962593</c:v>
                </c:pt>
                <c:pt idx="131">
                  <c:v>3.2663488746053524</c:v>
                </c:pt>
                <c:pt idx="132">
                  <c:v>3.274748359487357</c:v>
                </c:pt>
                <c:pt idx="133">
                  <c:v>3.2829345911023644</c:v>
                </c:pt>
                <c:pt idx="134">
                  <c:v>3.2909051622107697</c:v>
                </c:pt>
                <c:pt idx="135">
                  <c:v>3.2986576978806816</c:v>
                </c:pt>
                <c:pt idx="136">
                  <c:v>3.3061898564933481</c:v>
                </c:pt>
                <c:pt idx="137">
                  <c:v>3.3134993307460716</c:v>
                </c:pt>
                <c:pt idx="138">
                  <c:v>3.3205838486521388</c:v>
                </c:pt>
                <c:pt idx="139">
                  <c:v>3.327441174537265</c:v>
                </c:pt>
                <c:pt idx="140">
                  <c:v>3.3340691100320279</c:v>
                </c:pt>
                <c:pt idx="141">
                  <c:v>3.3404654950597825</c:v>
                </c:pt>
                <c:pt idx="142">
                  <c:v>3.3466282088195536</c:v>
                </c:pt>
                <c:pt idx="143">
                  <c:v>3.3525551707633778</c:v>
                </c:pt>
                <c:pt idx="144">
                  <c:v>3.3582443415675667</c:v>
                </c:pt>
                <c:pt idx="145">
                  <c:v>3.363693724097351</c:v>
                </c:pt>
                <c:pt idx="146">
                  <c:v>3.3689013643644103</c:v>
                </c:pt>
                <c:pt idx="147">
                  <c:v>3.3738653524767059</c:v>
                </c:pt>
                <c:pt idx="148">
                  <c:v>3.378583823580124</c:v>
                </c:pt>
                <c:pt idx="149">
                  <c:v>3.3830549587913472</c:v>
                </c:pt>
                <c:pt idx="150">
                  <c:v>3.3872769861214382</c:v>
                </c:pt>
                <c:pt idx="151">
                  <c:v>3.3912481813895865</c:v>
                </c:pt>
                <c:pt idx="152">
                  <c:v>3.3949668691264554</c:v>
                </c:pt>
                <c:pt idx="153">
                  <c:v>3.398431423466608</c:v>
                </c:pt>
                <c:pt idx="154">
                  <c:v>3.4016402690294427</c:v>
                </c:pt>
                <c:pt idx="155">
                  <c:v>3.404591881788082</c:v>
                </c:pt>
                <c:pt idx="156">
                  <c:v>3.4072847899257099</c:v>
                </c:pt>
                <c:pt idx="157">
                  <c:v>3.4097175746787274</c:v>
                </c:pt>
                <c:pt idx="158">
                  <c:v>3.4118888711662816</c:v>
                </c:pt>
                <c:pt idx="159">
                  <c:v>3.4137973692055152</c:v>
                </c:pt>
                <c:pt idx="160">
                  <c:v>3.4154418141120706</c:v>
                </c:pt>
                <c:pt idx="161">
                  <c:v>3.4168210074852476</c:v>
                </c:pt>
                <c:pt idx="162">
                  <c:v>3.4179338079773158</c:v>
                </c:pt>
                <c:pt idx="163">
                  <c:v>3.4187791320463989</c:v>
                </c:pt>
                <c:pt idx="164">
                  <c:v>3.4193559546924286</c:v>
                </c:pt>
                <c:pt idx="165">
                  <c:v>3.4196633101755998</c:v>
                </c:pt>
                <c:pt idx="166">
                  <c:v>3.4197002927168292</c:v>
                </c:pt>
                <c:pt idx="167">
                  <c:v>3.4194660571796618</c:v>
                </c:pt>
                <c:pt idx="168">
                  <c:v>3.4189598197331215</c:v>
                </c:pt>
                <c:pt idx="169">
                  <c:v>3.4181808584949636</c:v>
                </c:pt>
                <c:pt idx="170">
                  <c:v>3.417128514154852</c:v>
                </c:pt>
                <c:pt idx="171">
                  <c:v>3.4158021905769114</c:v>
                </c:pt>
                <c:pt idx="172">
                  <c:v>3.4142013553811918</c:v>
                </c:pt>
                <c:pt idx="173">
                  <c:v>3.4123255405035247</c:v>
                </c:pt>
                <c:pt idx="174">
                  <c:v>3.4101743427332831</c:v>
                </c:pt>
                <c:pt idx="175">
                  <c:v>3.4077474242285888</c:v>
                </c:pt>
                <c:pt idx="176">
                  <c:v>3.4050445130084652</c:v>
                </c:pt>
                <c:pt idx="177">
                  <c:v>3.4020654034214823</c:v>
                </c:pt>
                <c:pt idx="178">
                  <c:v>3.398809956590449</c:v>
                </c:pt>
                <c:pt idx="179">
                  <c:v>3.3952781008326824</c:v>
                </c:pt>
                <c:pt idx="180">
                  <c:v>3.391469832055432</c:v>
                </c:pt>
                <c:pt idx="181">
                  <c:v>3.3873852141260383</c:v>
                </c:pt>
                <c:pt idx="182">
                  <c:v>3.3830243792163825</c:v>
                </c:pt>
                <c:pt idx="183">
                  <c:v>3.3783875281212454</c:v>
                </c:pt>
                <c:pt idx="184">
                  <c:v>3.3734749305501719</c:v>
                </c:pt>
                <c:pt idx="185">
                  <c:v>3.368286925392451</c:v>
                </c:pt>
                <c:pt idx="186">
                  <c:v>3.3628239209548481</c:v>
                </c:pt>
                <c:pt idx="187">
                  <c:v>3.3570863951717294</c:v>
                </c:pt>
                <c:pt idx="188">
                  <c:v>3.3510748957872303</c:v>
                </c:pt>
                <c:pt idx="189">
                  <c:v>3.3447900405091255</c:v>
                </c:pt>
                <c:pt idx="190">
                  <c:v>3.3382325171340979</c:v>
                </c:pt>
                <c:pt idx="191">
                  <c:v>3.3314030836440991</c:v>
                </c:pt>
                <c:pt idx="192">
                  <c:v>3.3243025682734957</c:v>
                </c:pt>
                <c:pt idx="193">
                  <c:v>3.31693186954673</c:v>
                </c:pt>
                <c:pt idx="194">
                  <c:v>3.3092919562862568</c:v>
                </c:pt>
                <c:pt idx="195">
                  <c:v>3.3013838675904732</c:v>
                </c:pt>
                <c:pt idx="196">
                  <c:v>3.2932087127814498</c:v>
                </c:pt>
                <c:pt idx="197">
                  <c:v>3.2847676713222218</c:v>
                </c:pt>
                <c:pt idx="198">
                  <c:v>3.2760619927034544</c:v>
                </c:pt>
                <c:pt idx="199">
                  <c:v>3.2670929962993127</c:v>
                </c:pt>
                <c:pt idx="200">
                  <c:v>3.2578620711923576</c:v>
                </c:pt>
              </c:numCache>
            </c:numRef>
          </c:xVal>
          <c:yVal>
            <c:numRef>
              <c:f>HedgeBedarf!$A$5:$A$405</c:f>
              <c:numCache>
                <c:formatCode>0.0</c:formatCode>
                <c:ptCount val="4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yVal>
          <c:smooth val="0"/>
          <c:extLst>
            <c:ext xmlns:c16="http://schemas.microsoft.com/office/drawing/2014/chart" uri="{C3380CC4-5D6E-409C-BE32-E72D297353CC}">
              <c16:uniqueId val="{00000000-AA8D-4967-9B4E-0807AFAA64EA}"/>
            </c:ext>
          </c:extLst>
        </c:ser>
        <c:ser>
          <c:idx val="4"/>
          <c:order val="4"/>
          <c:tx>
            <c:v>Summe</c:v>
          </c:tx>
          <c:marker>
            <c:symbol val="none"/>
          </c:marker>
          <c:xVal>
            <c:numRef>
              <c:f>Ueberhaenge!$U$10:$U$410</c:f>
              <c:numCache>
                <c:formatCode>General</c:formatCode>
                <c:ptCount val="401"/>
                <c:pt idx="0">
                  <c:v>0.55903535703699081</c:v>
                </c:pt>
                <c:pt idx="1">
                  <c:v>0.56595467673998778</c:v>
                </c:pt>
                <c:pt idx="2">
                  <c:v>0.57339776521366548</c:v>
                </c:pt>
                <c:pt idx="3">
                  <c:v>0.58138724538269215</c:v>
                </c:pt>
                <c:pt idx="4">
                  <c:v>0.58994590344251263</c:v>
                </c:pt>
                <c:pt idx="5">
                  <c:v>0.59909665851049398</c:v>
                </c:pt>
                <c:pt idx="6">
                  <c:v>0.60886253104130572</c:v>
                </c:pt>
                <c:pt idx="7">
                  <c:v>0.61926661003476835</c:v>
                </c:pt>
                <c:pt idx="8">
                  <c:v>0.63033201906813818</c:v>
                </c:pt>
                <c:pt idx="9">
                  <c:v>0.64208188118902843</c:v>
                </c:pt>
                <c:pt idx="10">
                  <c:v>0.6545392827090275</c:v>
                </c:pt>
                <c:pt idx="11">
                  <c:v>0.66772723594221339</c:v>
                </c:pt>
                <c:pt idx="12">
                  <c:v>0.68166864093680124</c:v>
                </c:pt>
                <c:pt idx="13">
                  <c:v>0.69638624625229073</c:v>
                </c:pt>
                <c:pt idx="14">
                  <c:v>0.71190260883846523</c:v>
                </c:pt>
                <c:pt idx="15">
                  <c:v>0.72824005307670781</c:v>
                </c:pt>
                <c:pt idx="16">
                  <c:v>0.74542062904810091</c:v>
                </c:pt>
                <c:pt idx="17">
                  <c:v>0.76346607009667911</c:v>
                </c:pt>
                <c:pt idx="18">
                  <c:v>0.78239774976015042</c:v>
                </c:pt>
                <c:pt idx="19">
                  <c:v>0.80223663814422208</c:v>
                </c:pt>
                <c:pt idx="20">
                  <c:v>0.82300325782029915</c:v>
                </c:pt>
                <c:pt idx="21">
                  <c:v>0.84471763933003663</c:v>
                </c:pt>
                <c:pt idx="22">
                  <c:v>0.86739927638366454</c:v>
                </c:pt>
                <c:pt idx="23">
                  <c:v>0.89106708084230302</c:v>
                </c:pt>
                <c:pt idx="24">
                  <c:v>0.91573933757771708</c:v>
                </c:pt>
                <c:pt idx="25">
                  <c:v>0.94143365930602241</c:v>
                </c:pt>
                <c:pt idx="26">
                  <c:v>0.96816694149452598</c:v>
                </c:pt>
                <c:pt idx="27">
                  <c:v>0.99595531744365162</c:v>
                </c:pt>
                <c:pt idx="28">
                  <c:v>1.024814113648274</c:v>
                </c:pt>
                <c:pt idx="29">
                  <c:v>1.0547578055448685</c:v>
                </c:pt>
                <c:pt idx="30">
                  <c:v>1.0857999737529125</c:v>
                </c:pt>
                <c:pt idx="31">
                  <c:v>1.117953260920596</c:v>
                </c:pt>
                <c:pt idx="32">
                  <c:v>1.1512293292862474</c:v>
                </c:pt>
                <c:pt idx="33">
                  <c:v>1.1856388190680074</c:v>
                </c:pt>
                <c:pt idx="34">
                  <c:v>1.2211913077951237</c:v>
                </c:pt>
                <c:pt idx="35">
                  <c:v>1.2578952706945998</c:v>
                </c:pt>
                <c:pt idx="36">
                  <c:v>1.2957580422471695</c:v>
                </c:pt>
                <c:pt idx="37">
                  <c:v>1.3347857790264308</c:v>
                </c:pt>
                <c:pt idx="38">
                  <c:v>1.3749834239342669</c:v>
                </c:pt>
                <c:pt idx="39">
                  <c:v>1.4163546719450317</c:v>
                </c:pt>
                <c:pt idx="40">
                  <c:v>1.4589019374695233</c:v>
                </c:pt>
                <c:pt idx="41">
                  <c:v>1.5026263234483235</c:v>
                </c:pt>
                <c:pt idx="42">
                  <c:v>1.5475275922819798</c:v>
                </c:pt>
                <c:pt idx="43">
                  <c:v>1.5936041387031787</c:v>
                </c:pt>
                <c:pt idx="44">
                  <c:v>1.6408529646934142</c:v>
                </c:pt>
                <c:pt idx="45">
                  <c:v>1.689269656543307</c:v>
                </c:pt>
                <c:pt idx="46">
                  <c:v>1.7388483641524655</c:v>
                </c:pt>
                <c:pt idx="47">
                  <c:v>1.789581782660796</c:v>
                </c:pt>
                <c:pt idx="48">
                  <c:v>1.8414611364988187</c:v>
                </c:pt>
                <c:pt idx="49">
                  <c:v>1.8944761659400409</c:v>
                </c:pt>
                <c:pt idx="50">
                  <c:v>1.9486151162334484</c:v>
                </c:pt>
                <c:pt idx="51">
                  <c:v>2.0038647293886314</c:v>
                </c:pt>
                <c:pt idx="52">
                  <c:v>2.0602102386805399</c:v>
                </c:pt>
                <c:pt idx="53">
                  <c:v>2.1176353659347686</c:v>
                </c:pt>
                <c:pt idx="54">
                  <c:v>2.1761223216478016</c:v>
                </c:pt>
                <c:pt idx="55">
                  <c:v>2.2356518079900218</c:v>
                </c:pt>
                <c:pt idx="56">
                  <c:v>2.2962030247323382</c:v>
                </c:pt>
                <c:pt idx="57">
                  <c:v>2.3577536781299346</c:v>
                </c:pt>
                <c:pt idx="58">
                  <c:v>2.4202799927890832</c:v>
                </c:pt>
                <c:pt idx="59">
                  <c:v>2.4837567265353635</c:v>
                </c:pt>
                <c:pt idx="60">
                  <c:v>2.5481571882933989</c:v>
                </c:pt>
                <c:pt idx="61">
                  <c:v>2.6134532589801784</c:v>
                </c:pt>
                <c:pt idx="62">
                  <c:v>2.6796154154056575</c:v>
                </c:pt>
                <c:pt idx="63">
                  <c:v>2.7466127571657131</c:v>
                </c:pt>
                <c:pt idx="64">
                  <c:v>2.8144130365040447</c:v>
                </c:pt>
                <c:pt idx="65">
                  <c:v>2.8829826911107643</c:v>
                </c:pt>
                <c:pt idx="66">
                  <c:v>2.952286879816691</c:v>
                </c:pt>
                <c:pt idx="67">
                  <c:v>3.0222895211335232</c:v>
                </c:pt>
                <c:pt idx="68">
                  <c:v>3.0929533345813289</c:v>
                </c:pt>
                <c:pt idx="69">
                  <c:v>3.164239884735828</c:v>
                </c:pt>
                <c:pt idx="70">
                  <c:v>3.2361096279194146</c:v>
                </c:pt>
                <c:pt idx="71">
                  <c:v>3.3085219614511763</c:v>
                </c:pt>
                <c:pt idx="72">
                  <c:v>3.3814352753625867</c:v>
                </c:pt>
                <c:pt idx="73">
                  <c:v>3.4548070064773544</c:v>
                </c:pt>
                <c:pt idx="74">
                  <c:v>3.5285936947457874</c:v>
                </c:pt>
                <c:pt idx="75">
                  <c:v>3.6027510417159716</c:v>
                </c:pt>
                <c:pt idx="76">
                  <c:v>3.6772339710166415</c:v>
                </c:pt>
                <c:pt idx="77">
                  <c:v>3.7519966907192464</c:v>
                </c:pt>
                <c:pt idx="78">
                  <c:v>3.8269927574396245</c:v>
                </c:pt>
                <c:pt idx="79">
                  <c:v>3.9021751420331938</c:v>
                </c:pt>
                <c:pt idx="80">
                  <c:v>3.9774962967313661</c:v>
                </c:pt>
                <c:pt idx="81">
                  <c:v>4.0529082235609515</c:v>
                </c:pt>
                <c:pt idx="82">
                  <c:v>4.1283625438831768</c:v>
                </c:pt>
                <c:pt idx="83">
                  <c:v>4.2038105688839646</c:v>
                </c:pt>
                <c:pt idx="84">
                  <c:v>4.2792033708428523</c:v>
                </c:pt>
                <c:pt idx="85">
                  <c:v>4.3544918550041078</c:v>
                </c:pt>
                <c:pt idx="86">
                  <c:v>4.4296268318704168</c:v>
                </c:pt>
                <c:pt idx="87">
                  <c:v>4.5045590897368619</c:v>
                </c:pt>
                <c:pt idx="88">
                  <c:v>4.5792394672807593</c:v>
                </c:pt>
                <c:pt idx="89">
                  <c:v>4.6536189260218093</c:v>
                </c:pt>
                <c:pt idx="90">
                  <c:v>4.7276486224658081</c:v>
                </c:pt>
                <c:pt idx="91">
                  <c:v>4.8012799797454297</c:v>
                </c:pt>
                <c:pt idx="92">
                  <c:v>4.8744647585719196</c:v>
                </c:pt>
                <c:pt idx="93">
                  <c:v>4.9471551273127243</c:v>
                </c:pt>
                <c:pt idx="94">
                  <c:v>5.0193037310120703</c:v>
                </c:pt>
                <c:pt idx="95">
                  <c:v>5.0908637591739261</c:v>
                </c:pt>
                <c:pt idx="96">
                  <c:v>5.161789012130134</c:v>
                </c:pt>
                <c:pt idx="97">
                  <c:v>5.2320339658201913</c:v>
                </c:pt>
                <c:pt idx="98">
                  <c:v>5.3015538348139355</c:v>
                </c:pt>
                <c:pt idx="99">
                  <c:v>5.3703046334133884</c:v>
                </c:pt>
                <c:pt idx="100">
                  <c:v>5.4382432346759959</c:v>
                </c:pt>
                <c:pt idx="101">
                  <c:v>5.5053274272079111</c:v>
                </c:pt>
                <c:pt idx="102">
                  <c:v>5.5715159695829808</c:v>
                </c:pt>
                <c:pt idx="103">
                  <c:v>5.6367686422508871</c:v>
                </c:pt>
                <c:pt idx="104">
                  <c:v>5.7010462968059876</c:v>
                </c:pt>
                <c:pt idx="105">
                  <c:v>5.7643109024971455</c:v>
                </c:pt>
                <c:pt idx="106">
                  <c:v>5.8265255898682264</c:v>
                </c:pt>
                <c:pt idx="107">
                  <c:v>5.8876546914284216</c:v>
                </c:pt>
                <c:pt idx="108">
                  <c:v>5.9476637792619238</c:v>
                </c:pt>
                <c:pt idx="109">
                  <c:v>6.0065196994968382</c:v>
                </c:pt>
                <c:pt idx="110">
                  <c:v>6.0641906035642972</c:v>
                </c:pt>
                <c:pt idx="111">
                  <c:v>6.1206459761896932</c:v>
                </c:pt>
                <c:pt idx="112">
                  <c:v>6.1758566600697069</c:v>
                </c:pt>
                <c:pt idx="113">
                  <c:v>6.2297948772002396</c:v>
                </c:pt>
                <c:pt idx="114">
                  <c:v>6.2824342468324126</c:v>
                </c:pt>
                <c:pt idx="115">
                  <c:v>6.3337498000456325</c:v>
                </c:pt>
                <c:pt idx="116">
                  <c:v>6.3837179909389281</c:v>
                </c:pt>
                <c:pt idx="117">
                  <c:v>6.4323167044536778</c:v>
                </c:pt>
                <c:pt idx="118">
                  <c:v>6.4795252608530678</c:v>
                </c:pt>
                <c:pt idx="119">
                  <c:v>6.5253244168953994</c:v>
                </c:pt>
                <c:pt idx="120">
                  <c:v>6.5696963637504222</c:v>
                </c:pt>
                <c:pt idx="121">
                  <c:v>6.6126247217192073</c:v>
                </c:pt>
                <c:pt idx="122">
                  <c:v>6.6540945318298164</c:v>
                </c:pt>
                <c:pt idx="123">
                  <c:v>6.6940922443917481</c:v>
                </c:pt>
                <c:pt idx="124">
                  <c:v>6.7326057046032917</c:v>
                </c:pt>
                <c:pt idx="125">
                  <c:v>6.7696241353158877</c:v>
                </c:pt>
                <c:pt idx="126">
                  <c:v>6.8051381170698289</c:v>
                </c:pt>
                <c:pt idx="127">
                  <c:v>6.8391395655248193</c:v>
                </c:pt>
                <c:pt idx="128">
                  <c:v>6.871621706417999</c:v>
                </c:pt>
                <c:pt idx="129">
                  <c:v>6.9025790481901206</c:v>
                </c:pt>
                <c:pt idx="130">
                  <c:v>6.9320073524284584</c:v>
                </c:pt>
                <c:pt idx="131">
                  <c:v>6.9599036022818961</c:v>
                </c:pt>
                <c:pt idx="132">
                  <c:v>6.9862659690100788</c:v>
                </c:pt>
                <c:pt idx="133">
                  <c:v>7.0110937768339534</c:v>
                </c:pt>
                <c:pt idx="134">
                  <c:v>7.0343874662601724</c:v>
                </c:pt>
                <c:pt idx="135">
                  <c:v>7.0561485560554331</c:v>
                </c:pt>
                <c:pt idx="136">
                  <c:v>7.0763796040506044</c:v>
                </c:pt>
                <c:pt idx="137">
                  <c:v>7.0950841669564682</c:v>
                </c:pt>
                <c:pt idx="138">
                  <c:v>7.1122667593748181</c:v>
                </c:pt>
                <c:pt idx="139">
                  <c:v>7.1279328121892647</c:v>
                </c:pt>
                <c:pt idx="140">
                  <c:v>7.1420886305200311</c:v>
                </c:pt>
                <c:pt idx="141">
                  <c:v>7.1547413514260443</c:v>
                </c:pt>
                <c:pt idx="142">
                  <c:v>7.165898901535896</c:v>
                </c:pt>
                <c:pt idx="143">
                  <c:v>7.1755699547865071</c:v>
                </c:pt>
                <c:pt idx="144">
                  <c:v>7.183763890444899</c:v>
                </c:pt>
                <c:pt idx="145">
                  <c:v>7.1904907515841607</c:v>
                </c:pt>
                <c:pt idx="146">
                  <c:v>7.1957612041796519</c:v>
                </c:pt>
                <c:pt idx="147">
                  <c:v>7.1995864969854111</c:v>
                </c:pt>
                <c:pt idx="148">
                  <c:v>7.2019784223445118</c:v>
                </c:pt>
                <c:pt idx="149">
                  <c:v>7.2029492780792621</c:v>
                </c:pt>
                <c:pt idx="150">
                  <c:v>7.2025118305995832</c:v>
                </c:pt>
                <c:pt idx="151">
                  <c:v>7.200679279359</c:v>
                </c:pt>
                <c:pt idx="152">
                  <c:v>7.197465222778483</c:v>
                </c:pt>
                <c:pt idx="153">
                  <c:v>7.1928836257486015</c:v>
                </c:pt>
                <c:pt idx="154">
                  <c:v>7.1869487888102368</c:v>
                </c:pt>
                <c:pt idx="155">
                  <c:v>7.1796753191030831</c:v>
                </c:pt>
                <c:pt idx="156">
                  <c:v>7.171078103160494</c:v>
                </c:pt>
                <c:pt idx="157">
                  <c:v>7.1611722816172279</c:v>
                </c:pt>
                <c:pt idx="158">
                  <c:v>7.1499732258854749</c:v>
                </c:pt>
                <c:pt idx="159">
                  <c:v>7.1374965168420221</c:v>
                </c:pt>
                <c:pt idx="160">
                  <c:v>7.1237579255578787</c:v>
                </c:pt>
                <c:pt idx="161">
                  <c:v>7.1087733960890258</c:v>
                </c:pt>
                <c:pt idx="162">
                  <c:v>7.0925590303351225</c:v>
                </c:pt>
                <c:pt idx="163">
                  <c:v>7.0751310749605612</c:v>
                </c:pt>
                <c:pt idx="164">
                  <c:v>7.0565059103604728</c:v>
                </c:pt>
                <c:pt idx="165">
                  <c:v>7.0367000416421437</c:v>
                </c:pt>
                <c:pt idx="166">
                  <c:v>7.0157300915809877</c:v>
                </c:pt>
                <c:pt idx="167">
                  <c:v>6.9936127954986116</c:v>
                </c:pt>
                <c:pt idx="168">
                  <c:v>6.9703649979996936</c:v>
                </c:pt>
                <c:pt idx="169">
                  <c:v>6.9460036514938457</c:v>
                </c:pt>
                <c:pt idx="170">
                  <c:v>6.9205458164185591</c:v>
                </c:pt>
                <c:pt idx="171">
                  <c:v>6.8940086630697595</c:v>
                </c:pt>
                <c:pt idx="172">
                  <c:v>6.8664094749376954</c:v>
                </c:pt>
                <c:pt idx="173">
                  <c:v>6.8377656534374225</c:v>
                </c:pt>
                <c:pt idx="174">
                  <c:v>6.8080947239156924</c:v>
                </c:pt>
                <c:pt idx="175">
                  <c:v>6.7774143428090161</c:v>
                </c:pt>
                <c:pt idx="176">
                  <c:v>6.7457423058217447</c:v>
                </c:pt>
                <c:pt idx="177">
                  <c:v>6.7130965569874022</c:v>
                </c:pt>
                <c:pt idx="178">
                  <c:v>6.6794951984723419</c:v>
                </c:pt>
                <c:pt idx="179">
                  <c:v>6.644956500976793</c:v>
                </c:pt>
                <c:pt idx="180">
                  <c:v>6.6094989145858918</c:v>
                </c:pt>
                <c:pt idx="181">
                  <c:v>6.5731410799211831</c:v>
                </c:pt>
                <c:pt idx="182">
                  <c:v>6.5359018394421211</c:v>
                </c:pt>
                <c:pt idx="183">
                  <c:v>6.4978002487470521</c:v>
                </c:pt>
                <c:pt idx="184">
                  <c:v>6.4588555877238676</c:v>
                </c:pt>
                <c:pt idx="185">
                  <c:v>6.4190873714022212</c:v>
                </c:pt>
                <c:pt idx="186">
                  <c:v>6.3785153603617637</c:v>
                </c:pt>
                <c:pt idx="187">
                  <c:v>6.3371595705542543</c:v>
                </c:pt>
                <c:pt idx="188">
                  <c:v>6.2950402824016631</c:v>
                </c:pt>
                <c:pt idx="189">
                  <c:v>6.2521780490374388</c:v>
                </c:pt>
                <c:pt idx="190">
                  <c:v>6.2085937035640173</c:v>
                </c:pt>
                <c:pt idx="191">
                  <c:v>6.1643083652061543</c:v>
                </c:pt>
                <c:pt idx="192">
                  <c:v>6.119343444247054</c:v>
                </c:pt>
                <c:pt idx="193">
                  <c:v>6.0737206456421884</c:v>
                </c:pt>
                <c:pt idx="194">
                  <c:v>6.0274619712142865</c:v>
                </c:pt>
                <c:pt idx="195">
                  <c:v>5.9805897203420928</c:v>
                </c:pt>
                <c:pt idx="196">
                  <c:v>5.9331264890651845</c:v>
                </c:pt>
                <c:pt idx="197">
                  <c:v>5.8850951675371626</c:v>
                </c:pt>
                <c:pt idx="198">
                  <c:v>5.8365189357700551</c:v>
                </c:pt>
                <c:pt idx="199">
                  <c:v>5.7874212576235244</c:v>
                </c:pt>
                <c:pt idx="200">
                  <c:v>5.7378258730035787</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numCache>
            </c:numRef>
          </c:xVal>
          <c:yVal>
            <c:numRef>
              <c:f>HedgeBedarf!$A$5:$A$405</c:f>
              <c:numCache>
                <c:formatCode>0.0</c:formatCode>
                <c:ptCount val="4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yVal>
          <c:smooth val="0"/>
          <c:extLst>
            <c:ext xmlns:c16="http://schemas.microsoft.com/office/drawing/2014/chart" uri="{C3380CC4-5D6E-409C-BE32-E72D297353CC}">
              <c16:uniqueId val="{00000001-AA8D-4967-9B4E-0807AFAA64EA}"/>
            </c:ext>
          </c:extLst>
        </c:ser>
        <c:ser>
          <c:idx val="5"/>
          <c:order val="5"/>
          <c:tx>
            <c:v>ZeigerSumme</c:v>
          </c:tx>
          <c:spPr>
            <a:ln>
              <a:noFill/>
            </a:ln>
          </c:spPr>
          <c:marker>
            <c:symbol val="picture"/>
            <c:spPr>
              <a:blipFill>
                <a:blip xmlns:r="http://schemas.openxmlformats.org/officeDocument/2006/relationships" r:embed="rId1"/>
                <a:stretch>
                  <a:fillRect/>
                </a:stretch>
              </a:blipFill>
              <a:ln>
                <a:noFill/>
              </a:ln>
            </c:spPr>
          </c:marker>
          <c:xVal>
            <c:numRef>
              <c:f>Ueberhaenge!$Z$5</c:f>
              <c:numCache>
                <c:formatCode>General</c:formatCode>
                <c:ptCount val="1"/>
                <c:pt idx="0">
                  <c:v>7.4465865488474767</c:v>
                </c:pt>
              </c:numCache>
            </c:numRef>
          </c:xVal>
          <c:yVal>
            <c:numRef>
              <c:f>Ueberhaenge!$X$4</c:f>
              <c:numCache>
                <c:formatCode>#,##0.00</c:formatCode>
                <c:ptCount val="1"/>
                <c:pt idx="0">
                  <c:v>14748</c:v>
                </c:pt>
              </c:numCache>
            </c:numRef>
          </c:yVal>
          <c:smooth val="0"/>
          <c:extLst>
            <c:ext xmlns:c16="http://schemas.microsoft.com/office/drawing/2014/chart" uri="{C3380CC4-5D6E-409C-BE32-E72D297353CC}">
              <c16:uniqueId val="{00000002-AA8D-4967-9B4E-0807AFAA64EA}"/>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2-1868-4D95-9DA3-620EB81E1018}"/>
                  </c:ext>
                </c:extLst>
              </c15:ser>
            </c15:filteredScatterSeries>
            <c15:filteredScatterSeries>
              <c15:ser>
                <c:idx val="1"/>
                <c:order val="1"/>
                <c:tx>
                  <c:v>Hedgebedarf</c:v>
                </c:tx>
                <c:spPr>
                  <a:ln w="19050" cap="rnd">
                    <a:solidFill>
                      <a:schemeClr val="accent1"/>
                    </a:solidFill>
                    <a:round/>
                  </a:ln>
                  <a:effectLst/>
                </c:spPr>
                <c:marker>
                  <c:symbol val="none"/>
                </c:marker>
                <c:xVal>
                  <c:numRef>
                    <c:extLst xmlns:c15="http://schemas.microsoft.com/office/drawing/2012/chart">
                      <c:ext xmlns:c15="http://schemas.microsoft.com/office/drawing/2012/chart" uri="{02D57815-91ED-43cb-92C2-25804820EDAC}">
                        <c15:formulaRef>
                          <c15:sqref>HedgeBedarf!$C$5:$C$205</c15:sqref>
                        </c15:formulaRef>
                      </c:ext>
                    </c:extLst>
                    <c:numCache>
                      <c:formatCode>0.0</c:formatCode>
                      <c:ptCount val="201"/>
                      <c:pt idx="0">
                        <c:v>-0.78974831260261857</c:v>
                      </c:pt>
                      <c:pt idx="1">
                        <c:v>-0.79696652496615561</c:v>
                      </c:pt>
                      <c:pt idx="2">
                        <c:v>-0.80373906720912558</c:v>
                      </c:pt>
                      <c:pt idx="3">
                        <c:v>-0.81004252612293859</c:v>
                      </c:pt>
                      <c:pt idx="4">
                        <c:v>-0.81585329949845053</c:v>
                      </c:pt>
                      <c:pt idx="5">
                        <c:v>-0.82114762628303084</c:v>
                      </c:pt>
                      <c:pt idx="6">
                        <c:v>-0.82590161797833217</c:v>
                      </c:pt>
                      <c:pt idx="7">
                        <c:v>-0.83009129125072967</c:v>
                      </c:pt>
                      <c:pt idx="8">
                        <c:v>-0.83369260172255999</c:v>
                      </c:pt>
                      <c:pt idx="9">
                        <c:v>-0.83668147890818323</c:v>
                      </c:pt>
                      <c:pt idx="10">
                        <c:v>-0.83903386225493626</c:v>
                      </c:pt>
                      <c:pt idx="11">
                        <c:v>-0.84072573824495411</c:v>
                      </c:pt>
                      <c:pt idx="12">
                        <c:v>-0.84173317850978602</c:v>
                      </c:pt>
                      <c:pt idx="13">
                        <c:v>-0.84203237890560834</c:v>
                      </c:pt>
                      <c:pt idx="14">
                        <c:v>-0.84159969949283853</c:v>
                      </c:pt>
                      <c:pt idx="15">
                        <c:v>-0.84041170535986021</c:v>
                      </c:pt>
                      <c:pt idx="16">
                        <c:v>-0.8384452082265681</c:v>
                      </c:pt>
                      <c:pt idx="17">
                        <c:v>-0.83567730875950264</c:v>
                      </c:pt>
                      <c:pt idx="18">
                        <c:v>-0.83208543952645408</c:v>
                      </c:pt>
                      <c:pt idx="19">
                        <c:v>-0.82764740851456176</c:v>
                      </c:pt>
                      <c:pt idx="20">
                        <c:v>-0.82234144313228541</c:v>
                      </c:pt>
                      <c:pt idx="21">
                        <c:v>-0.81614623461196789</c:v>
                      </c:pt>
                      <c:pt idx="22">
                        <c:v>-0.8090409827262165</c:v>
                      </c:pt>
                      <c:pt idx="23">
                        <c:v>-0.80100544072805946</c:v>
                      </c:pt>
                      <c:pt idx="24">
                        <c:v>-0.7920199604215773</c:v>
                      </c:pt>
                      <c:pt idx="25">
                        <c:v>-0.78206553726670536</c:v>
                      </c:pt>
                      <c:pt idx="26">
                        <c:v>-0.77112385541914286</c:v>
                      </c:pt>
                      <c:pt idx="27">
                        <c:v>-0.75917733260360232</c:v>
                      </c:pt>
                      <c:pt idx="28">
                        <c:v>-0.74620916471625709</c:v>
                      </c:pt>
                      <c:pt idx="29">
                        <c:v>-0.73220337005010083</c:v>
                      </c:pt>
                      <c:pt idx="30">
                        <c:v>-0.71714483303499477</c:v>
                      </c:pt>
                      <c:pt idx="31">
                        <c:v>-0.70101934738246729</c:v>
                      </c:pt>
                      <c:pt idx="32">
                        <c:v>-0.68381365852404008</c:v>
                      </c:pt>
                      <c:pt idx="33">
                        <c:v>-0.66551550523069358</c:v>
                      </c:pt>
                      <c:pt idx="34">
                        <c:v>-0.64611366030027362</c:v>
                      </c:pt>
                      <c:pt idx="35">
                        <c:v>-0.62559797019925045</c:v>
                      </c:pt>
                      <c:pt idx="36">
                        <c:v>-0.60395939354500261</c:v>
                      </c:pt>
                      <c:pt idx="37">
                        <c:v>-0.5811900383149764</c:v>
                      </c:pt>
                      <c:pt idx="38">
                        <c:v>-0.55728319766969703</c:v>
                      </c:pt>
                      <c:pt idx="39">
                        <c:v>-0.53223338427735944</c:v>
                      </c:pt>
                      <c:pt idx="40">
                        <c:v>-0.50603636302906463</c:v>
                      </c:pt>
                      <c:pt idx="41">
                        <c:v>-0.47868918203531413</c:v>
                      </c:pt>
                      <c:pt idx="42">
                        <c:v>-0.45019020179639885</c:v>
                      </c:pt>
                      <c:pt idx="43">
                        <c:v>-0.42053912244168112</c:v>
                      </c:pt>
                      <c:pt idx="44">
                        <c:v>-0.38973700893542684</c:v>
                      </c:pt>
                      <c:pt idx="45">
                        <c:v>-0.35778631415011541</c:v>
                      </c:pt>
                      <c:pt idx="46">
                        <c:v>-0.32469089971151815</c:v>
                      </c:pt>
                      <c:pt idx="47">
                        <c:v>-0.29045605452374335</c:v>
                      </c:pt>
                      <c:pt idx="48">
                        <c:v>-0.25508851088681966</c:v>
                      </c:pt>
                      <c:pt idx="49">
                        <c:v>-0.2185964581238809</c:v>
                      </c:pt>
                      <c:pt idx="50">
                        <c:v>-0.1809895536400398</c:v>
                      </c:pt>
                      <c:pt idx="51">
                        <c:v>-0.14227893134051098</c:v>
                      </c:pt>
                      <c:pt idx="52">
                        <c:v>-0.10247720734112675</c:v>
                      </c:pt>
                      <c:pt idx="53">
                        <c:v>-6.1598482910445923E-2</c:v>
                      </c:pt>
                      <c:pt idx="54">
                        <c:v>-1.9658344589137604E-2</c:v>
                      </c:pt>
                      <c:pt idx="55">
                        <c:v>2.332613856108464E-2</c:v>
                      </c:pt>
                      <c:pt idx="56">
                        <c:v>6.7336420619701118E-2</c:v>
                      </c:pt>
                      <c:pt idx="57">
                        <c:v>0.11235248741424532</c:v>
                      </c:pt>
                      <c:pt idx="58">
                        <c:v>0.15835286809761323</c:v>
                      </c:pt>
                      <c:pt idx="59">
                        <c:v>0.205314649714082</c:v>
                      </c:pt>
                      <c:pt idx="60">
                        <c:v>0.25321349476408966</c:v>
                      </c:pt>
                      <c:pt idx="61">
                        <c:v>0.30202366176973938</c:v>
                      </c:pt>
                      <c:pt idx="62">
                        <c:v>0.35171802883468672</c:v>
                      </c:pt>
                      <c:pt idx="63">
                        <c:v>0.40226812018338687</c:v>
                      </c:pt>
                      <c:pt idx="64">
                        <c:v>0.45364413565626055</c:v>
                      </c:pt>
                      <c:pt idx="65">
                        <c:v>0.50581498312845075</c:v>
                      </c:pt>
                      <c:pt idx="66">
                        <c:v>0.55874831381114154</c:v>
                      </c:pt>
                      <c:pt idx="67">
                        <c:v>0.61241056038559083</c:v>
                      </c:pt>
                      <c:pt idx="68">
                        <c:v>0.66676697791121686</c:v>
                      </c:pt>
                      <c:pt idx="69">
                        <c:v>0.72178168744027227</c:v>
                      </c:pt>
                      <c:pt idx="70">
                        <c:v>0.77741772226293426</c:v>
                      </c:pt>
                      <c:pt idx="71">
                        <c:v>0.83363707669813114</c:v>
                      </c:pt>
                      <c:pt idx="72">
                        <c:v>0.89040075733669166</c:v>
                      </c:pt>
                      <c:pt idx="73">
                        <c:v>0.94766883663535872</c:v>
                      </c:pt>
                      <c:pt idx="74">
                        <c:v>1.0054005087519764</c:v>
                      </c:pt>
                      <c:pt idx="75">
                        <c:v>1.0635541475041821</c:v>
                      </c:pt>
                      <c:pt idx="76">
                        <c:v>1.1220873663264908</c:v>
                      </c:pt>
                      <c:pt idx="77">
                        <c:v>1.1809570800932685</c:v>
                      </c:pt>
                      <c:pt idx="78">
                        <c:v>1.2401195686680715</c:v>
                      </c:pt>
                      <c:pt idx="79">
                        <c:v>1.299530542033265</c:v>
                      </c:pt>
                      <c:pt idx="80">
                        <c:v>1.3591452068476702</c:v>
                      </c:pt>
                      <c:pt idx="81">
                        <c:v>1.418918334274073</c:v>
                      </c:pt>
                      <c:pt idx="82">
                        <c:v>1.4788043289132387</c:v>
                      </c:pt>
                      <c:pt idx="83">
                        <c:v>1.5387572986761708</c:v>
                      </c:pt>
                      <c:pt idx="84">
                        <c:v>1.5987311254220469</c:v>
                      </c:pt>
                      <c:pt idx="85">
                        <c:v>1.6586795361854703</c:v>
                      </c:pt>
                      <c:pt idx="86">
                        <c:v>1.7185561748134957</c:v>
                      </c:pt>
                      <c:pt idx="87">
                        <c:v>1.7783146738302233</c:v>
                      </c:pt>
                      <c:pt idx="88">
                        <c:v>1.8379087263446729</c:v>
                      </c:pt>
                      <c:pt idx="89">
                        <c:v>1.8972921578164295</c:v>
                      </c:pt>
                      <c:pt idx="90">
                        <c:v>1.9564189974925155</c:v>
                      </c:pt>
                      <c:pt idx="91">
                        <c:v>2.0152435493290266</c:v>
                      </c:pt>
                      <c:pt idx="92">
                        <c:v>2.0737204622115746</c:v>
                      </c:pt>
                      <c:pt idx="93">
                        <c:v>2.1318047992896689</c:v>
                      </c:pt>
                      <c:pt idx="94">
                        <c:v>2.189452106242209</c:v>
                      </c:pt>
                      <c:pt idx="95">
                        <c:v>2.2466184782936787</c:v>
                      </c:pt>
                      <c:pt idx="96">
                        <c:v>2.3032606258039756</c:v>
                      </c:pt>
                      <c:pt idx="97">
                        <c:v>2.3593359382585652</c:v>
                      </c:pt>
                      <c:pt idx="98">
                        <c:v>2.4148025464903546</c:v>
                      </c:pt>
                      <c:pt idx="99">
                        <c:v>2.4696193829697686</c:v>
                      </c:pt>
                      <c:pt idx="100">
                        <c:v>2.5237462400054493</c:v>
                      </c:pt>
                      <c:pt idx="101">
                        <c:v>2.5771438257044053</c:v>
                      </c:pt>
                      <c:pt idx="102">
                        <c:v>2.6297738175475502</c:v>
                      </c:pt>
                      <c:pt idx="103">
                        <c:v>2.6815989134442515</c:v>
                      </c:pt>
                      <c:pt idx="104">
                        <c:v>2.7325828801376937</c:v>
                      </c:pt>
                      <c:pt idx="105">
                        <c:v>2.782690598841592</c:v>
                      </c:pt>
                      <c:pt idx="106">
                        <c:v>2.8318881079981524</c:v>
                      </c:pt>
                      <c:pt idx="107">
                        <c:v>2.8801426430567614</c:v>
                      </c:pt>
                      <c:pt idx="108">
                        <c:v>2.9274226731831159</c:v>
                      </c:pt>
                      <c:pt idx="109">
                        <c:v>2.9736979348190529</c:v>
                      </c:pt>
                      <c:pt idx="110">
                        <c:v>3.0189394620242229</c:v>
                      </c:pt>
                      <c:pt idx="111">
                        <c:v>3.0631196135419256</c:v>
                      </c:pt>
                      <c:pt idx="112">
                        <c:v>3.1062120965430089</c:v>
                      </c:pt>
                      <c:pt idx="113">
                        <c:v>3.148191987013282</c:v>
                      </c:pt>
                      <c:pt idx="114">
                        <c:v>3.1890357467619452</c:v>
                      </c:pt>
                      <c:pt idx="115">
                        <c:v>3.2287212370403262</c:v>
                      </c:pt>
                      <c:pt idx="116">
                        <c:v>3.2672277287724887</c:v>
                      </c:pt>
                      <c:pt idx="117">
                        <c:v>3.3045359094111943</c:v>
                      </c:pt>
                      <c:pt idx="118">
                        <c:v>3.3406278864448642</c:v>
                      </c:pt>
                      <c:pt idx="119">
                        <c:v>3.375487187593099</c:v>
                      </c:pt>
                      <c:pt idx="120">
                        <c:v>3.4090987577401939</c:v>
                      </c:pt>
                      <c:pt idx="121">
                        <c:v>3.4414489526676779</c:v>
                      </c:pt>
                      <c:pt idx="122">
                        <c:v>3.4725255296583959</c:v>
                      </c:pt>
                      <c:pt idx="123">
                        <c:v>3.5023176350556109</c:v>
                      </c:pt>
                      <c:pt idx="124">
                        <c:v>3.530815788871565</c:v>
                      </c:pt>
                      <c:pt idx="125">
                        <c:v>3.5580118665501104</c:v>
                      </c:pt>
                      <c:pt idx="126">
                        <c:v>3.5838990779980704</c:v>
                      </c:pt>
                      <c:pt idx="127">
                        <c:v>3.6084719440093438</c:v>
                      </c:pt>
                      <c:pt idx="128">
                        <c:v>3.6317262702147559</c:v>
                      </c:pt>
                      <c:pt idx="129">
                        <c:v>3.6536591186987817</c:v>
                      </c:pt>
                      <c:pt idx="130">
                        <c:v>3.6742687774321987</c:v>
                      </c:pt>
                      <c:pt idx="131">
                        <c:v>3.6935547276765432</c:v>
                      </c:pt>
                      <c:pt idx="132">
                        <c:v>3.7115176095227214</c:v>
                      </c:pt>
                      <c:pt idx="133">
                        <c:v>3.728159185731589</c:v>
                      </c:pt>
                      <c:pt idx="134">
                        <c:v>3.7434823040494027</c:v>
                      </c:pt>
                      <c:pt idx="135">
                        <c:v>3.757490858174751</c:v>
                      </c:pt>
                      <c:pt idx="136">
                        <c:v>3.7701897475572563</c:v>
                      </c:pt>
                      <c:pt idx="137">
                        <c:v>3.7815848362103965</c:v>
                      </c:pt>
                      <c:pt idx="138">
                        <c:v>3.7916829107226793</c:v>
                      </c:pt>
                      <c:pt idx="139">
                        <c:v>3.8004916376519997</c:v>
                      </c:pt>
                      <c:pt idx="140">
                        <c:v>3.8080195204880032</c:v>
                      </c:pt>
                      <c:pt idx="141">
                        <c:v>3.8142758563662618</c:v>
                      </c:pt>
                      <c:pt idx="142">
                        <c:v>3.8192706927163425</c:v>
                      </c:pt>
                      <c:pt idx="143">
                        <c:v>3.8230147840231288</c:v>
                      </c:pt>
                      <c:pt idx="144">
                        <c:v>3.8255195488773328</c:v>
                      </c:pt>
                      <c:pt idx="145">
                        <c:v>3.8267970274868097</c:v>
                      </c:pt>
                      <c:pt idx="146">
                        <c:v>3.8268598398152416</c:v>
                      </c:pt>
                      <c:pt idx="147">
                        <c:v>3.8257211445087056</c:v>
                      </c:pt>
                      <c:pt idx="148">
                        <c:v>3.8233945987643874</c:v>
                      </c:pt>
                      <c:pt idx="149">
                        <c:v>3.8198943192879149</c:v>
                      </c:pt>
                      <c:pt idx="150">
                        <c:v>3.8152348444781445</c:v>
                      </c:pt>
                      <c:pt idx="151">
                        <c:v>3.8094310979694135</c:v>
                      </c:pt>
                      <c:pt idx="152">
                        <c:v>3.8024983536520272</c:v>
                      </c:pt>
                      <c:pt idx="153">
                        <c:v>3.7944522022819935</c:v>
                      </c:pt>
                      <c:pt idx="154">
                        <c:v>3.7853085197807941</c:v>
                      </c:pt>
                      <c:pt idx="155">
                        <c:v>3.7750834373150015</c:v>
                      </c:pt>
                      <c:pt idx="156">
                        <c:v>3.7637933132347841</c:v>
                      </c:pt>
                      <c:pt idx="157">
                        <c:v>3.7514547069385</c:v>
                      </c:pt>
                      <c:pt idx="158">
                        <c:v>3.7380843547191938</c:v>
                      </c:pt>
                      <c:pt idx="159">
                        <c:v>3.7236991476365069</c:v>
                      </c:pt>
                      <c:pt idx="160">
                        <c:v>3.7083161114458076</c:v>
                      </c:pt>
                      <c:pt idx="161">
                        <c:v>3.6919523886037782</c:v>
                      </c:pt>
                      <c:pt idx="162">
                        <c:v>3.6746252223578066</c:v>
                      </c:pt>
                      <c:pt idx="163">
                        <c:v>3.6563519429141622</c:v>
                      </c:pt>
                      <c:pt idx="164">
                        <c:v>3.6371499556680447</c:v>
                      </c:pt>
                      <c:pt idx="165">
                        <c:v>3.6170367314665435</c:v>
                      </c:pt>
                      <c:pt idx="166">
                        <c:v>3.596029798864159</c:v>
                      </c:pt>
                      <c:pt idx="167">
                        <c:v>3.5741467383189498</c:v>
                      </c:pt>
                      <c:pt idx="168">
                        <c:v>3.5514051782665721</c:v>
                      </c:pt>
                      <c:pt idx="169">
                        <c:v>3.5278227929988821</c:v>
                      </c:pt>
                      <c:pt idx="170">
                        <c:v>3.5034173022637072</c:v>
                      </c:pt>
                      <c:pt idx="171">
                        <c:v>3.4782064724928481</c:v>
                      </c:pt>
                      <c:pt idx="172">
                        <c:v>3.4522081195565031</c:v>
                      </c:pt>
                      <c:pt idx="173">
                        <c:v>3.4254401129338983</c:v>
                      </c:pt>
                      <c:pt idx="174">
                        <c:v>3.3979203811824092</c:v>
                      </c:pt>
                      <c:pt idx="175">
                        <c:v>3.3696669185804273</c:v>
                      </c:pt>
                      <c:pt idx="176">
                        <c:v>3.3406977928132795</c:v>
                      </c:pt>
                      <c:pt idx="177">
                        <c:v>3.3110311535659198</c:v>
                      </c:pt>
                      <c:pt idx="178">
                        <c:v>3.2806852418818924</c:v>
                      </c:pt>
                      <c:pt idx="179">
                        <c:v>3.2496784001441106</c:v>
                      </c:pt>
                      <c:pt idx="180">
                        <c:v>3.2180290825304594</c:v>
                      </c:pt>
                      <c:pt idx="181">
                        <c:v>3.1857558657951448</c:v>
                      </c:pt>
                      <c:pt idx="182">
                        <c:v>3.1528774602257386</c:v>
                      </c:pt>
                      <c:pt idx="183">
                        <c:v>3.1194127206258067</c:v>
                      </c:pt>
                      <c:pt idx="184">
                        <c:v>3.0853806571736957</c:v>
                      </c:pt>
                      <c:pt idx="185">
                        <c:v>3.0508004460097702</c:v>
                      </c:pt>
                      <c:pt idx="186">
                        <c:v>3.0156914394069161</c:v>
                      </c:pt>
                      <c:pt idx="187">
                        <c:v>2.9800731753825245</c:v>
                      </c:pt>
                      <c:pt idx="188">
                        <c:v>2.9439653866144324</c:v>
                      </c:pt>
                      <c:pt idx="189">
                        <c:v>2.9073880085283133</c:v>
                      </c:pt>
                      <c:pt idx="190">
                        <c:v>2.8703611864299194</c:v>
                      </c:pt>
                      <c:pt idx="191">
                        <c:v>2.8329052815620552</c:v>
                      </c:pt>
                      <c:pt idx="192">
                        <c:v>2.7950408759735579</c:v>
                      </c:pt>
                      <c:pt idx="193">
                        <c:v>2.7567887760954588</c:v>
                      </c:pt>
                      <c:pt idx="194">
                        <c:v>2.7181700149280301</c:v>
                      </c:pt>
                      <c:pt idx="195">
                        <c:v>2.6792058527516196</c:v>
                      </c:pt>
                      <c:pt idx="196">
                        <c:v>2.6399177762837347</c:v>
                      </c:pt>
                      <c:pt idx="197">
                        <c:v>2.6003274962149412</c:v>
                      </c:pt>
                      <c:pt idx="198">
                        <c:v>2.5604569430666002</c:v>
                      </c:pt>
                      <c:pt idx="199">
                        <c:v>2.5203282613242122</c:v>
                      </c:pt>
                      <c:pt idx="200">
                        <c:v>2.4799638018112211</c:v>
                      </c:pt>
                    </c:numCache>
                  </c:numRef>
                </c:xVal>
                <c:yVal>
                  <c:numRef>
                    <c:extLst xmlns:c15="http://schemas.microsoft.com/office/drawing/2012/chart">
                      <c:ext xmlns:c15="http://schemas.microsoft.com/office/drawing/2012/chart" uri="{02D57815-91ED-43cb-92C2-25804820EDAC}">
                        <c15:formulaRef>
                          <c15:sqref>HedgeBedarf!$A$5:$A$205</c15:sqref>
                        </c15:formulaRef>
                      </c:ext>
                    </c:extLst>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yVal>
                <c:smooth val="0"/>
                <c:extLst xmlns:c15="http://schemas.microsoft.com/office/drawing/2012/chart">
                  <c:ext xmlns:c16="http://schemas.microsoft.com/office/drawing/2014/chart" uri="{C3380CC4-5D6E-409C-BE32-E72D297353CC}">
                    <c16:uniqueId val="{00000000-1868-4D95-9DA3-620EB81E1018}"/>
                  </c:ext>
                </c:extLst>
              </c15:ser>
            </c15:filteredScatterSeries>
            <c15:filteredScatterSeries>
              <c15:ser>
                <c:idx val="2"/>
                <c:order val="2"/>
                <c:tx>
                  <c:v>Zeiger</c:v>
                </c:tx>
                <c:spPr>
                  <a:ln w="19050" cap="rnd">
                    <a:solidFill>
                      <a:schemeClr val="accent3"/>
                    </a:solidFill>
                    <a:round/>
                  </a:ln>
                  <a:effectLst/>
                </c:spPr>
                <c:marker>
                  <c:symbol val="picture"/>
                  <c:spPr>
                    <a:ln w="9525">
                      <a:noFill/>
                    </a:ln>
                    <a:effectLst/>
                  </c:spPr>
                </c:marker>
                <c:xVal>
                  <c:numRef>
                    <c:extLst xmlns:c15="http://schemas.microsoft.com/office/drawing/2012/chart">
                      <c:ext xmlns:c15="http://schemas.microsoft.com/office/drawing/2012/chart" uri="{02D57815-91ED-43cb-92C2-25804820EDAC}">
                        <c15:formulaRef>
                          <c15:sqref>Ueberhaenge!$Z$4</c15:sqref>
                        </c15:formulaRef>
                      </c:ext>
                    </c:extLst>
                    <c:numCache>
                      <c:formatCode>General</c:formatCode>
                      <c:ptCount val="1"/>
                      <c:pt idx="0">
                        <c:v>3.9138130532051219</c:v>
                      </c:pt>
                    </c:numCache>
                  </c:numRef>
                </c:xVal>
                <c:yVal>
                  <c:numRef>
                    <c:extLst xmlns:c15="http://schemas.microsoft.com/office/drawing/2012/chart">
                      <c:ext xmlns:c15="http://schemas.microsoft.com/office/drawing/2012/chart" uri="{02D57815-91ED-43cb-92C2-25804820EDAC}">
                        <c15:formulaRef>
                          <c15:sqref>Ueberhaenge!$X$4</c15:sqref>
                        </c15:formulaRef>
                      </c:ext>
                    </c:extLst>
                    <c:numCache>
                      <c:formatCode>#,##0.00</c:formatCode>
                      <c:ptCount val="1"/>
                      <c:pt idx="0">
                        <c:v>14748</c:v>
                      </c:pt>
                    </c:numCache>
                  </c:numRef>
                </c:yVal>
                <c:smooth val="0"/>
                <c:extLst xmlns:c15="http://schemas.microsoft.com/office/drawing/2012/chart">
                  <c:ext xmlns:c16="http://schemas.microsoft.com/office/drawing/2014/chart" uri="{C3380CC4-5D6E-409C-BE32-E72D297353CC}">
                    <c16:uniqueId val="{00000001-1868-4D95-9DA3-620EB81E1018}"/>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6000"/>
          <c:min val="140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40568290776909"/>
          <c:y val="3.080477563752651E-2"/>
          <c:w val="0.76031479895206133"/>
          <c:h val="0.94084487519335247"/>
        </c:manualLayout>
      </c:layout>
      <c:barChart>
        <c:barDir val="bar"/>
        <c:grouping val="clustered"/>
        <c:varyColors val="0"/>
        <c:ser>
          <c:idx val="0"/>
          <c:order val="0"/>
          <c:spPr>
            <a:solidFill>
              <a:srgbClr val="5DFFA6"/>
            </a:solidFill>
            <a:ln>
              <a:noFill/>
            </a:ln>
            <a:effectLst/>
          </c:spPr>
          <c:invertIfNegative val="0"/>
          <c:val>
            <c:numRef>
              <c:f>Test!$K$10:$K$50</c:f>
              <c:numCache>
                <c:formatCode>General</c:formatCode>
                <c:ptCount val="41"/>
                <c:pt idx="0">
                  <c:v>1927</c:v>
                </c:pt>
                <c:pt idx="1">
                  <c:v>739</c:v>
                </c:pt>
                <c:pt idx="2">
                  <c:v>1876</c:v>
                </c:pt>
                <c:pt idx="3">
                  <c:v>473</c:v>
                </c:pt>
                <c:pt idx="4">
                  <c:v>1598</c:v>
                </c:pt>
                <c:pt idx="5">
                  <c:v>522</c:v>
                </c:pt>
                <c:pt idx="6">
                  <c:v>1277</c:v>
                </c:pt>
                <c:pt idx="7">
                  <c:v>557</c:v>
                </c:pt>
                <c:pt idx="8">
                  <c:v>8754</c:v>
                </c:pt>
                <c:pt idx="9">
                  <c:v>1081</c:v>
                </c:pt>
                <c:pt idx="10">
                  <c:v>1264</c:v>
                </c:pt>
                <c:pt idx="11">
                  <c:v>467</c:v>
                </c:pt>
                <c:pt idx="12">
                  <c:v>1147</c:v>
                </c:pt>
                <c:pt idx="13">
                  <c:v>611</c:v>
                </c:pt>
                <c:pt idx="14">
                  <c:v>2426</c:v>
                </c:pt>
                <c:pt idx="15">
                  <c:v>640</c:v>
                </c:pt>
                <c:pt idx="16">
                  <c:v>2460</c:v>
                </c:pt>
                <c:pt idx="17">
                  <c:v>202</c:v>
                </c:pt>
                <c:pt idx="18">
                  <c:v>656</c:v>
                </c:pt>
                <c:pt idx="19">
                  <c:v>408</c:v>
                </c:pt>
                <c:pt idx="20">
                  <c:v>2416</c:v>
                </c:pt>
                <c:pt idx="21">
                  <c:v>3176</c:v>
                </c:pt>
                <c:pt idx="22">
                  <c:v>1582</c:v>
                </c:pt>
                <c:pt idx="23">
                  <c:v>188</c:v>
                </c:pt>
                <c:pt idx="24">
                  <c:v>1364</c:v>
                </c:pt>
                <c:pt idx="25">
                  <c:v>130</c:v>
                </c:pt>
                <c:pt idx="26">
                  <c:v>287</c:v>
                </c:pt>
                <c:pt idx="27">
                  <c:v>42</c:v>
                </c:pt>
                <c:pt idx="28">
                  <c:v>87</c:v>
                </c:pt>
                <c:pt idx="29">
                  <c:v>8</c:v>
                </c:pt>
                <c:pt idx="30">
                  <c:v>328</c:v>
                </c:pt>
                <c:pt idx="31">
                  <c:v>7</c:v>
                </c:pt>
                <c:pt idx="32">
                  <c:v>35</c:v>
                </c:pt>
                <c:pt idx="33">
                  <c:v>0</c:v>
                </c:pt>
                <c:pt idx="34">
                  <c:v>9</c:v>
                </c:pt>
                <c:pt idx="35">
                  <c:v>26</c:v>
                </c:pt>
                <c:pt idx="36">
                  <c:v>122</c:v>
                </c:pt>
                <c:pt idx="37">
                  <c:v>1</c:v>
                </c:pt>
                <c:pt idx="38">
                  <c:v>25</c:v>
                </c:pt>
                <c:pt idx="39">
                  <c:v>5</c:v>
                </c:pt>
                <c:pt idx="40">
                  <c:v>95</c:v>
                </c:pt>
              </c:numCache>
            </c:numRef>
          </c:val>
          <c:extLst>
            <c:ext xmlns:c16="http://schemas.microsoft.com/office/drawing/2014/chart" uri="{C3380CC4-5D6E-409C-BE32-E72D297353CC}">
              <c16:uniqueId val="{00000000-9DBF-4043-B7A6-95F3CB0EB927}"/>
            </c:ext>
          </c:extLst>
        </c:ser>
        <c:ser>
          <c:idx val="1"/>
          <c:order val="1"/>
          <c:spPr>
            <a:solidFill>
              <a:schemeClr val="accent1">
                <a:lumMod val="60000"/>
                <a:lumOff val="40000"/>
              </a:schemeClr>
            </a:solidFill>
            <a:ln>
              <a:noFill/>
            </a:ln>
            <a:effectLst/>
          </c:spPr>
          <c:invertIfNegative val="0"/>
          <c:val>
            <c:numRef>
              <c:f>Test!$R$10:$R$50</c:f>
              <c:numCache>
                <c:formatCode>General</c:formatCode>
                <c:ptCount val="41"/>
                <c:pt idx="1">
                  <c:v>-189</c:v>
                </c:pt>
                <c:pt idx="2">
                  <c:v>-366</c:v>
                </c:pt>
                <c:pt idx="3">
                  <c:v>-390</c:v>
                </c:pt>
                <c:pt idx="4">
                  <c:v>-1145</c:v>
                </c:pt>
                <c:pt idx="5">
                  <c:v>-259</c:v>
                </c:pt>
                <c:pt idx="6">
                  <c:v>-423</c:v>
                </c:pt>
                <c:pt idx="7">
                  <c:v>-541</c:v>
                </c:pt>
                <c:pt idx="8">
                  <c:v>-1295</c:v>
                </c:pt>
                <c:pt idx="9">
                  <c:v>-375</c:v>
                </c:pt>
                <c:pt idx="10">
                  <c:v>-501</c:v>
                </c:pt>
                <c:pt idx="11">
                  <c:v>-164</c:v>
                </c:pt>
                <c:pt idx="12">
                  <c:v>-1558</c:v>
                </c:pt>
                <c:pt idx="13">
                  <c:v>-366</c:v>
                </c:pt>
                <c:pt idx="14">
                  <c:v>-2566</c:v>
                </c:pt>
                <c:pt idx="15">
                  <c:v>-368</c:v>
                </c:pt>
                <c:pt idx="16">
                  <c:v>-1513</c:v>
                </c:pt>
                <c:pt idx="17">
                  <c:v>-865</c:v>
                </c:pt>
                <c:pt idx="18">
                  <c:v>-1041</c:v>
                </c:pt>
                <c:pt idx="19">
                  <c:v>-3163</c:v>
                </c:pt>
                <c:pt idx="20">
                  <c:v>-12753</c:v>
                </c:pt>
                <c:pt idx="21">
                  <c:v>-7208</c:v>
                </c:pt>
                <c:pt idx="22">
                  <c:v>-865</c:v>
                </c:pt>
                <c:pt idx="23">
                  <c:v>-216</c:v>
                </c:pt>
                <c:pt idx="24">
                  <c:v>-7004</c:v>
                </c:pt>
                <c:pt idx="25">
                  <c:v>-858</c:v>
                </c:pt>
                <c:pt idx="26">
                  <c:v>-5340</c:v>
                </c:pt>
                <c:pt idx="27">
                  <c:v>-1252</c:v>
                </c:pt>
                <c:pt idx="28">
                  <c:v>-3223</c:v>
                </c:pt>
                <c:pt idx="29">
                  <c:v>-381</c:v>
                </c:pt>
                <c:pt idx="30">
                  <c:v>-3546</c:v>
                </c:pt>
                <c:pt idx="31">
                  <c:v>-1002</c:v>
                </c:pt>
                <c:pt idx="32">
                  <c:v>-2128</c:v>
                </c:pt>
                <c:pt idx="33">
                  <c:v>-435</c:v>
                </c:pt>
                <c:pt idx="34">
                  <c:v>-1905</c:v>
                </c:pt>
                <c:pt idx="35">
                  <c:v>-663</c:v>
                </c:pt>
                <c:pt idx="36">
                  <c:v>-6607</c:v>
                </c:pt>
                <c:pt idx="37">
                  <c:v>-795</c:v>
                </c:pt>
                <c:pt idx="38">
                  <c:v>-965</c:v>
                </c:pt>
                <c:pt idx="39">
                  <c:v>-2159</c:v>
                </c:pt>
                <c:pt idx="40">
                  <c:v>-3623</c:v>
                </c:pt>
              </c:numCache>
            </c:numRef>
          </c:val>
          <c:extLst>
            <c:ext xmlns:c16="http://schemas.microsoft.com/office/drawing/2014/chart" uri="{C3380CC4-5D6E-409C-BE32-E72D297353CC}">
              <c16:uniqueId val="{00000001-9DBF-4043-B7A6-95F3CB0EB927}"/>
            </c:ext>
          </c:extLst>
        </c:ser>
        <c:dLbls>
          <c:showLegendKey val="0"/>
          <c:showVal val="0"/>
          <c:showCatName val="0"/>
          <c:showSerName val="0"/>
          <c:showPercent val="0"/>
          <c:showBubbleSize val="0"/>
        </c:dLbls>
        <c:gapWidth val="10"/>
        <c:axId val="1852899872"/>
        <c:axId val="2050937792"/>
      </c:barChart>
      <c:catAx>
        <c:axId val="1852899872"/>
        <c:scaling>
          <c:orientation val="maxMin"/>
        </c:scaling>
        <c:delete val="1"/>
        <c:axPos val="l"/>
        <c:majorTickMark val="none"/>
        <c:minorTickMark val="none"/>
        <c:tickLblPos val="nextTo"/>
        <c:crossAx val="2050937792"/>
        <c:crosses val="autoZero"/>
        <c:auto val="1"/>
        <c:lblAlgn val="ctr"/>
        <c:lblOffset val="100"/>
        <c:noMultiLvlLbl val="0"/>
      </c:catAx>
      <c:valAx>
        <c:axId val="2050937792"/>
        <c:scaling>
          <c:orientation val="minMax"/>
          <c:max val="60000"/>
          <c:min val="-60000"/>
        </c:scaling>
        <c:delete val="1"/>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852899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99FF"/>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7.5414449106270487E-2"/>
          <c:w val="0.829232785182212"/>
          <c:h val="0.88676848094718086"/>
        </c:manualLayout>
      </c:layout>
      <c:scatterChart>
        <c:scatterStyle val="lineMarker"/>
        <c:varyColors val="0"/>
        <c:ser>
          <c:idx val="2"/>
          <c:order val="2"/>
          <c:tx>
            <c:v>10/18</c:v>
          </c:tx>
          <c:spPr>
            <a:ln w="22225" cap="rnd">
              <a:solidFill>
                <a:srgbClr val="FF33CC"/>
              </a:solidFill>
              <a:round/>
            </a:ln>
            <a:effectLst/>
          </c:spPr>
          <c:marker>
            <c:symbol val="none"/>
          </c:marker>
          <c:xVal>
            <c:numRef>
              <c:f>'HedgeBedarf+01'!$C$5:$C$205</c:f>
              <c:numCache>
                <c:formatCode>0.0</c:formatCode>
                <c:ptCount val="201"/>
                <c:pt idx="0">
                  <c:v>1.3487836696396094</c:v>
                </c:pt>
                <c:pt idx="1">
                  <c:v>1.3629212017061434</c:v>
                </c:pt>
                <c:pt idx="2">
                  <c:v>1.3771368324227911</c:v>
                </c:pt>
                <c:pt idx="3">
                  <c:v>1.3914297715056307</c:v>
                </c:pt>
                <c:pt idx="4">
                  <c:v>1.4057992029409632</c:v>
                </c:pt>
                <c:pt idx="5">
                  <c:v>1.4202442847935248</c:v>
                </c:pt>
                <c:pt idx="6">
                  <c:v>1.4347641490196379</c:v>
                </c:pt>
                <c:pt idx="7">
                  <c:v>1.449357901285498</c:v>
                </c:pt>
                <c:pt idx="8">
                  <c:v>1.4640246207906982</c:v>
                </c:pt>
                <c:pt idx="9">
                  <c:v>1.4787633600972117</c:v>
                </c:pt>
                <c:pt idx="10">
                  <c:v>1.4935731449639638</c:v>
                </c:pt>
                <c:pt idx="11">
                  <c:v>1.5084529741871675</c:v>
                </c:pt>
                <c:pt idx="12">
                  <c:v>1.5234018194465873</c:v>
                </c:pt>
                <c:pt idx="13">
                  <c:v>1.5384186251578991</c:v>
                </c:pt>
                <c:pt idx="14">
                  <c:v>1.5535023083313038</c:v>
                </c:pt>
                <c:pt idx="15">
                  <c:v>1.568651758436568</c:v>
                </c:pt>
                <c:pt idx="16">
                  <c:v>1.583865837274669</c:v>
                </c:pt>
                <c:pt idx="17">
                  <c:v>1.5991433788561817</c:v>
                </c:pt>
                <c:pt idx="18">
                  <c:v>1.6144831892866045</c:v>
                </c:pt>
                <c:pt idx="19">
                  <c:v>1.6298840466587838</c:v>
                </c:pt>
                <c:pt idx="20">
                  <c:v>1.6453447009525846</c:v>
                </c:pt>
                <c:pt idx="21">
                  <c:v>1.6608638739420045</c:v>
                </c:pt>
                <c:pt idx="22">
                  <c:v>1.676440259109881</c:v>
                </c:pt>
                <c:pt idx="23">
                  <c:v>1.6920725215703625</c:v>
                </c:pt>
                <c:pt idx="24">
                  <c:v>1.7077592979992944</c:v>
                </c:pt>
                <c:pt idx="25">
                  <c:v>1.7234991965727278</c:v>
                </c:pt>
                <c:pt idx="26">
                  <c:v>1.7392907969136688</c:v>
                </c:pt>
                <c:pt idx="27">
                  <c:v>1.7551326500472539</c:v>
                </c:pt>
                <c:pt idx="28">
                  <c:v>1.771023278364531</c:v>
                </c:pt>
                <c:pt idx="29">
                  <c:v>1.7869611755949693</c:v>
                </c:pt>
                <c:pt idx="30">
                  <c:v>1.8029448067879073</c:v>
                </c:pt>
                <c:pt idx="31">
                  <c:v>1.8189726083030633</c:v>
                </c:pt>
                <c:pt idx="32">
                  <c:v>1.8350429878102876</c:v>
                </c:pt>
                <c:pt idx="33">
                  <c:v>1.851154324298701</c:v>
                </c:pt>
                <c:pt idx="34">
                  <c:v>1.8673049680953973</c:v>
                </c:pt>
                <c:pt idx="35">
                  <c:v>1.8834932408938503</c:v>
                </c:pt>
                <c:pt idx="36">
                  <c:v>1.8997174357921722</c:v>
                </c:pt>
                <c:pt idx="37">
                  <c:v>1.9159758173414072</c:v>
                </c:pt>
                <c:pt idx="38">
                  <c:v>1.9322666216039639</c:v>
                </c:pt>
                <c:pt idx="39">
                  <c:v>1.9485880562223912</c:v>
                </c:pt>
                <c:pt idx="40">
                  <c:v>1.9649383004985879</c:v>
                </c:pt>
                <c:pt idx="41">
                  <c:v>1.9813155054836376</c:v>
                </c:pt>
                <c:pt idx="42">
                  <c:v>1.9977177940783786</c:v>
                </c:pt>
                <c:pt idx="43">
                  <c:v>2.0141432611448598</c:v>
                </c:pt>
                <c:pt idx="44">
                  <c:v>2.0305899736288411</c:v>
                </c:pt>
                <c:pt idx="45">
                  <c:v>2.0470559706934224</c:v>
                </c:pt>
                <c:pt idx="46">
                  <c:v>2.0635392638639836</c:v>
                </c:pt>
                <c:pt idx="47">
                  <c:v>2.0800378371845394</c:v>
                </c:pt>
                <c:pt idx="48">
                  <c:v>2.0965496473856384</c:v>
                </c:pt>
                <c:pt idx="49">
                  <c:v>2.1130726240639217</c:v>
                </c:pt>
                <c:pt idx="50">
                  <c:v>2.1296046698734883</c:v>
                </c:pt>
                <c:pt idx="51">
                  <c:v>2.1461436607291424</c:v>
                </c:pt>
                <c:pt idx="52">
                  <c:v>2.1626874460216667</c:v>
                </c:pt>
                <c:pt idx="53">
                  <c:v>2.1792338488452145</c:v>
                </c:pt>
                <c:pt idx="54">
                  <c:v>2.195780666236939</c:v>
                </c:pt>
                <c:pt idx="55">
                  <c:v>2.212325669428937</c:v>
                </c:pt>
                <c:pt idx="56">
                  <c:v>2.2288666041126373</c:v>
                </c:pt>
                <c:pt idx="57">
                  <c:v>2.2454011907156892</c:v>
                </c:pt>
                <c:pt idx="58">
                  <c:v>2.2619271246914701</c:v>
                </c:pt>
                <c:pt idx="59">
                  <c:v>2.2784420768212814</c:v>
                </c:pt>
                <c:pt idx="60">
                  <c:v>2.294943693529309</c:v>
                </c:pt>
                <c:pt idx="61">
                  <c:v>2.3114295972104388</c:v>
                </c:pt>
                <c:pt idx="62">
                  <c:v>2.3278973865709709</c:v>
                </c:pt>
                <c:pt idx="63">
                  <c:v>2.3443446369823264</c:v>
                </c:pt>
                <c:pt idx="64">
                  <c:v>2.3607689008477841</c:v>
                </c:pt>
                <c:pt idx="65">
                  <c:v>2.3771677079823137</c:v>
                </c:pt>
                <c:pt idx="66">
                  <c:v>2.3935385660055495</c:v>
                </c:pt>
                <c:pt idx="67">
                  <c:v>2.4098789607479323</c:v>
                </c:pt>
                <c:pt idx="68">
                  <c:v>2.4261863566701121</c:v>
                </c:pt>
                <c:pt idx="69">
                  <c:v>2.4424581972955557</c:v>
                </c:pt>
                <c:pt idx="70">
                  <c:v>2.4586919056564804</c:v>
                </c:pt>
                <c:pt idx="71">
                  <c:v>2.4748848847530454</c:v>
                </c:pt>
                <c:pt idx="72">
                  <c:v>2.491034518025895</c:v>
                </c:pt>
                <c:pt idx="73">
                  <c:v>2.5071381698419959</c:v>
                </c:pt>
                <c:pt idx="74">
                  <c:v>2.523193185993811</c:v>
                </c:pt>
                <c:pt idx="75">
                  <c:v>2.5391968942117895</c:v>
                </c:pt>
                <c:pt idx="76">
                  <c:v>2.555146604690151</c:v>
                </c:pt>
                <c:pt idx="77">
                  <c:v>2.5710396106259781</c:v>
                </c:pt>
                <c:pt idx="78">
                  <c:v>2.5868731887715533</c:v>
                </c:pt>
                <c:pt idx="79">
                  <c:v>2.6026445999999286</c:v>
                </c:pt>
                <c:pt idx="80">
                  <c:v>2.6183510898836957</c:v>
                </c:pt>
                <c:pt idx="81">
                  <c:v>2.6339898892868781</c:v>
                </c:pt>
                <c:pt idx="82">
                  <c:v>2.6495582149699382</c:v>
                </c:pt>
                <c:pt idx="83">
                  <c:v>2.6650532702077934</c:v>
                </c:pt>
                <c:pt idx="84">
                  <c:v>2.6804722454208054</c:v>
                </c:pt>
                <c:pt idx="85">
                  <c:v>2.6958123188186374</c:v>
                </c:pt>
                <c:pt idx="86">
                  <c:v>2.7110706570569212</c:v>
                </c:pt>
                <c:pt idx="87">
                  <c:v>2.7262444159066384</c:v>
                </c:pt>
                <c:pt idx="88">
                  <c:v>2.7413307409360868</c:v>
                </c:pt>
                <c:pt idx="89">
                  <c:v>2.7563267682053798</c:v>
                </c:pt>
                <c:pt idx="90">
                  <c:v>2.7712296249732926</c:v>
                </c:pt>
                <c:pt idx="91">
                  <c:v>2.7860364304164031</c:v>
                </c:pt>
                <c:pt idx="92">
                  <c:v>2.8007442963603451</c:v>
                </c:pt>
                <c:pt idx="93">
                  <c:v>2.8153503280230554</c:v>
                </c:pt>
                <c:pt idx="94">
                  <c:v>2.8298516247698613</c:v>
                </c:pt>
                <c:pt idx="95">
                  <c:v>2.8442452808802474</c:v>
                </c:pt>
                <c:pt idx="96">
                  <c:v>2.8585283863261584</c:v>
                </c:pt>
                <c:pt idx="97">
                  <c:v>2.8726980275616265</c:v>
                </c:pt>
                <c:pt idx="98">
                  <c:v>2.8867512883235809</c:v>
                </c:pt>
                <c:pt idx="99">
                  <c:v>2.9006852504436202</c:v>
                </c:pt>
                <c:pt idx="100">
                  <c:v>2.9144969946705466</c:v>
                </c:pt>
                <c:pt idx="101">
                  <c:v>2.9281836015035054</c:v>
                </c:pt>
                <c:pt idx="102">
                  <c:v>2.9417421520354305</c:v>
                </c:pt>
                <c:pt idx="103">
                  <c:v>2.9551697288066352</c:v>
                </c:pt>
                <c:pt idx="104">
                  <c:v>2.9684634166682944</c:v>
                </c:pt>
                <c:pt idx="105">
                  <c:v>2.9816203036555535</c:v>
                </c:pt>
                <c:pt idx="106">
                  <c:v>2.9946374818700741</c:v>
                </c:pt>
                <c:pt idx="107">
                  <c:v>3.0075120483716606</c:v>
                </c:pt>
                <c:pt idx="108">
                  <c:v>3.0202411060788079</c:v>
                </c:pt>
                <c:pt idx="109">
                  <c:v>3.0328217646777853</c:v>
                </c:pt>
                <c:pt idx="110">
                  <c:v>3.0452511415400743</c:v>
                </c:pt>
                <c:pt idx="111">
                  <c:v>3.0575263626477676</c:v>
                </c:pt>
                <c:pt idx="112">
                  <c:v>3.0696445635266985</c:v>
                </c:pt>
                <c:pt idx="113">
                  <c:v>3.0816028901869572</c:v>
                </c:pt>
                <c:pt idx="114">
                  <c:v>3.0933985000704673</c:v>
                </c:pt>
                <c:pt idx="115">
                  <c:v>3.1050285630053067</c:v>
                </c:pt>
                <c:pt idx="116">
                  <c:v>3.1164902621664394</c:v>
                </c:pt>
                <c:pt idx="117">
                  <c:v>3.1277807950424839</c:v>
                </c:pt>
                <c:pt idx="118">
                  <c:v>3.1388973744082032</c:v>
                </c:pt>
                <c:pt idx="119">
                  <c:v>3.1498372293023009</c:v>
                </c:pt>
                <c:pt idx="120">
                  <c:v>3.1605976060102283</c:v>
                </c:pt>
                <c:pt idx="121">
                  <c:v>3.171175769051529</c:v>
                </c:pt>
                <c:pt idx="122">
                  <c:v>3.18156900217142</c:v>
                </c:pt>
                <c:pt idx="123">
                  <c:v>3.1917746093361372</c:v>
                </c:pt>
                <c:pt idx="124">
                  <c:v>3.2017899157317267</c:v>
                </c:pt>
                <c:pt idx="125">
                  <c:v>3.2116122687657773</c:v>
                </c:pt>
                <c:pt idx="126">
                  <c:v>3.2212390390717585</c:v>
                </c:pt>
                <c:pt idx="127">
                  <c:v>3.230667621515475</c:v>
                </c:pt>
                <c:pt idx="128">
                  <c:v>3.2398954362032431</c:v>
                </c:pt>
                <c:pt idx="129">
                  <c:v>3.2489199294913389</c:v>
                </c:pt>
                <c:pt idx="130">
                  <c:v>3.2577385749962593</c:v>
                </c:pt>
                <c:pt idx="131">
                  <c:v>3.2663488746053524</c:v>
                </c:pt>
                <c:pt idx="132">
                  <c:v>3.274748359487357</c:v>
                </c:pt>
                <c:pt idx="133">
                  <c:v>3.2829345911023644</c:v>
                </c:pt>
                <c:pt idx="134">
                  <c:v>3.2909051622107697</c:v>
                </c:pt>
                <c:pt idx="135">
                  <c:v>3.2986576978806816</c:v>
                </c:pt>
                <c:pt idx="136">
                  <c:v>3.3061898564933481</c:v>
                </c:pt>
                <c:pt idx="137">
                  <c:v>3.3134993307460716</c:v>
                </c:pt>
                <c:pt idx="138">
                  <c:v>3.3205838486521388</c:v>
                </c:pt>
                <c:pt idx="139">
                  <c:v>3.327441174537265</c:v>
                </c:pt>
                <c:pt idx="140">
                  <c:v>3.3340691100320279</c:v>
                </c:pt>
                <c:pt idx="141">
                  <c:v>3.3404654950597825</c:v>
                </c:pt>
                <c:pt idx="142">
                  <c:v>3.3466282088195536</c:v>
                </c:pt>
                <c:pt idx="143">
                  <c:v>3.3525551707633778</c:v>
                </c:pt>
                <c:pt idx="144">
                  <c:v>3.3582443415675667</c:v>
                </c:pt>
                <c:pt idx="145">
                  <c:v>3.363693724097351</c:v>
                </c:pt>
                <c:pt idx="146">
                  <c:v>3.3689013643644103</c:v>
                </c:pt>
                <c:pt idx="147">
                  <c:v>3.3738653524767059</c:v>
                </c:pt>
                <c:pt idx="148">
                  <c:v>3.378583823580124</c:v>
                </c:pt>
                <c:pt idx="149">
                  <c:v>3.3830549587913472</c:v>
                </c:pt>
                <c:pt idx="150">
                  <c:v>3.3872769861214382</c:v>
                </c:pt>
                <c:pt idx="151">
                  <c:v>3.3912481813895865</c:v>
                </c:pt>
                <c:pt idx="152">
                  <c:v>3.3949668691264554</c:v>
                </c:pt>
                <c:pt idx="153">
                  <c:v>3.398431423466608</c:v>
                </c:pt>
                <c:pt idx="154">
                  <c:v>3.4016402690294427</c:v>
                </c:pt>
                <c:pt idx="155">
                  <c:v>3.404591881788082</c:v>
                </c:pt>
                <c:pt idx="156">
                  <c:v>3.4072847899257099</c:v>
                </c:pt>
                <c:pt idx="157">
                  <c:v>3.4097175746787274</c:v>
                </c:pt>
                <c:pt idx="158">
                  <c:v>3.4118888711662816</c:v>
                </c:pt>
                <c:pt idx="159">
                  <c:v>3.4137973692055152</c:v>
                </c:pt>
                <c:pt idx="160">
                  <c:v>3.4154418141120706</c:v>
                </c:pt>
                <c:pt idx="161">
                  <c:v>3.4168210074852476</c:v>
                </c:pt>
                <c:pt idx="162">
                  <c:v>3.4179338079773158</c:v>
                </c:pt>
                <c:pt idx="163">
                  <c:v>3.4187791320463989</c:v>
                </c:pt>
                <c:pt idx="164">
                  <c:v>3.4193559546924286</c:v>
                </c:pt>
                <c:pt idx="165">
                  <c:v>3.4196633101755998</c:v>
                </c:pt>
                <c:pt idx="166">
                  <c:v>3.4197002927168292</c:v>
                </c:pt>
                <c:pt idx="167">
                  <c:v>3.4194660571796618</c:v>
                </c:pt>
                <c:pt idx="168">
                  <c:v>3.4189598197331215</c:v>
                </c:pt>
                <c:pt idx="169">
                  <c:v>3.4181808584949636</c:v>
                </c:pt>
                <c:pt idx="170">
                  <c:v>3.417128514154852</c:v>
                </c:pt>
                <c:pt idx="171">
                  <c:v>3.4158021905769114</c:v>
                </c:pt>
                <c:pt idx="172">
                  <c:v>3.4142013553811918</c:v>
                </c:pt>
                <c:pt idx="173">
                  <c:v>3.4123255405035247</c:v>
                </c:pt>
                <c:pt idx="174">
                  <c:v>3.4101743427332831</c:v>
                </c:pt>
                <c:pt idx="175">
                  <c:v>3.4077474242285888</c:v>
                </c:pt>
                <c:pt idx="176">
                  <c:v>3.4050445130084652</c:v>
                </c:pt>
                <c:pt idx="177">
                  <c:v>3.4020654034214823</c:v>
                </c:pt>
                <c:pt idx="178">
                  <c:v>3.398809956590449</c:v>
                </c:pt>
                <c:pt idx="179">
                  <c:v>3.3952781008326824</c:v>
                </c:pt>
                <c:pt idx="180">
                  <c:v>3.391469832055432</c:v>
                </c:pt>
                <c:pt idx="181">
                  <c:v>3.3873852141260383</c:v>
                </c:pt>
                <c:pt idx="182">
                  <c:v>3.3830243792163825</c:v>
                </c:pt>
                <c:pt idx="183">
                  <c:v>3.3783875281212454</c:v>
                </c:pt>
                <c:pt idx="184">
                  <c:v>3.3734749305501719</c:v>
                </c:pt>
                <c:pt idx="185">
                  <c:v>3.368286925392451</c:v>
                </c:pt>
                <c:pt idx="186">
                  <c:v>3.3628239209548481</c:v>
                </c:pt>
                <c:pt idx="187">
                  <c:v>3.3570863951717294</c:v>
                </c:pt>
                <c:pt idx="188">
                  <c:v>3.3510748957872303</c:v>
                </c:pt>
                <c:pt idx="189">
                  <c:v>3.3447900405091255</c:v>
                </c:pt>
                <c:pt idx="190">
                  <c:v>3.3382325171340979</c:v>
                </c:pt>
                <c:pt idx="191">
                  <c:v>3.3314030836440991</c:v>
                </c:pt>
                <c:pt idx="192">
                  <c:v>3.3243025682734957</c:v>
                </c:pt>
                <c:pt idx="193">
                  <c:v>3.31693186954673</c:v>
                </c:pt>
                <c:pt idx="194">
                  <c:v>3.3092919562862568</c:v>
                </c:pt>
                <c:pt idx="195">
                  <c:v>3.3013838675904732</c:v>
                </c:pt>
                <c:pt idx="196">
                  <c:v>3.2932087127814498</c:v>
                </c:pt>
                <c:pt idx="197">
                  <c:v>3.2847676713222218</c:v>
                </c:pt>
                <c:pt idx="198">
                  <c:v>3.2760619927034544</c:v>
                </c:pt>
                <c:pt idx="199">
                  <c:v>3.2670929962993127</c:v>
                </c:pt>
                <c:pt idx="200">
                  <c:v>3.2578620711923576</c:v>
                </c:pt>
              </c:numCache>
            </c:numRef>
          </c:xVal>
          <c:yVal>
            <c:numRef>
              <c:f>HedgeBedarf!$A$5:$A$205</c:f>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yVal>
          <c:smooth val="0"/>
          <c:extLst>
            <c:ext xmlns:c16="http://schemas.microsoft.com/office/drawing/2014/chart" uri="{C3380CC4-5D6E-409C-BE32-E72D297353CC}">
              <c16:uniqueId val="{00000002-9E4D-4D4A-B606-66E0B1EFE869}"/>
            </c:ext>
          </c:extLst>
        </c:ser>
        <c:ser>
          <c:idx val="3"/>
          <c:order val="3"/>
          <c:tx>
            <c:v>09+10/18</c:v>
          </c:tx>
          <c:spPr>
            <a:ln w="19050" cap="rnd">
              <a:solidFill>
                <a:schemeClr val="accent1"/>
              </a:solidFill>
              <a:round/>
            </a:ln>
            <a:effectLst/>
          </c:spPr>
          <c:marker>
            <c:symbol val="none"/>
          </c:marker>
          <c:xVal>
            <c:numRef>
              <c:f>Ueberhaenge!$U$10:$U$210</c:f>
              <c:numCache>
                <c:formatCode>General</c:formatCode>
                <c:ptCount val="201"/>
                <c:pt idx="0">
                  <c:v>0.55903535703699081</c:v>
                </c:pt>
                <c:pt idx="1">
                  <c:v>0.56595467673998778</c:v>
                </c:pt>
                <c:pt idx="2">
                  <c:v>0.57339776521366548</c:v>
                </c:pt>
                <c:pt idx="3">
                  <c:v>0.58138724538269215</c:v>
                </c:pt>
                <c:pt idx="4">
                  <c:v>0.58994590344251263</c:v>
                </c:pt>
                <c:pt idx="5">
                  <c:v>0.59909665851049398</c:v>
                </c:pt>
                <c:pt idx="6">
                  <c:v>0.60886253104130572</c:v>
                </c:pt>
                <c:pt idx="7">
                  <c:v>0.61926661003476835</c:v>
                </c:pt>
                <c:pt idx="8">
                  <c:v>0.63033201906813818</c:v>
                </c:pt>
                <c:pt idx="9">
                  <c:v>0.64208188118902843</c:v>
                </c:pt>
                <c:pt idx="10">
                  <c:v>0.6545392827090275</c:v>
                </c:pt>
                <c:pt idx="11">
                  <c:v>0.66772723594221339</c:v>
                </c:pt>
                <c:pt idx="12">
                  <c:v>0.68166864093680124</c:v>
                </c:pt>
                <c:pt idx="13">
                  <c:v>0.69638624625229073</c:v>
                </c:pt>
                <c:pt idx="14">
                  <c:v>0.71190260883846523</c:v>
                </c:pt>
                <c:pt idx="15">
                  <c:v>0.72824005307670781</c:v>
                </c:pt>
                <c:pt idx="16">
                  <c:v>0.74542062904810091</c:v>
                </c:pt>
                <c:pt idx="17">
                  <c:v>0.76346607009667911</c:v>
                </c:pt>
                <c:pt idx="18">
                  <c:v>0.78239774976015042</c:v>
                </c:pt>
                <c:pt idx="19">
                  <c:v>0.80223663814422208</c:v>
                </c:pt>
                <c:pt idx="20">
                  <c:v>0.82300325782029915</c:v>
                </c:pt>
                <c:pt idx="21">
                  <c:v>0.84471763933003663</c:v>
                </c:pt>
                <c:pt idx="22">
                  <c:v>0.86739927638366454</c:v>
                </c:pt>
                <c:pt idx="23">
                  <c:v>0.89106708084230302</c:v>
                </c:pt>
                <c:pt idx="24">
                  <c:v>0.91573933757771708</c:v>
                </c:pt>
                <c:pt idx="25">
                  <c:v>0.94143365930602241</c:v>
                </c:pt>
                <c:pt idx="26">
                  <c:v>0.96816694149452598</c:v>
                </c:pt>
                <c:pt idx="27">
                  <c:v>0.99595531744365162</c:v>
                </c:pt>
                <c:pt idx="28">
                  <c:v>1.024814113648274</c:v>
                </c:pt>
                <c:pt idx="29">
                  <c:v>1.0547578055448685</c:v>
                </c:pt>
                <c:pt idx="30">
                  <c:v>1.0857999737529125</c:v>
                </c:pt>
                <c:pt idx="31">
                  <c:v>1.117953260920596</c:v>
                </c:pt>
                <c:pt idx="32">
                  <c:v>1.1512293292862474</c:v>
                </c:pt>
                <c:pt idx="33">
                  <c:v>1.1856388190680074</c:v>
                </c:pt>
                <c:pt idx="34">
                  <c:v>1.2211913077951237</c:v>
                </c:pt>
                <c:pt idx="35">
                  <c:v>1.2578952706945998</c:v>
                </c:pt>
                <c:pt idx="36">
                  <c:v>1.2957580422471695</c:v>
                </c:pt>
                <c:pt idx="37">
                  <c:v>1.3347857790264308</c:v>
                </c:pt>
                <c:pt idx="38">
                  <c:v>1.3749834239342669</c:v>
                </c:pt>
                <c:pt idx="39">
                  <c:v>1.4163546719450317</c:v>
                </c:pt>
                <c:pt idx="40">
                  <c:v>1.4589019374695233</c:v>
                </c:pt>
                <c:pt idx="41">
                  <c:v>1.5026263234483235</c:v>
                </c:pt>
                <c:pt idx="42">
                  <c:v>1.5475275922819798</c:v>
                </c:pt>
                <c:pt idx="43">
                  <c:v>1.5936041387031787</c:v>
                </c:pt>
                <c:pt idx="44">
                  <c:v>1.6408529646934142</c:v>
                </c:pt>
                <c:pt idx="45">
                  <c:v>1.689269656543307</c:v>
                </c:pt>
                <c:pt idx="46">
                  <c:v>1.7388483641524655</c:v>
                </c:pt>
                <c:pt idx="47">
                  <c:v>1.789581782660796</c:v>
                </c:pt>
                <c:pt idx="48">
                  <c:v>1.8414611364988187</c:v>
                </c:pt>
                <c:pt idx="49">
                  <c:v>1.8944761659400409</c:v>
                </c:pt>
                <c:pt idx="50">
                  <c:v>1.9486151162334484</c:v>
                </c:pt>
                <c:pt idx="51">
                  <c:v>2.0038647293886314</c:v>
                </c:pt>
                <c:pt idx="52">
                  <c:v>2.0602102386805399</c:v>
                </c:pt>
                <c:pt idx="53">
                  <c:v>2.1176353659347686</c:v>
                </c:pt>
                <c:pt idx="54">
                  <c:v>2.1761223216478016</c:v>
                </c:pt>
                <c:pt idx="55">
                  <c:v>2.2356518079900218</c:v>
                </c:pt>
                <c:pt idx="56">
                  <c:v>2.2962030247323382</c:v>
                </c:pt>
                <c:pt idx="57">
                  <c:v>2.3577536781299346</c:v>
                </c:pt>
                <c:pt idx="58">
                  <c:v>2.4202799927890832</c:v>
                </c:pt>
                <c:pt idx="59">
                  <c:v>2.4837567265353635</c:v>
                </c:pt>
                <c:pt idx="60">
                  <c:v>2.5481571882933989</c:v>
                </c:pt>
                <c:pt idx="61">
                  <c:v>2.6134532589801784</c:v>
                </c:pt>
                <c:pt idx="62">
                  <c:v>2.6796154154056575</c:v>
                </c:pt>
                <c:pt idx="63">
                  <c:v>2.7466127571657131</c:v>
                </c:pt>
                <c:pt idx="64">
                  <c:v>2.8144130365040447</c:v>
                </c:pt>
                <c:pt idx="65">
                  <c:v>2.8829826911107643</c:v>
                </c:pt>
                <c:pt idx="66">
                  <c:v>2.952286879816691</c:v>
                </c:pt>
                <c:pt idx="67">
                  <c:v>3.0222895211335232</c:v>
                </c:pt>
                <c:pt idx="68">
                  <c:v>3.0929533345813289</c:v>
                </c:pt>
                <c:pt idx="69">
                  <c:v>3.164239884735828</c:v>
                </c:pt>
                <c:pt idx="70">
                  <c:v>3.2361096279194146</c:v>
                </c:pt>
                <c:pt idx="71">
                  <c:v>3.3085219614511763</c:v>
                </c:pt>
                <c:pt idx="72">
                  <c:v>3.3814352753625867</c:v>
                </c:pt>
                <c:pt idx="73">
                  <c:v>3.4548070064773544</c:v>
                </c:pt>
                <c:pt idx="74">
                  <c:v>3.5285936947457874</c:v>
                </c:pt>
                <c:pt idx="75">
                  <c:v>3.6027510417159716</c:v>
                </c:pt>
                <c:pt idx="76">
                  <c:v>3.6772339710166415</c:v>
                </c:pt>
                <c:pt idx="77">
                  <c:v>3.7519966907192464</c:v>
                </c:pt>
                <c:pt idx="78">
                  <c:v>3.8269927574396245</c:v>
                </c:pt>
                <c:pt idx="79">
                  <c:v>3.9021751420331938</c:v>
                </c:pt>
                <c:pt idx="80">
                  <c:v>3.9774962967313661</c:v>
                </c:pt>
                <c:pt idx="81">
                  <c:v>4.0529082235609515</c:v>
                </c:pt>
                <c:pt idx="82">
                  <c:v>4.1283625438831768</c:v>
                </c:pt>
                <c:pt idx="83">
                  <c:v>4.2038105688839646</c:v>
                </c:pt>
                <c:pt idx="84">
                  <c:v>4.2792033708428523</c:v>
                </c:pt>
                <c:pt idx="85">
                  <c:v>4.3544918550041078</c:v>
                </c:pt>
                <c:pt idx="86">
                  <c:v>4.4296268318704168</c:v>
                </c:pt>
                <c:pt idx="87">
                  <c:v>4.5045590897368619</c:v>
                </c:pt>
                <c:pt idx="88">
                  <c:v>4.5792394672807593</c:v>
                </c:pt>
                <c:pt idx="89">
                  <c:v>4.6536189260218093</c:v>
                </c:pt>
                <c:pt idx="90">
                  <c:v>4.7276486224658081</c:v>
                </c:pt>
                <c:pt idx="91">
                  <c:v>4.8012799797454297</c:v>
                </c:pt>
                <c:pt idx="92">
                  <c:v>4.8744647585719196</c:v>
                </c:pt>
                <c:pt idx="93">
                  <c:v>4.9471551273127243</c:v>
                </c:pt>
                <c:pt idx="94">
                  <c:v>5.0193037310120703</c:v>
                </c:pt>
                <c:pt idx="95">
                  <c:v>5.0908637591739261</c:v>
                </c:pt>
                <c:pt idx="96">
                  <c:v>5.161789012130134</c:v>
                </c:pt>
                <c:pt idx="97">
                  <c:v>5.2320339658201913</c:v>
                </c:pt>
                <c:pt idx="98">
                  <c:v>5.3015538348139355</c:v>
                </c:pt>
                <c:pt idx="99">
                  <c:v>5.3703046334133884</c:v>
                </c:pt>
                <c:pt idx="100">
                  <c:v>5.4382432346759959</c:v>
                </c:pt>
                <c:pt idx="101">
                  <c:v>5.5053274272079111</c:v>
                </c:pt>
                <c:pt idx="102">
                  <c:v>5.5715159695829808</c:v>
                </c:pt>
                <c:pt idx="103">
                  <c:v>5.6367686422508871</c:v>
                </c:pt>
                <c:pt idx="104">
                  <c:v>5.7010462968059876</c:v>
                </c:pt>
                <c:pt idx="105">
                  <c:v>5.7643109024971455</c:v>
                </c:pt>
                <c:pt idx="106">
                  <c:v>5.8265255898682264</c:v>
                </c:pt>
                <c:pt idx="107">
                  <c:v>5.8876546914284216</c:v>
                </c:pt>
                <c:pt idx="108">
                  <c:v>5.9476637792619238</c:v>
                </c:pt>
                <c:pt idx="109">
                  <c:v>6.0065196994968382</c:v>
                </c:pt>
                <c:pt idx="110">
                  <c:v>6.0641906035642972</c:v>
                </c:pt>
                <c:pt idx="111">
                  <c:v>6.1206459761896932</c:v>
                </c:pt>
                <c:pt idx="112">
                  <c:v>6.1758566600697069</c:v>
                </c:pt>
                <c:pt idx="113">
                  <c:v>6.2297948772002396</c:v>
                </c:pt>
                <c:pt idx="114">
                  <c:v>6.2824342468324126</c:v>
                </c:pt>
                <c:pt idx="115">
                  <c:v>6.3337498000456325</c:v>
                </c:pt>
                <c:pt idx="116">
                  <c:v>6.3837179909389281</c:v>
                </c:pt>
                <c:pt idx="117">
                  <c:v>6.4323167044536778</c:v>
                </c:pt>
                <c:pt idx="118">
                  <c:v>6.4795252608530678</c:v>
                </c:pt>
                <c:pt idx="119">
                  <c:v>6.5253244168953994</c:v>
                </c:pt>
                <c:pt idx="120">
                  <c:v>6.5696963637504222</c:v>
                </c:pt>
                <c:pt idx="121">
                  <c:v>6.6126247217192073</c:v>
                </c:pt>
                <c:pt idx="122">
                  <c:v>6.6540945318298164</c:v>
                </c:pt>
                <c:pt idx="123">
                  <c:v>6.6940922443917481</c:v>
                </c:pt>
                <c:pt idx="124">
                  <c:v>6.7326057046032917</c:v>
                </c:pt>
                <c:pt idx="125">
                  <c:v>6.7696241353158877</c:v>
                </c:pt>
                <c:pt idx="126">
                  <c:v>6.8051381170698289</c:v>
                </c:pt>
                <c:pt idx="127">
                  <c:v>6.8391395655248193</c:v>
                </c:pt>
                <c:pt idx="128">
                  <c:v>6.871621706417999</c:v>
                </c:pt>
                <c:pt idx="129">
                  <c:v>6.9025790481901206</c:v>
                </c:pt>
                <c:pt idx="130">
                  <c:v>6.9320073524284584</c:v>
                </c:pt>
                <c:pt idx="131">
                  <c:v>6.9599036022818961</c:v>
                </c:pt>
                <c:pt idx="132">
                  <c:v>6.9862659690100788</c:v>
                </c:pt>
                <c:pt idx="133">
                  <c:v>7.0110937768339534</c:v>
                </c:pt>
                <c:pt idx="134">
                  <c:v>7.0343874662601724</c:v>
                </c:pt>
                <c:pt idx="135">
                  <c:v>7.0561485560554331</c:v>
                </c:pt>
                <c:pt idx="136">
                  <c:v>7.0763796040506044</c:v>
                </c:pt>
                <c:pt idx="137">
                  <c:v>7.0950841669564682</c:v>
                </c:pt>
                <c:pt idx="138">
                  <c:v>7.1122667593748181</c:v>
                </c:pt>
                <c:pt idx="139">
                  <c:v>7.1279328121892647</c:v>
                </c:pt>
                <c:pt idx="140">
                  <c:v>7.1420886305200311</c:v>
                </c:pt>
                <c:pt idx="141">
                  <c:v>7.1547413514260443</c:v>
                </c:pt>
                <c:pt idx="142">
                  <c:v>7.165898901535896</c:v>
                </c:pt>
                <c:pt idx="143">
                  <c:v>7.1755699547865071</c:v>
                </c:pt>
                <c:pt idx="144">
                  <c:v>7.183763890444899</c:v>
                </c:pt>
                <c:pt idx="145">
                  <c:v>7.1904907515841607</c:v>
                </c:pt>
                <c:pt idx="146">
                  <c:v>7.1957612041796519</c:v>
                </c:pt>
                <c:pt idx="147">
                  <c:v>7.1995864969854111</c:v>
                </c:pt>
                <c:pt idx="148">
                  <c:v>7.2019784223445118</c:v>
                </c:pt>
                <c:pt idx="149">
                  <c:v>7.2029492780792621</c:v>
                </c:pt>
                <c:pt idx="150">
                  <c:v>7.2025118305995832</c:v>
                </c:pt>
                <c:pt idx="151">
                  <c:v>7.200679279359</c:v>
                </c:pt>
                <c:pt idx="152">
                  <c:v>7.197465222778483</c:v>
                </c:pt>
                <c:pt idx="153">
                  <c:v>7.1928836257486015</c:v>
                </c:pt>
                <c:pt idx="154">
                  <c:v>7.1869487888102368</c:v>
                </c:pt>
                <c:pt idx="155">
                  <c:v>7.1796753191030831</c:v>
                </c:pt>
                <c:pt idx="156">
                  <c:v>7.171078103160494</c:v>
                </c:pt>
                <c:pt idx="157">
                  <c:v>7.1611722816172279</c:v>
                </c:pt>
                <c:pt idx="158">
                  <c:v>7.1499732258854749</c:v>
                </c:pt>
                <c:pt idx="159">
                  <c:v>7.1374965168420221</c:v>
                </c:pt>
                <c:pt idx="160">
                  <c:v>7.1237579255578787</c:v>
                </c:pt>
                <c:pt idx="161">
                  <c:v>7.1087733960890258</c:v>
                </c:pt>
                <c:pt idx="162">
                  <c:v>7.0925590303351225</c:v>
                </c:pt>
                <c:pt idx="163">
                  <c:v>7.0751310749605612</c:v>
                </c:pt>
                <c:pt idx="164">
                  <c:v>7.0565059103604728</c:v>
                </c:pt>
                <c:pt idx="165">
                  <c:v>7.0367000416421437</c:v>
                </c:pt>
                <c:pt idx="166">
                  <c:v>7.0157300915809877</c:v>
                </c:pt>
                <c:pt idx="167">
                  <c:v>6.9936127954986116</c:v>
                </c:pt>
                <c:pt idx="168">
                  <c:v>6.9703649979996936</c:v>
                </c:pt>
                <c:pt idx="169">
                  <c:v>6.9460036514938457</c:v>
                </c:pt>
                <c:pt idx="170">
                  <c:v>6.9205458164185591</c:v>
                </c:pt>
                <c:pt idx="171">
                  <c:v>6.8940086630697595</c:v>
                </c:pt>
                <c:pt idx="172">
                  <c:v>6.8664094749376954</c:v>
                </c:pt>
                <c:pt idx="173">
                  <c:v>6.8377656534374225</c:v>
                </c:pt>
                <c:pt idx="174">
                  <c:v>6.8080947239156924</c:v>
                </c:pt>
                <c:pt idx="175">
                  <c:v>6.7774143428090161</c:v>
                </c:pt>
                <c:pt idx="176">
                  <c:v>6.7457423058217447</c:v>
                </c:pt>
                <c:pt idx="177">
                  <c:v>6.7130965569874022</c:v>
                </c:pt>
                <c:pt idx="178">
                  <c:v>6.6794951984723419</c:v>
                </c:pt>
                <c:pt idx="179">
                  <c:v>6.644956500976793</c:v>
                </c:pt>
                <c:pt idx="180">
                  <c:v>6.6094989145858918</c:v>
                </c:pt>
                <c:pt idx="181">
                  <c:v>6.5731410799211831</c:v>
                </c:pt>
                <c:pt idx="182">
                  <c:v>6.5359018394421211</c:v>
                </c:pt>
                <c:pt idx="183">
                  <c:v>6.4978002487470521</c:v>
                </c:pt>
                <c:pt idx="184">
                  <c:v>6.4588555877238676</c:v>
                </c:pt>
                <c:pt idx="185">
                  <c:v>6.4190873714022212</c:v>
                </c:pt>
                <c:pt idx="186">
                  <c:v>6.3785153603617637</c:v>
                </c:pt>
                <c:pt idx="187">
                  <c:v>6.3371595705542543</c:v>
                </c:pt>
                <c:pt idx="188">
                  <c:v>6.2950402824016631</c:v>
                </c:pt>
                <c:pt idx="189">
                  <c:v>6.2521780490374388</c:v>
                </c:pt>
                <c:pt idx="190">
                  <c:v>6.2085937035640173</c:v>
                </c:pt>
                <c:pt idx="191">
                  <c:v>6.1643083652061543</c:v>
                </c:pt>
                <c:pt idx="192">
                  <c:v>6.119343444247054</c:v>
                </c:pt>
                <c:pt idx="193">
                  <c:v>6.0737206456421884</c:v>
                </c:pt>
                <c:pt idx="194">
                  <c:v>6.0274619712142865</c:v>
                </c:pt>
                <c:pt idx="195">
                  <c:v>5.9805897203420928</c:v>
                </c:pt>
                <c:pt idx="196">
                  <c:v>5.9331264890651845</c:v>
                </c:pt>
                <c:pt idx="197">
                  <c:v>5.8850951675371626</c:v>
                </c:pt>
                <c:pt idx="198">
                  <c:v>5.8365189357700551</c:v>
                </c:pt>
                <c:pt idx="199">
                  <c:v>5.7874212576235244</c:v>
                </c:pt>
                <c:pt idx="200">
                  <c:v>5.7378258730035787</c:v>
                </c:pt>
              </c:numCache>
            </c:numRef>
          </c:xVal>
          <c:yVal>
            <c:numRef>
              <c:f>HedgeBedarf!$A$5:$A$205</c:f>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yVal>
          <c:smooth val="0"/>
          <c:extLst>
            <c:ext xmlns:c16="http://schemas.microsoft.com/office/drawing/2014/chart" uri="{C3380CC4-5D6E-409C-BE32-E72D297353CC}">
              <c16:uniqueId val="{00000004-9E4D-4D4A-B606-66E0B1EFE869}"/>
            </c:ext>
          </c:extLst>
        </c:ser>
        <c:ser>
          <c:idx val="4"/>
          <c:order val="4"/>
          <c:tx>
            <c:v>Test</c:v>
          </c:tx>
          <c:spPr>
            <a:ln w="19050" cap="rnd">
              <a:solidFill>
                <a:schemeClr val="accent5"/>
              </a:solidFill>
              <a:round/>
            </a:ln>
            <a:effectLst/>
          </c:spPr>
          <c:marker>
            <c:symbol val="picture"/>
            <c:spPr>
              <a:blipFill dpi="0" rotWithShape="1">
                <a:blip xmlns:r="http://schemas.openxmlformats.org/officeDocument/2006/relationships" r:embed="rId1"/>
                <a:srcRect/>
                <a:stretch>
                  <a:fillRect/>
                </a:stretch>
              </a:blipFill>
              <a:ln w="9525">
                <a:noFill/>
              </a:ln>
              <a:effectLst/>
            </c:spPr>
          </c:marker>
          <c:xVal>
            <c:numRef>
              <c:f>Ueberhaenge!$Z$5</c:f>
              <c:numCache>
                <c:formatCode>General</c:formatCode>
                <c:ptCount val="1"/>
                <c:pt idx="0">
                  <c:v>7.4465865488474767</c:v>
                </c:pt>
              </c:numCache>
            </c:numRef>
          </c:xVal>
          <c:yVal>
            <c:numRef>
              <c:f>Ueberhaenge!$X$4</c:f>
              <c:numCache>
                <c:formatCode>#,##0.00</c:formatCode>
                <c:ptCount val="1"/>
                <c:pt idx="0">
                  <c:v>14748</c:v>
                </c:pt>
              </c:numCache>
            </c:numRef>
          </c:yVal>
          <c:smooth val="0"/>
          <c:extLst>
            <c:ext xmlns:c16="http://schemas.microsoft.com/office/drawing/2014/chart" uri="{C3380CC4-5D6E-409C-BE32-E72D297353CC}">
              <c16:uniqueId val="{00000000-D6C1-48AB-BAA2-D859EB5F6A84}"/>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1-9E4D-4D4A-B606-66E0B1EFE869}"/>
                  </c:ext>
                </c:extLst>
              </c15:ser>
            </c15:filteredScatterSeries>
            <c15:filteredScatterSeries>
              <c15:ser>
                <c:idx val="1"/>
                <c:order val="1"/>
                <c:tx>
                  <c:v>Hedgebedarf</c:v>
                </c:tx>
                <c:spPr>
                  <a:ln w="19050" cap="rnd">
                    <a:solidFill>
                      <a:schemeClr val="accent1"/>
                    </a:solidFill>
                    <a:round/>
                  </a:ln>
                  <a:effectLst/>
                </c:spPr>
                <c:marker>
                  <c:symbol val="none"/>
                </c:marker>
                <c:xVal>
                  <c:numRef>
                    <c:extLst xmlns:c15="http://schemas.microsoft.com/office/drawing/2012/chart">
                      <c:ext xmlns:c15="http://schemas.microsoft.com/office/drawing/2012/chart" uri="{02D57815-91ED-43cb-92C2-25804820EDAC}">
                        <c15:formulaRef>
                          <c15:sqref>HedgeBedarf!$C$5:$C$205</c15:sqref>
                        </c15:formulaRef>
                      </c:ext>
                    </c:extLst>
                    <c:numCache>
                      <c:formatCode>0.0</c:formatCode>
                      <c:ptCount val="201"/>
                      <c:pt idx="0">
                        <c:v>-0.78974831260261857</c:v>
                      </c:pt>
                      <c:pt idx="1">
                        <c:v>-0.79696652496615561</c:v>
                      </c:pt>
                      <c:pt idx="2">
                        <c:v>-0.80373906720912558</c:v>
                      </c:pt>
                      <c:pt idx="3">
                        <c:v>-0.81004252612293859</c:v>
                      </c:pt>
                      <c:pt idx="4">
                        <c:v>-0.81585329949845053</c:v>
                      </c:pt>
                      <c:pt idx="5">
                        <c:v>-0.82114762628303084</c:v>
                      </c:pt>
                      <c:pt idx="6">
                        <c:v>-0.82590161797833217</c:v>
                      </c:pt>
                      <c:pt idx="7">
                        <c:v>-0.83009129125072967</c:v>
                      </c:pt>
                      <c:pt idx="8">
                        <c:v>-0.83369260172255999</c:v>
                      </c:pt>
                      <c:pt idx="9">
                        <c:v>-0.83668147890818323</c:v>
                      </c:pt>
                      <c:pt idx="10">
                        <c:v>-0.83903386225493626</c:v>
                      </c:pt>
                      <c:pt idx="11">
                        <c:v>-0.84072573824495411</c:v>
                      </c:pt>
                      <c:pt idx="12">
                        <c:v>-0.84173317850978602</c:v>
                      </c:pt>
                      <c:pt idx="13">
                        <c:v>-0.84203237890560834</c:v>
                      </c:pt>
                      <c:pt idx="14">
                        <c:v>-0.84159969949283853</c:v>
                      </c:pt>
                      <c:pt idx="15">
                        <c:v>-0.84041170535986021</c:v>
                      </c:pt>
                      <c:pt idx="16">
                        <c:v>-0.8384452082265681</c:v>
                      </c:pt>
                      <c:pt idx="17">
                        <c:v>-0.83567730875950264</c:v>
                      </c:pt>
                      <c:pt idx="18">
                        <c:v>-0.83208543952645408</c:v>
                      </c:pt>
                      <c:pt idx="19">
                        <c:v>-0.82764740851456176</c:v>
                      </c:pt>
                      <c:pt idx="20">
                        <c:v>-0.82234144313228541</c:v>
                      </c:pt>
                      <c:pt idx="21">
                        <c:v>-0.81614623461196789</c:v>
                      </c:pt>
                      <c:pt idx="22">
                        <c:v>-0.8090409827262165</c:v>
                      </c:pt>
                      <c:pt idx="23">
                        <c:v>-0.80100544072805946</c:v>
                      </c:pt>
                      <c:pt idx="24">
                        <c:v>-0.7920199604215773</c:v>
                      </c:pt>
                      <c:pt idx="25">
                        <c:v>-0.78206553726670536</c:v>
                      </c:pt>
                      <c:pt idx="26">
                        <c:v>-0.77112385541914286</c:v>
                      </c:pt>
                      <c:pt idx="27">
                        <c:v>-0.75917733260360232</c:v>
                      </c:pt>
                      <c:pt idx="28">
                        <c:v>-0.74620916471625709</c:v>
                      </c:pt>
                      <c:pt idx="29">
                        <c:v>-0.73220337005010083</c:v>
                      </c:pt>
                      <c:pt idx="30">
                        <c:v>-0.71714483303499477</c:v>
                      </c:pt>
                      <c:pt idx="31">
                        <c:v>-0.70101934738246729</c:v>
                      </c:pt>
                      <c:pt idx="32">
                        <c:v>-0.68381365852404008</c:v>
                      </c:pt>
                      <c:pt idx="33">
                        <c:v>-0.66551550523069358</c:v>
                      </c:pt>
                      <c:pt idx="34">
                        <c:v>-0.64611366030027362</c:v>
                      </c:pt>
                      <c:pt idx="35">
                        <c:v>-0.62559797019925045</c:v>
                      </c:pt>
                      <c:pt idx="36">
                        <c:v>-0.60395939354500261</c:v>
                      </c:pt>
                      <c:pt idx="37">
                        <c:v>-0.5811900383149764</c:v>
                      </c:pt>
                      <c:pt idx="38">
                        <c:v>-0.55728319766969703</c:v>
                      </c:pt>
                      <c:pt idx="39">
                        <c:v>-0.53223338427735944</c:v>
                      </c:pt>
                      <c:pt idx="40">
                        <c:v>-0.50603636302906463</c:v>
                      </c:pt>
                      <c:pt idx="41">
                        <c:v>-0.47868918203531413</c:v>
                      </c:pt>
                      <c:pt idx="42">
                        <c:v>-0.45019020179639885</c:v>
                      </c:pt>
                      <c:pt idx="43">
                        <c:v>-0.42053912244168112</c:v>
                      </c:pt>
                      <c:pt idx="44">
                        <c:v>-0.38973700893542684</c:v>
                      </c:pt>
                      <c:pt idx="45">
                        <c:v>-0.35778631415011541</c:v>
                      </c:pt>
                      <c:pt idx="46">
                        <c:v>-0.32469089971151815</c:v>
                      </c:pt>
                      <c:pt idx="47">
                        <c:v>-0.29045605452374335</c:v>
                      </c:pt>
                      <c:pt idx="48">
                        <c:v>-0.25508851088681966</c:v>
                      </c:pt>
                      <c:pt idx="49">
                        <c:v>-0.2185964581238809</c:v>
                      </c:pt>
                      <c:pt idx="50">
                        <c:v>-0.1809895536400398</c:v>
                      </c:pt>
                      <c:pt idx="51">
                        <c:v>-0.14227893134051098</c:v>
                      </c:pt>
                      <c:pt idx="52">
                        <c:v>-0.10247720734112675</c:v>
                      </c:pt>
                      <c:pt idx="53">
                        <c:v>-6.1598482910445923E-2</c:v>
                      </c:pt>
                      <c:pt idx="54">
                        <c:v>-1.9658344589137604E-2</c:v>
                      </c:pt>
                      <c:pt idx="55">
                        <c:v>2.332613856108464E-2</c:v>
                      </c:pt>
                      <c:pt idx="56">
                        <c:v>6.7336420619701118E-2</c:v>
                      </c:pt>
                      <c:pt idx="57">
                        <c:v>0.11235248741424532</c:v>
                      </c:pt>
                      <c:pt idx="58">
                        <c:v>0.15835286809761323</c:v>
                      </c:pt>
                      <c:pt idx="59">
                        <c:v>0.205314649714082</c:v>
                      </c:pt>
                      <c:pt idx="60">
                        <c:v>0.25321349476408966</c:v>
                      </c:pt>
                      <c:pt idx="61">
                        <c:v>0.30202366176973938</c:v>
                      </c:pt>
                      <c:pt idx="62">
                        <c:v>0.35171802883468672</c:v>
                      </c:pt>
                      <c:pt idx="63">
                        <c:v>0.40226812018338687</c:v>
                      </c:pt>
                      <c:pt idx="64">
                        <c:v>0.45364413565626055</c:v>
                      </c:pt>
                      <c:pt idx="65">
                        <c:v>0.50581498312845075</c:v>
                      </c:pt>
                      <c:pt idx="66">
                        <c:v>0.55874831381114154</c:v>
                      </c:pt>
                      <c:pt idx="67">
                        <c:v>0.61241056038559083</c:v>
                      </c:pt>
                      <c:pt idx="68">
                        <c:v>0.66676697791121686</c:v>
                      </c:pt>
                      <c:pt idx="69">
                        <c:v>0.72178168744027227</c:v>
                      </c:pt>
                      <c:pt idx="70">
                        <c:v>0.77741772226293426</c:v>
                      </c:pt>
                      <c:pt idx="71">
                        <c:v>0.83363707669813114</c:v>
                      </c:pt>
                      <c:pt idx="72">
                        <c:v>0.89040075733669166</c:v>
                      </c:pt>
                      <c:pt idx="73">
                        <c:v>0.94766883663535872</c:v>
                      </c:pt>
                      <c:pt idx="74">
                        <c:v>1.0054005087519764</c:v>
                      </c:pt>
                      <c:pt idx="75">
                        <c:v>1.0635541475041821</c:v>
                      </c:pt>
                      <c:pt idx="76">
                        <c:v>1.1220873663264908</c:v>
                      </c:pt>
                      <c:pt idx="77">
                        <c:v>1.1809570800932685</c:v>
                      </c:pt>
                      <c:pt idx="78">
                        <c:v>1.2401195686680715</c:v>
                      </c:pt>
                      <c:pt idx="79">
                        <c:v>1.299530542033265</c:v>
                      </c:pt>
                      <c:pt idx="80">
                        <c:v>1.3591452068476702</c:v>
                      </c:pt>
                      <c:pt idx="81">
                        <c:v>1.418918334274073</c:v>
                      </c:pt>
                      <c:pt idx="82">
                        <c:v>1.4788043289132387</c:v>
                      </c:pt>
                      <c:pt idx="83">
                        <c:v>1.5387572986761708</c:v>
                      </c:pt>
                      <c:pt idx="84">
                        <c:v>1.5987311254220469</c:v>
                      </c:pt>
                      <c:pt idx="85">
                        <c:v>1.6586795361854703</c:v>
                      </c:pt>
                      <c:pt idx="86">
                        <c:v>1.7185561748134957</c:v>
                      </c:pt>
                      <c:pt idx="87">
                        <c:v>1.7783146738302233</c:v>
                      </c:pt>
                      <c:pt idx="88">
                        <c:v>1.8379087263446729</c:v>
                      </c:pt>
                      <c:pt idx="89">
                        <c:v>1.8972921578164295</c:v>
                      </c:pt>
                      <c:pt idx="90">
                        <c:v>1.9564189974925155</c:v>
                      </c:pt>
                      <c:pt idx="91">
                        <c:v>2.0152435493290266</c:v>
                      </c:pt>
                      <c:pt idx="92">
                        <c:v>2.0737204622115746</c:v>
                      </c:pt>
                      <c:pt idx="93">
                        <c:v>2.1318047992896689</c:v>
                      </c:pt>
                      <c:pt idx="94">
                        <c:v>2.189452106242209</c:v>
                      </c:pt>
                      <c:pt idx="95">
                        <c:v>2.2466184782936787</c:v>
                      </c:pt>
                      <c:pt idx="96">
                        <c:v>2.3032606258039756</c:v>
                      </c:pt>
                      <c:pt idx="97">
                        <c:v>2.3593359382585652</c:v>
                      </c:pt>
                      <c:pt idx="98">
                        <c:v>2.4148025464903546</c:v>
                      </c:pt>
                      <c:pt idx="99">
                        <c:v>2.4696193829697686</c:v>
                      </c:pt>
                      <c:pt idx="100">
                        <c:v>2.5237462400054493</c:v>
                      </c:pt>
                      <c:pt idx="101">
                        <c:v>2.5771438257044053</c:v>
                      </c:pt>
                      <c:pt idx="102">
                        <c:v>2.6297738175475502</c:v>
                      </c:pt>
                      <c:pt idx="103">
                        <c:v>2.6815989134442515</c:v>
                      </c:pt>
                      <c:pt idx="104">
                        <c:v>2.7325828801376937</c:v>
                      </c:pt>
                      <c:pt idx="105">
                        <c:v>2.782690598841592</c:v>
                      </c:pt>
                      <c:pt idx="106">
                        <c:v>2.8318881079981524</c:v>
                      </c:pt>
                      <c:pt idx="107">
                        <c:v>2.8801426430567614</c:v>
                      </c:pt>
                      <c:pt idx="108">
                        <c:v>2.9274226731831159</c:v>
                      </c:pt>
                      <c:pt idx="109">
                        <c:v>2.9736979348190529</c:v>
                      </c:pt>
                      <c:pt idx="110">
                        <c:v>3.0189394620242229</c:v>
                      </c:pt>
                      <c:pt idx="111">
                        <c:v>3.0631196135419256</c:v>
                      </c:pt>
                      <c:pt idx="112">
                        <c:v>3.1062120965430089</c:v>
                      </c:pt>
                      <c:pt idx="113">
                        <c:v>3.148191987013282</c:v>
                      </c:pt>
                      <c:pt idx="114">
                        <c:v>3.1890357467619452</c:v>
                      </c:pt>
                      <c:pt idx="115">
                        <c:v>3.2287212370403262</c:v>
                      </c:pt>
                      <c:pt idx="116">
                        <c:v>3.2672277287724887</c:v>
                      </c:pt>
                      <c:pt idx="117">
                        <c:v>3.3045359094111943</c:v>
                      </c:pt>
                      <c:pt idx="118">
                        <c:v>3.3406278864448642</c:v>
                      </c:pt>
                      <c:pt idx="119">
                        <c:v>3.375487187593099</c:v>
                      </c:pt>
                      <c:pt idx="120">
                        <c:v>3.4090987577401939</c:v>
                      </c:pt>
                      <c:pt idx="121">
                        <c:v>3.4414489526676779</c:v>
                      </c:pt>
                      <c:pt idx="122">
                        <c:v>3.4725255296583959</c:v>
                      </c:pt>
                      <c:pt idx="123">
                        <c:v>3.5023176350556109</c:v>
                      </c:pt>
                      <c:pt idx="124">
                        <c:v>3.530815788871565</c:v>
                      </c:pt>
                      <c:pt idx="125">
                        <c:v>3.5580118665501104</c:v>
                      </c:pt>
                      <c:pt idx="126">
                        <c:v>3.5838990779980704</c:v>
                      </c:pt>
                      <c:pt idx="127">
                        <c:v>3.6084719440093438</c:v>
                      </c:pt>
                      <c:pt idx="128">
                        <c:v>3.6317262702147559</c:v>
                      </c:pt>
                      <c:pt idx="129">
                        <c:v>3.6536591186987817</c:v>
                      </c:pt>
                      <c:pt idx="130">
                        <c:v>3.6742687774321987</c:v>
                      </c:pt>
                      <c:pt idx="131">
                        <c:v>3.6935547276765432</c:v>
                      </c:pt>
                      <c:pt idx="132">
                        <c:v>3.7115176095227214</c:v>
                      </c:pt>
                      <c:pt idx="133">
                        <c:v>3.728159185731589</c:v>
                      </c:pt>
                      <c:pt idx="134">
                        <c:v>3.7434823040494027</c:v>
                      </c:pt>
                      <c:pt idx="135">
                        <c:v>3.757490858174751</c:v>
                      </c:pt>
                      <c:pt idx="136">
                        <c:v>3.7701897475572563</c:v>
                      </c:pt>
                      <c:pt idx="137">
                        <c:v>3.7815848362103965</c:v>
                      </c:pt>
                      <c:pt idx="138">
                        <c:v>3.7916829107226793</c:v>
                      </c:pt>
                      <c:pt idx="139">
                        <c:v>3.8004916376519997</c:v>
                      </c:pt>
                      <c:pt idx="140">
                        <c:v>3.8080195204880032</c:v>
                      </c:pt>
                      <c:pt idx="141">
                        <c:v>3.8142758563662618</c:v>
                      </c:pt>
                      <c:pt idx="142">
                        <c:v>3.8192706927163425</c:v>
                      </c:pt>
                      <c:pt idx="143">
                        <c:v>3.8230147840231288</c:v>
                      </c:pt>
                      <c:pt idx="144">
                        <c:v>3.8255195488773328</c:v>
                      </c:pt>
                      <c:pt idx="145">
                        <c:v>3.8267970274868097</c:v>
                      </c:pt>
                      <c:pt idx="146">
                        <c:v>3.8268598398152416</c:v>
                      </c:pt>
                      <c:pt idx="147">
                        <c:v>3.8257211445087056</c:v>
                      </c:pt>
                      <c:pt idx="148">
                        <c:v>3.8233945987643874</c:v>
                      </c:pt>
                      <c:pt idx="149">
                        <c:v>3.8198943192879149</c:v>
                      </c:pt>
                      <c:pt idx="150">
                        <c:v>3.8152348444781445</c:v>
                      </c:pt>
                      <c:pt idx="151">
                        <c:v>3.8094310979694135</c:v>
                      </c:pt>
                      <c:pt idx="152">
                        <c:v>3.8024983536520272</c:v>
                      </c:pt>
                      <c:pt idx="153">
                        <c:v>3.7944522022819935</c:v>
                      </c:pt>
                      <c:pt idx="154">
                        <c:v>3.7853085197807941</c:v>
                      </c:pt>
                      <c:pt idx="155">
                        <c:v>3.7750834373150015</c:v>
                      </c:pt>
                      <c:pt idx="156">
                        <c:v>3.7637933132347841</c:v>
                      </c:pt>
                      <c:pt idx="157">
                        <c:v>3.7514547069385</c:v>
                      </c:pt>
                      <c:pt idx="158">
                        <c:v>3.7380843547191938</c:v>
                      </c:pt>
                      <c:pt idx="159">
                        <c:v>3.7236991476365069</c:v>
                      </c:pt>
                      <c:pt idx="160">
                        <c:v>3.7083161114458076</c:v>
                      </c:pt>
                      <c:pt idx="161">
                        <c:v>3.6919523886037782</c:v>
                      </c:pt>
                      <c:pt idx="162">
                        <c:v>3.6746252223578066</c:v>
                      </c:pt>
                      <c:pt idx="163">
                        <c:v>3.6563519429141622</c:v>
                      </c:pt>
                      <c:pt idx="164">
                        <c:v>3.6371499556680447</c:v>
                      </c:pt>
                      <c:pt idx="165">
                        <c:v>3.6170367314665435</c:v>
                      </c:pt>
                      <c:pt idx="166">
                        <c:v>3.596029798864159</c:v>
                      </c:pt>
                      <c:pt idx="167">
                        <c:v>3.5741467383189498</c:v>
                      </c:pt>
                      <c:pt idx="168">
                        <c:v>3.5514051782665721</c:v>
                      </c:pt>
                      <c:pt idx="169">
                        <c:v>3.5278227929988821</c:v>
                      </c:pt>
                      <c:pt idx="170">
                        <c:v>3.5034173022637072</c:v>
                      </c:pt>
                      <c:pt idx="171">
                        <c:v>3.4782064724928481</c:v>
                      </c:pt>
                      <c:pt idx="172">
                        <c:v>3.4522081195565031</c:v>
                      </c:pt>
                      <c:pt idx="173">
                        <c:v>3.4254401129338983</c:v>
                      </c:pt>
                      <c:pt idx="174">
                        <c:v>3.3979203811824092</c:v>
                      </c:pt>
                      <c:pt idx="175">
                        <c:v>3.3696669185804273</c:v>
                      </c:pt>
                      <c:pt idx="176">
                        <c:v>3.3406977928132795</c:v>
                      </c:pt>
                      <c:pt idx="177">
                        <c:v>3.3110311535659198</c:v>
                      </c:pt>
                      <c:pt idx="178">
                        <c:v>3.2806852418818924</c:v>
                      </c:pt>
                      <c:pt idx="179">
                        <c:v>3.2496784001441106</c:v>
                      </c:pt>
                      <c:pt idx="180">
                        <c:v>3.2180290825304594</c:v>
                      </c:pt>
                      <c:pt idx="181">
                        <c:v>3.1857558657951448</c:v>
                      </c:pt>
                      <c:pt idx="182">
                        <c:v>3.1528774602257386</c:v>
                      </c:pt>
                      <c:pt idx="183">
                        <c:v>3.1194127206258067</c:v>
                      </c:pt>
                      <c:pt idx="184">
                        <c:v>3.0853806571736957</c:v>
                      </c:pt>
                      <c:pt idx="185">
                        <c:v>3.0508004460097702</c:v>
                      </c:pt>
                      <c:pt idx="186">
                        <c:v>3.0156914394069161</c:v>
                      </c:pt>
                      <c:pt idx="187">
                        <c:v>2.9800731753825245</c:v>
                      </c:pt>
                      <c:pt idx="188">
                        <c:v>2.9439653866144324</c:v>
                      </c:pt>
                      <c:pt idx="189">
                        <c:v>2.9073880085283133</c:v>
                      </c:pt>
                      <c:pt idx="190">
                        <c:v>2.8703611864299194</c:v>
                      </c:pt>
                      <c:pt idx="191">
                        <c:v>2.8329052815620552</c:v>
                      </c:pt>
                      <c:pt idx="192">
                        <c:v>2.7950408759735579</c:v>
                      </c:pt>
                      <c:pt idx="193">
                        <c:v>2.7567887760954588</c:v>
                      </c:pt>
                      <c:pt idx="194">
                        <c:v>2.7181700149280301</c:v>
                      </c:pt>
                      <c:pt idx="195">
                        <c:v>2.6792058527516196</c:v>
                      </c:pt>
                      <c:pt idx="196">
                        <c:v>2.6399177762837347</c:v>
                      </c:pt>
                      <c:pt idx="197">
                        <c:v>2.6003274962149412</c:v>
                      </c:pt>
                      <c:pt idx="198">
                        <c:v>2.5604569430666002</c:v>
                      </c:pt>
                      <c:pt idx="199">
                        <c:v>2.5203282613242122</c:v>
                      </c:pt>
                      <c:pt idx="200">
                        <c:v>2.4799638018112211</c:v>
                      </c:pt>
                    </c:numCache>
                  </c:numRef>
                </c:xVal>
                <c:yVal>
                  <c:numRef>
                    <c:extLst xmlns:c15="http://schemas.microsoft.com/office/drawing/2012/chart">
                      <c:ext xmlns:c15="http://schemas.microsoft.com/office/drawing/2012/chart" uri="{02D57815-91ED-43cb-92C2-25804820EDAC}">
                        <c15:formulaRef>
                          <c15:sqref>HedgeBedarf!$A$5:$A$205</c15:sqref>
                        </c15:formulaRef>
                      </c:ext>
                    </c:extLst>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yVal>
                <c:smooth val="0"/>
                <c:extLst xmlns:c15="http://schemas.microsoft.com/office/drawing/2012/chart">
                  <c:ext xmlns:c16="http://schemas.microsoft.com/office/drawing/2014/chart" uri="{C3380CC4-5D6E-409C-BE32-E72D297353CC}">
                    <c16:uniqueId val="{00000000-9E4D-4D4A-B606-66E0B1EFE869}"/>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6000"/>
          <c:min val="140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majorUnit val="100"/>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6.2774319920239102E-2"/>
          <c:w val="0.829232785182212"/>
          <c:h val="0.89582268166688317"/>
        </c:manualLayout>
      </c:layout>
      <c:scatterChart>
        <c:scatterStyle val="lineMarker"/>
        <c:varyColors val="0"/>
        <c:ser>
          <c:idx val="1"/>
          <c:order val="1"/>
          <c:tx>
            <c:v>Hedgebedarf</c:v>
          </c:tx>
          <c:spPr>
            <a:ln w="19050" cap="rnd">
              <a:solidFill>
                <a:schemeClr val="accent1"/>
              </a:solidFill>
              <a:round/>
            </a:ln>
            <a:effectLst/>
          </c:spPr>
          <c:marker>
            <c:symbol val="none"/>
          </c:marker>
          <c:xVal>
            <c:numRef>
              <c:f>HedgeBedarf!$C$5:$C$205</c:f>
              <c:numCache>
                <c:formatCode>0.0</c:formatCode>
                <c:ptCount val="201"/>
                <c:pt idx="0">
                  <c:v>-0.78974831260261857</c:v>
                </c:pt>
                <c:pt idx="1">
                  <c:v>-0.79696652496615561</c:v>
                </c:pt>
                <c:pt idx="2">
                  <c:v>-0.80373906720912558</c:v>
                </c:pt>
                <c:pt idx="3">
                  <c:v>-0.81004252612293859</c:v>
                </c:pt>
                <c:pt idx="4">
                  <c:v>-0.81585329949845053</c:v>
                </c:pt>
                <c:pt idx="5">
                  <c:v>-0.82114762628303084</c:v>
                </c:pt>
                <c:pt idx="6">
                  <c:v>-0.82590161797833217</c:v>
                </c:pt>
                <c:pt idx="7">
                  <c:v>-0.83009129125072967</c:v>
                </c:pt>
                <c:pt idx="8">
                  <c:v>-0.83369260172255999</c:v>
                </c:pt>
                <c:pt idx="9">
                  <c:v>-0.83668147890818323</c:v>
                </c:pt>
                <c:pt idx="10">
                  <c:v>-0.83903386225493626</c:v>
                </c:pt>
                <c:pt idx="11">
                  <c:v>-0.84072573824495411</c:v>
                </c:pt>
                <c:pt idx="12">
                  <c:v>-0.84173317850978602</c:v>
                </c:pt>
                <c:pt idx="13">
                  <c:v>-0.84203237890560834</c:v>
                </c:pt>
                <c:pt idx="14">
                  <c:v>-0.84159969949283853</c:v>
                </c:pt>
                <c:pt idx="15">
                  <c:v>-0.84041170535986021</c:v>
                </c:pt>
                <c:pt idx="16">
                  <c:v>-0.8384452082265681</c:v>
                </c:pt>
                <c:pt idx="17">
                  <c:v>-0.83567730875950264</c:v>
                </c:pt>
                <c:pt idx="18">
                  <c:v>-0.83208543952645408</c:v>
                </c:pt>
                <c:pt idx="19">
                  <c:v>-0.82764740851456176</c:v>
                </c:pt>
                <c:pt idx="20">
                  <c:v>-0.82234144313228541</c:v>
                </c:pt>
                <c:pt idx="21">
                  <c:v>-0.81614623461196789</c:v>
                </c:pt>
                <c:pt idx="22">
                  <c:v>-0.8090409827262165</c:v>
                </c:pt>
                <c:pt idx="23">
                  <c:v>-0.80100544072805946</c:v>
                </c:pt>
                <c:pt idx="24">
                  <c:v>-0.7920199604215773</c:v>
                </c:pt>
                <c:pt idx="25">
                  <c:v>-0.78206553726670536</c:v>
                </c:pt>
                <c:pt idx="26">
                  <c:v>-0.77112385541914286</c:v>
                </c:pt>
                <c:pt idx="27">
                  <c:v>-0.75917733260360232</c:v>
                </c:pt>
                <c:pt idx="28">
                  <c:v>-0.74620916471625709</c:v>
                </c:pt>
                <c:pt idx="29">
                  <c:v>-0.73220337005010083</c:v>
                </c:pt>
                <c:pt idx="30">
                  <c:v>-0.71714483303499477</c:v>
                </c:pt>
                <c:pt idx="31">
                  <c:v>-0.70101934738246729</c:v>
                </c:pt>
                <c:pt idx="32">
                  <c:v>-0.68381365852404008</c:v>
                </c:pt>
                <c:pt idx="33">
                  <c:v>-0.66551550523069358</c:v>
                </c:pt>
                <c:pt idx="34">
                  <c:v>-0.64611366030027362</c:v>
                </c:pt>
                <c:pt idx="35">
                  <c:v>-0.62559797019925045</c:v>
                </c:pt>
                <c:pt idx="36">
                  <c:v>-0.60395939354500261</c:v>
                </c:pt>
                <c:pt idx="37">
                  <c:v>-0.5811900383149764</c:v>
                </c:pt>
                <c:pt idx="38">
                  <c:v>-0.55728319766969703</c:v>
                </c:pt>
                <c:pt idx="39">
                  <c:v>-0.53223338427735944</c:v>
                </c:pt>
                <c:pt idx="40">
                  <c:v>-0.50603636302906463</c:v>
                </c:pt>
                <c:pt idx="41">
                  <c:v>-0.47868918203531413</c:v>
                </c:pt>
                <c:pt idx="42">
                  <c:v>-0.45019020179639885</c:v>
                </c:pt>
                <c:pt idx="43">
                  <c:v>-0.42053912244168112</c:v>
                </c:pt>
                <c:pt idx="44">
                  <c:v>-0.38973700893542684</c:v>
                </c:pt>
                <c:pt idx="45">
                  <c:v>-0.35778631415011541</c:v>
                </c:pt>
                <c:pt idx="46">
                  <c:v>-0.32469089971151815</c:v>
                </c:pt>
                <c:pt idx="47">
                  <c:v>-0.29045605452374335</c:v>
                </c:pt>
                <c:pt idx="48">
                  <c:v>-0.25508851088681966</c:v>
                </c:pt>
                <c:pt idx="49">
                  <c:v>-0.2185964581238809</c:v>
                </c:pt>
                <c:pt idx="50">
                  <c:v>-0.1809895536400398</c:v>
                </c:pt>
                <c:pt idx="51">
                  <c:v>-0.14227893134051098</c:v>
                </c:pt>
                <c:pt idx="52">
                  <c:v>-0.10247720734112675</c:v>
                </c:pt>
                <c:pt idx="53">
                  <c:v>-6.1598482910445923E-2</c:v>
                </c:pt>
                <c:pt idx="54">
                  <c:v>-1.9658344589137604E-2</c:v>
                </c:pt>
                <c:pt idx="55">
                  <c:v>2.332613856108464E-2</c:v>
                </c:pt>
                <c:pt idx="56">
                  <c:v>6.7336420619701118E-2</c:v>
                </c:pt>
                <c:pt idx="57">
                  <c:v>0.11235248741424532</c:v>
                </c:pt>
                <c:pt idx="58">
                  <c:v>0.15835286809761323</c:v>
                </c:pt>
                <c:pt idx="59">
                  <c:v>0.205314649714082</c:v>
                </c:pt>
                <c:pt idx="60">
                  <c:v>0.25321349476408966</c:v>
                </c:pt>
                <c:pt idx="61">
                  <c:v>0.30202366176973938</c:v>
                </c:pt>
                <c:pt idx="62">
                  <c:v>0.35171802883468672</c:v>
                </c:pt>
                <c:pt idx="63">
                  <c:v>0.40226812018338687</c:v>
                </c:pt>
                <c:pt idx="64">
                  <c:v>0.45364413565626055</c:v>
                </c:pt>
                <c:pt idx="65">
                  <c:v>0.50581498312845075</c:v>
                </c:pt>
                <c:pt idx="66">
                  <c:v>0.55874831381114154</c:v>
                </c:pt>
                <c:pt idx="67">
                  <c:v>0.61241056038559083</c:v>
                </c:pt>
                <c:pt idx="68">
                  <c:v>0.66676697791121686</c:v>
                </c:pt>
                <c:pt idx="69">
                  <c:v>0.72178168744027227</c:v>
                </c:pt>
                <c:pt idx="70">
                  <c:v>0.77741772226293426</c:v>
                </c:pt>
                <c:pt idx="71">
                  <c:v>0.83363707669813114</c:v>
                </c:pt>
                <c:pt idx="72">
                  <c:v>0.89040075733669166</c:v>
                </c:pt>
                <c:pt idx="73">
                  <c:v>0.94766883663535872</c:v>
                </c:pt>
                <c:pt idx="74">
                  <c:v>1.0054005087519764</c:v>
                </c:pt>
                <c:pt idx="75">
                  <c:v>1.0635541475041821</c:v>
                </c:pt>
                <c:pt idx="76">
                  <c:v>1.1220873663264908</c:v>
                </c:pt>
                <c:pt idx="77">
                  <c:v>1.1809570800932685</c:v>
                </c:pt>
                <c:pt idx="78">
                  <c:v>1.2401195686680715</c:v>
                </c:pt>
                <c:pt idx="79">
                  <c:v>1.299530542033265</c:v>
                </c:pt>
                <c:pt idx="80">
                  <c:v>1.3591452068476702</c:v>
                </c:pt>
                <c:pt idx="81">
                  <c:v>1.418918334274073</c:v>
                </c:pt>
                <c:pt idx="82">
                  <c:v>1.4788043289132387</c:v>
                </c:pt>
                <c:pt idx="83">
                  <c:v>1.5387572986761708</c:v>
                </c:pt>
                <c:pt idx="84">
                  <c:v>1.5987311254220469</c:v>
                </c:pt>
                <c:pt idx="85">
                  <c:v>1.6586795361854703</c:v>
                </c:pt>
                <c:pt idx="86">
                  <c:v>1.7185561748134957</c:v>
                </c:pt>
                <c:pt idx="87">
                  <c:v>1.7783146738302233</c:v>
                </c:pt>
                <c:pt idx="88">
                  <c:v>1.8379087263446729</c:v>
                </c:pt>
                <c:pt idx="89">
                  <c:v>1.8972921578164295</c:v>
                </c:pt>
                <c:pt idx="90">
                  <c:v>1.9564189974925155</c:v>
                </c:pt>
                <c:pt idx="91">
                  <c:v>2.0152435493290266</c:v>
                </c:pt>
                <c:pt idx="92">
                  <c:v>2.0737204622115746</c:v>
                </c:pt>
                <c:pt idx="93">
                  <c:v>2.1318047992896689</c:v>
                </c:pt>
                <c:pt idx="94">
                  <c:v>2.189452106242209</c:v>
                </c:pt>
                <c:pt idx="95">
                  <c:v>2.2466184782936787</c:v>
                </c:pt>
                <c:pt idx="96">
                  <c:v>2.3032606258039756</c:v>
                </c:pt>
                <c:pt idx="97">
                  <c:v>2.3593359382585652</c:v>
                </c:pt>
                <c:pt idx="98">
                  <c:v>2.4148025464903546</c:v>
                </c:pt>
                <c:pt idx="99">
                  <c:v>2.4696193829697686</c:v>
                </c:pt>
                <c:pt idx="100">
                  <c:v>2.5237462400054493</c:v>
                </c:pt>
                <c:pt idx="101">
                  <c:v>2.5771438257044053</c:v>
                </c:pt>
                <c:pt idx="102">
                  <c:v>2.6297738175475502</c:v>
                </c:pt>
                <c:pt idx="103">
                  <c:v>2.6815989134442515</c:v>
                </c:pt>
                <c:pt idx="104">
                  <c:v>2.7325828801376937</c:v>
                </c:pt>
                <c:pt idx="105">
                  <c:v>2.782690598841592</c:v>
                </c:pt>
                <c:pt idx="106">
                  <c:v>2.8318881079981524</c:v>
                </c:pt>
                <c:pt idx="107">
                  <c:v>2.8801426430567614</c:v>
                </c:pt>
                <c:pt idx="108">
                  <c:v>2.9274226731831159</c:v>
                </c:pt>
                <c:pt idx="109">
                  <c:v>2.9736979348190529</c:v>
                </c:pt>
                <c:pt idx="110">
                  <c:v>3.0189394620242229</c:v>
                </c:pt>
                <c:pt idx="111">
                  <c:v>3.0631196135419256</c:v>
                </c:pt>
                <c:pt idx="112">
                  <c:v>3.1062120965430089</c:v>
                </c:pt>
                <c:pt idx="113">
                  <c:v>3.148191987013282</c:v>
                </c:pt>
                <c:pt idx="114">
                  <c:v>3.1890357467619452</c:v>
                </c:pt>
                <c:pt idx="115">
                  <c:v>3.2287212370403262</c:v>
                </c:pt>
                <c:pt idx="116">
                  <c:v>3.2672277287724887</c:v>
                </c:pt>
                <c:pt idx="117">
                  <c:v>3.3045359094111943</c:v>
                </c:pt>
                <c:pt idx="118">
                  <c:v>3.3406278864448642</c:v>
                </c:pt>
                <c:pt idx="119">
                  <c:v>3.375487187593099</c:v>
                </c:pt>
                <c:pt idx="120">
                  <c:v>3.4090987577401939</c:v>
                </c:pt>
                <c:pt idx="121">
                  <c:v>3.4414489526676779</c:v>
                </c:pt>
                <c:pt idx="122">
                  <c:v>3.4725255296583959</c:v>
                </c:pt>
                <c:pt idx="123">
                  <c:v>3.5023176350556109</c:v>
                </c:pt>
                <c:pt idx="124">
                  <c:v>3.530815788871565</c:v>
                </c:pt>
                <c:pt idx="125">
                  <c:v>3.5580118665501104</c:v>
                </c:pt>
                <c:pt idx="126">
                  <c:v>3.5838990779980704</c:v>
                </c:pt>
                <c:pt idx="127">
                  <c:v>3.6084719440093438</c:v>
                </c:pt>
                <c:pt idx="128">
                  <c:v>3.6317262702147559</c:v>
                </c:pt>
                <c:pt idx="129">
                  <c:v>3.6536591186987817</c:v>
                </c:pt>
                <c:pt idx="130">
                  <c:v>3.6742687774321987</c:v>
                </c:pt>
                <c:pt idx="131">
                  <c:v>3.6935547276765432</c:v>
                </c:pt>
                <c:pt idx="132">
                  <c:v>3.7115176095227214</c:v>
                </c:pt>
                <c:pt idx="133">
                  <c:v>3.728159185731589</c:v>
                </c:pt>
                <c:pt idx="134">
                  <c:v>3.7434823040494027</c:v>
                </c:pt>
                <c:pt idx="135">
                  <c:v>3.757490858174751</c:v>
                </c:pt>
                <c:pt idx="136">
                  <c:v>3.7701897475572563</c:v>
                </c:pt>
                <c:pt idx="137">
                  <c:v>3.7815848362103965</c:v>
                </c:pt>
                <c:pt idx="138">
                  <c:v>3.7916829107226793</c:v>
                </c:pt>
                <c:pt idx="139">
                  <c:v>3.8004916376519997</c:v>
                </c:pt>
                <c:pt idx="140">
                  <c:v>3.8080195204880032</c:v>
                </c:pt>
                <c:pt idx="141">
                  <c:v>3.8142758563662618</c:v>
                </c:pt>
                <c:pt idx="142">
                  <c:v>3.8192706927163425</c:v>
                </c:pt>
                <c:pt idx="143">
                  <c:v>3.8230147840231288</c:v>
                </c:pt>
                <c:pt idx="144">
                  <c:v>3.8255195488773328</c:v>
                </c:pt>
                <c:pt idx="145">
                  <c:v>3.8267970274868097</c:v>
                </c:pt>
                <c:pt idx="146">
                  <c:v>3.8268598398152416</c:v>
                </c:pt>
                <c:pt idx="147">
                  <c:v>3.8257211445087056</c:v>
                </c:pt>
                <c:pt idx="148">
                  <c:v>3.8233945987643874</c:v>
                </c:pt>
                <c:pt idx="149">
                  <c:v>3.8198943192879149</c:v>
                </c:pt>
                <c:pt idx="150">
                  <c:v>3.8152348444781445</c:v>
                </c:pt>
                <c:pt idx="151">
                  <c:v>3.8094310979694135</c:v>
                </c:pt>
                <c:pt idx="152">
                  <c:v>3.8024983536520272</c:v>
                </c:pt>
                <c:pt idx="153">
                  <c:v>3.7944522022819935</c:v>
                </c:pt>
                <c:pt idx="154">
                  <c:v>3.7853085197807941</c:v>
                </c:pt>
                <c:pt idx="155">
                  <c:v>3.7750834373150015</c:v>
                </c:pt>
                <c:pt idx="156">
                  <c:v>3.7637933132347841</c:v>
                </c:pt>
                <c:pt idx="157">
                  <c:v>3.7514547069385</c:v>
                </c:pt>
                <c:pt idx="158">
                  <c:v>3.7380843547191938</c:v>
                </c:pt>
                <c:pt idx="159">
                  <c:v>3.7236991476365069</c:v>
                </c:pt>
                <c:pt idx="160">
                  <c:v>3.7083161114458076</c:v>
                </c:pt>
                <c:pt idx="161">
                  <c:v>3.6919523886037782</c:v>
                </c:pt>
                <c:pt idx="162">
                  <c:v>3.6746252223578066</c:v>
                </c:pt>
                <c:pt idx="163">
                  <c:v>3.6563519429141622</c:v>
                </c:pt>
                <c:pt idx="164">
                  <c:v>3.6371499556680447</c:v>
                </c:pt>
                <c:pt idx="165">
                  <c:v>3.6170367314665435</c:v>
                </c:pt>
                <c:pt idx="166">
                  <c:v>3.596029798864159</c:v>
                </c:pt>
                <c:pt idx="167">
                  <c:v>3.5741467383189498</c:v>
                </c:pt>
                <c:pt idx="168">
                  <c:v>3.5514051782665721</c:v>
                </c:pt>
                <c:pt idx="169">
                  <c:v>3.5278227929988821</c:v>
                </c:pt>
                <c:pt idx="170">
                  <c:v>3.5034173022637072</c:v>
                </c:pt>
                <c:pt idx="171">
                  <c:v>3.4782064724928481</c:v>
                </c:pt>
                <c:pt idx="172">
                  <c:v>3.4522081195565031</c:v>
                </c:pt>
                <c:pt idx="173">
                  <c:v>3.4254401129338983</c:v>
                </c:pt>
                <c:pt idx="174">
                  <c:v>3.3979203811824092</c:v>
                </c:pt>
                <c:pt idx="175">
                  <c:v>3.3696669185804273</c:v>
                </c:pt>
                <c:pt idx="176">
                  <c:v>3.3406977928132795</c:v>
                </c:pt>
                <c:pt idx="177">
                  <c:v>3.3110311535659198</c:v>
                </c:pt>
                <c:pt idx="178">
                  <c:v>3.2806852418818924</c:v>
                </c:pt>
                <c:pt idx="179">
                  <c:v>3.2496784001441106</c:v>
                </c:pt>
                <c:pt idx="180">
                  <c:v>3.2180290825304594</c:v>
                </c:pt>
                <c:pt idx="181">
                  <c:v>3.1857558657951448</c:v>
                </c:pt>
                <c:pt idx="182">
                  <c:v>3.1528774602257386</c:v>
                </c:pt>
                <c:pt idx="183">
                  <c:v>3.1194127206258067</c:v>
                </c:pt>
                <c:pt idx="184">
                  <c:v>3.0853806571736957</c:v>
                </c:pt>
                <c:pt idx="185">
                  <c:v>3.0508004460097702</c:v>
                </c:pt>
                <c:pt idx="186">
                  <c:v>3.0156914394069161</c:v>
                </c:pt>
                <c:pt idx="187">
                  <c:v>2.9800731753825245</c:v>
                </c:pt>
                <c:pt idx="188">
                  <c:v>2.9439653866144324</c:v>
                </c:pt>
                <c:pt idx="189">
                  <c:v>2.9073880085283133</c:v>
                </c:pt>
                <c:pt idx="190">
                  <c:v>2.8703611864299194</c:v>
                </c:pt>
                <c:pt idx="191">
                  <c:v>2.8329052815620552</c:v>
                </c:pt>
                <c:pt idx="192">
                  <c:v>2.7950408759735579</c:v>
                </c:pt>
                <c:pt idx="193">
                  <c:v>2.7567887760954588</c:v>
                </c:pt>
                <c:pt idx="194">
                  <c:v>2.7181700149280301</c:v>
                </c:pt>
                <c:pt idx="195">
                  <c:v>2.6792058527516196</c:v>
                </c:pt>
                <c:pt idx="196">
                  <c:v>2.6399177762837347</c:v>
                </c:pt>
                <c:pt idx="197">
                  <c:v>2.6003274962149412</c:v>
                </c:pt>
                <c:pt idx="198">
                  <c:v>2.5604569430666002</c:v>
                </c:pt>
                <c:pt idx="199">
                  <c:v>2.5203282613242122</c:v>
                </c:pt>
                <c:pt idx="200">
                  <c:v>2.4799638018112211</c:v>
                </c:pt>
              </c:numCache>
            </c:numRef>
          </c:xVal>
          <c:yVal>
            <c:numRef>
              <c:f>HedgeBedarf!$A$5:$A$205</c:f>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yVal>
          <c:smooth val="0"/>
          <c:extLst>
            <c:ext xmlns:c16="http://schemas.microsoft.com/office/drawing/2014/chart" uri="{C3380CC4-5D6E-409C-BE32-E72D297353CC}">
              <c16:uniqueId val="{00000000-D73F-47FD-B79B-E0B1E1625E15}"/>
            </c:ext>
          </c:extLst>
        </c:ser>
        <c:ser>
          <c:idx val="2"/>
          <c:order val="2"/>
          <c:tx>
            <c:v>Zeiger</c:v>
          </c:tx>
          <c:spPr>
            <a:ln w="19050" cap="rnd">
              <a:solidFill>
                <a:schemeClr val="accent3"/>
              </a:solidFill>
              <a:round/>
            </a:ln>
            <a:effectLst/>
          </c:spPr>
          <c:marker>
            <c:symbol val="picture"/>
            <c:spPr>
              <a:blipFill>
                <a:blip xmlns:r="http://schemas.openxmlformats.org/officeDocument/2006/relationships" r:embed="rId1"/>
                <a:stretch>
                  <a:fillRect/>
                </a:stretch>
              </a:blipFill>
              <a:ln w="9525">
                <a:noFill/>
              </a:ln>
              <a:effectLst/>
            </c:spPr>
          </c:marker>
          <c:xVal>
            <c:numRef>
              <c:f>Ueberhaenge!$Z$4</c:f>
              <c:numCache>
                <c:formatCode>General</c:formatCode>
                <c:ptCount val="1"/>
                <c:pt idx="0">
                  <c:v>3.9138130532051219</c:v>
                </c:pt>
              </c:numCache>
            </c:numRef>
          </c:xVal>
          <c:yVal>
            <c:numRef>
              <c:f>Ueberhaenge!$X$4</c:f>
              <c:numCache>
                <c:formatCode>#,##0.00</c:formatCode>
                <c:ptCount val="1"/>
                <c:pt idx="0">
                  <c:v>14748</c:v>
                </c:pt>
              </c:numCache>
            </c:numRef>
          </c:yVal>
          <c:smooth val="0"/>
          <c:extLst>
            <c:ext xmlns:c16="http://schemas.microsoft.com/office/drawing/2014/chart" uri="{C3380CC4-5D6E-409C-BE32-E72D297353CC}">
              <c16:uniqueId val="{00000001-D73F-47FD-B79B-E0B1E1625E15}"/>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2-D73F-47FD-B79B-E0B1E1625E15}"/>
                  </c:ext>
                </c:extLst>
              </c15:ser>
            </c15:filteredScatterSeries>
          </c:ext>
        </c:extLst>
      </c:scatterChart>
      <c:valAx>
        <c:axId val="1294953968"/>
        <c:scaling>
          <c:orientation val="minMax"/>
          <c:max val="50"/>
          <c:min val="-100"/>
        </c:scaling>
        <c:delete val="0"/>
        <c:axPos val="b"/>
        <c:majorGridlines>
          <c:spPr>
            <a:ln w="9525" cap="flat" cmpd="sng" algn="ctr">
              <a:solidFill>
                <a:schemeClr val="bg1">
                  <a:lumMod val="65000"/>
                </a:schemeClr>
              </a:solidFill>
              <a:round/>
            </a:ln>
            <a:effectLst/>
          </c:spPr>
        </c:majorGridlines>
        <c:numFmt formatCode="0.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5250"/>
          <c:min val="1425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869126288291975E-2"/>
          <c:y val="1.9308797854012742E-2"/>
          <c:w val="0.82048584352487852"/>
          <c:h val="0.93928817047648783"/>
        </c:manualLayout>
      </c:layout>
      <c:scatterChart>
        <c:scatterStyle val="lineMarker"/>
        <c:varyColors val="0"/>
        <c:ser>
          <c:idx val="1"/>
          <c:order val="1"/>
          <c:tx>
            <c:v>Hedgebedarf</c:v>
          </c:tx>
          <c:spPr>
            <a:ln w="19050" cap="rnd">
              <a:solidFill>
                <a:schemeClr val="accent1"/>
              </a:solidFill>
              <a:round/>
            </a:ln>
            <a:effectLst/>
          </c:spPr>
          <c:marker>
            <c:symbol val="none"/>
          </c:marker>
          <c:xVal>
            <c:numRef>
              <c:f>HedgeBedarf!$C$5:$C$205</c:f>
              <c:numCache>
                <c:formatCode>0.0</c:formatCode>
                <c:ptCount val="201"/>
                <c:pt idx="0">
                  <c:v>-0.78974831260261857</c:v>
                </c:pt>
                <c:pt idx="1">
                  <c:v>-0.79696652496615561</c:v>
                </c:pt>
                <c:pt idx="2">
                  <c:v>-0.80373906720912558</c:v>
                </c:pt>
                <c:pt idx="3">
                  <c:v>-0.81004252612293859</c:v>
                </c:pt>
                <c:pt idx="4">
                  <c:v>-0.81585329949845053</c:v>
                </c:pt>
                <c:pt idx="5">
                  <c:v>-0.82114762628303084</c:v>
                </c:pt>
                <c:pt idx="6">
                  <c:v>-0.82590161797833217</c:v>
                </c:pt>
                <c:pt idx="7">
                  <c:v>-0.83009129125072967</c:v>
                </c:pt>
                <c:pt idx="8">
                  <c:v>-0.83369260172255999</c:v>
                </c:pt>
                <c:pt idx="9">
                  <c:v>-0.83668147890818323</c:v>
                </c:pt>
                <c:pt idx="10">
                  <c:v>-0.83903386225493626</c:v>
                </c:pt>
                <c:pt idx="11">
                  <c:v>-0.84072573824495411</c:v>
                </c:pt>
                <c:pt idx="12">
                  <c:v>-0.84173317850978602</c:v>
                </c:pt>
                <c:pt idx="13">
                  <c:v>-0.84203237890560834</c:v>
                </c:pt>
                <c:pt idx="14">
                  <c:v>-0.84159969949283853</c:v>
                </c:pt>
                <c:pt idx="15">
                  <c:v>-0.84041170535986021</c:v>
                </c:pt>
                <c:pt idx="16">
                  <c:v>-0.8384452082265681</c:v>
                </c:pt>
                <c:pt idx="17">
                  <c:v>-0.83567730875950264</c:v>
                </c:pt>
                <c:pt idx="18">
                  <c:v>-0.83208543952645408</c:v>
                </c:pt>
                <c:pt idx="19">
                  <c:v>-0.82764740851456176</c:v>
                </c:pt>
                <c:pt idx="20">
                  <c:v>-0.82234144313228541</c:v>
                </c:pt>
                <c:pt idx="21">
                  <c:v>-0.81614623461196789</c:v>
                </c:pt>
                <c:pt idx="22">
                  <c:v>-0.8090409827262165</c:v>
                </c:pt>
                <c:pt idx="23">
                  <c:v>-0.80100544072805946</c:v>
                </c:pt>
                <c:pt idx="24">
                  <c:v>-0.7920199604215773</c:v>
                </c:pt>
                <c:pt idx="25">
                  <c:v>-0.78206553726670536</c:v>
                </c:pt>
                <c:pt idx="26">
                  <c:v>-0.77112385541914286</c:v>
                </c:pt>
                <c:pt idx="27">
                  <c:v>-0.75917733260360232</c:v>
                </c:pt>
                <c:pt idx="28">
                  <c:v>-0.74620916471625709</c:v>
                </c:pt>
                <c:pt idx="29">
                  <c:v>-0.73220337005010083</c:v>
                </c:pt>
                <c:pt idx="30">
                  <c:v>-0.71714483303499477</c:v>
                </c:pt>
                <c:pt idx="31">
                  <c:v>-0.70101934738246729</c:v>
                </c:pt>
                <c:pt idx="32">
                  <c:v>-0.68381365852404008</c:v>
                </c:pt>
                <c:pt idx="33">
                  <c:v>-0.66551550523069358</c:v>
                </c:pt>
                <c:pt idx="34">
                  <c:v>-0.64611366030027362</c:v>
                </c:pt>
                <c:pt idx="35">
                  <c:v>-0.62559797019925045</c:v>
                </c:pt>
                <c:pt idx="36">
                  <c:v>-0.60395939354500261</c:v>
                </c:pt>
                <c:pt idx="37">
                  <c:v>-0.5811900383149764</c:v>
                </c:pt>
                <c:pt idx="38">
                  <c:v>-0.55728319766969703</c:v>
                </c:pt>
                <c:pt idx="39">
                  <c:v>-0.53223338427735944</c:v>
                </c:pt>
                <c:pt idx="40">
                  <c:v>-0.50603636302906463</c:v>
                </c:pt>
                <c:pt idx="41">
                  <c:v>-0.47868918203531413</c:v>
                </c:pt>
                <c:pt idx="42">
                  <c:v>-0.45019020179639885</c:v>
                </c:pt>
                <c:pt idx="43">
                  <c:v>-0.42053912244168112</c:v>
                </c:pt>
                <c:pt idx="44">
                  <c:v>-0.38973700893542684</c:v>
                </c:pt>
                <c:pt idx="45">
                  <c:v>-0.35778631415011541</c:v>
                </c:pt>
                <c:pt idx="46">
                  <c:v>-0.32469089971151815</c:v>
                </c:pt>
                <c:pt idx="47">
                  <c:v>-0.29045605452374335</c:v>
                </c:pt>
                <c:pt idx="48">
                  <c:v>-0.25508851088681966</c:v>
                </c:pt>
                <c:pt idx="49">
                  <c:v>-0.2185964581238809</c:v>
                </c:pt>
                <c:pt idx="50">
                  <c:v>-0.1809895536400398</c:v>
                </c:pt>
                <c:pt idx="51">
                  <c:v>-0.14227893134051098</c:v>
                </c:pt>
                <c:pt idx="52">
                  <c:v>-0.10247720734112675</c:v>
                </c:pt>
                <c:pt idx="53">
                  <c:v>-6.1598482910445923E-2</c:v>
                </c:pt>
                <c:pt idx="54">
                  <c:v>-1.9658344589137604E-2</c:v>
                </c:pt>
                <c:pt idx="55">
                  <c:v>2.332613856108464E-2</c:v>
                </c:pt>
                <c:pt idx="56">
                  <c:v>6.7336420619701118E-2</c:v>
                </c:pt>
                <c:pt idx="57">
                  <c:v>0.11235248741424532</c:v>
                </c:pt>
                <c:pt idx="58">
                  <c:v>0.15835286809761323</c:v>
                </c:pt>
                <c:pt idx="59">
                  <c:v>0.205314649714082</c:v>
                </c:pt>
                <c:pt idx="60">
                  <c:v>0.25321349476408966</c:v>
                </c:pt>
                <c:pt idx="61">
                  <c:v>0.30202366176973938</c:v>
                </c:pt>
                <c:pt idx="62">
                  <c:v>0.35171802883468672</c:v>
                </c:pt>
                <c:pt idx="63">
                  <c:v>0.40226812018338687</c:v>
                </c:pt>
                <c:pt idx="64">
                  <c:v>0.45364413565626055</c:v>
                </c:pt>
                <c:pt idx="65">
                  <c:v>0.50581498312845075</c:v>
                </c:pt>
                <c:pt idx="66">
                  <c:v>0.55874831381114154</c:v>
                </c:pt>
                <c:pt idx="67">
                  <c:v>0.61241056038559083</c:v>
                </c:pt>
                <c:pt idx="68">
                  <c:v>0.66676697791121686</c:v>
                </c:pt>
                <c:pt idx="69">
                  <c:v>0.72178168744027227</c:v>
                </c:pt>
                <c:pt idx="70">
                  <c:v>0.77741772226293426</c:v>
                </c:pt>
                <c:pt idx="71">
                  <c:v>0.83363707669813114</c:v>
                </c:pt>
                <c:pt idx="72">
                  <c:v>0.89040075733669166</c:v>
                </c:pt>
                <c:pt idx="73">
                  <c:v>0.94766883663535872</c:v>
                </c:pt>
                <c:pt idx="74">
                  <c:v>1.0054005087519764</c:v>
                </c:pt>
                <c:pt idx="75">
                  <c:v>1.0635541475041821</c:v>
                </c:pt>
                <c:pt idx="76">
                  <c:v>1.1220873663264908</c:v>
                </c:pt>
                <c:pt idx="77">
                  <c:v>1.1809570800932685</c:v>
                </c:pt>
                <c:pt idx="78">
                  <c:v>1.2401195686680715</c:v>
                </c:pt>
                <c:pt idx="79">
                  <c:v>1.299530542033265</c:v>
                </c:pt>
                <c:pt idx="80">
                  <c:v>1.3591452068476702</c:v>
                </c:pt>
                <c:pt idx="81">
                  <c:v>1.418918334274073</c:v>
                </c:pt>
                <c:pt idx="82">
                  <c:v>1.4788043289132387</c:v>
                </c:pt>
                <c:pt idx="83">
                  <c:v>1.5387572986761708</c:v>
                </c:pt>
                <c:pt idx="84">
                  <c:v>1.5987311254220469</c:v>
                </c:pt>
                <c:pt idx="85">
                  <c:v>1.6586795361854703</c:v>
                </c:pt>
                <c:pt idx="86">
                  <c:v>1.7185561748134957</c:v>
                </c:pt>
                <c:pt idx="87">
                  <c:v>1.7783146738302233</c:v>
                </c:pt>
                <c:pt idx="88">
                  <c:v>1.8379087263446729</c:v>
                </c:pt>
                <c:pt idx="89">
                  <c:v>1.8972921578164295</c:v>
                </c:pt>
                <c:pt idx="90">
                  <c:v>1.9564189974925155</c:v>
                </c:pt>
                <c:pt idx="91">
                  <c:v>2.0152435493290266</c:v>
                </c:pt>
                <c:pt idx="92">
                  <c:v>2.0737204622115746</c:v>
                </c:pt>
                <c:pt idx="93">
                  <c:v>2.1318047992896689</c:v>
                </c:pt>
                <c:pt idx="94">
                  <c:v>2.189452106242209</c:v>
                </c:pt>
                <c:pt idx="95">
                  <c:v>2.2466184782936787</c:v>
                </c:pt>
                <c:pt idx="96">
                  <c:v>2.3032606258039756</c:v>
                </c:pt>
                <c:pt idx="97">
                  <c:v>2.3593359382585652</c:v>
                </c:pt>
                <c:pt idx="98">
                  <c:v>2.4148025464903546</c:v>
                </c:pt>
                <c:pt idx="99">
                  <c:v>2.4696193829697686</c:v>
                </c:pt>
                <c:pt idx="100">
                  <c:v>2.5237462400054493</c:v>
                </c:pt>
                <c:pt idx="101">
                  <c:v>2.5771438257044053</c:v>
                </c:pt>
                <c:pt idx="102">
                  <c:v>2.6297738175475502</c:v>
                </c:pt>
                <c:pt idx="103">
                  <c:v>2.6815989134442515</c:v>
                </c:pt>
                <c:pt idx="104">
                  <c:v>2.7325828801376937</c:v>
                </c:pt>
                <c:pt idx="105">
                  <c:v>2.782690598841592</c:v>
                </c:pt>
                <c:pt idx="106">
                  <c:v>2.8318881079981524</c:v>
                </c:pt>
                <c:pt idx="107">
                  <c:v>2.8801426430567614</c:v>
                </c:pt>
                <c:pt idx="108">
                  <c:v>2.9274226731831159</c:v>
                </c:pt>
                <c:pt idx="109">
                  <c:v>2.9736979348190529</c:v>
                </c:pt>
                <c:pt idx="110">
                  <c:v>3.0189394620242229</c:v>
                </c:pt>
                <c:pt idx="111">
                  <c:v>3.0631196135419256</c:v>
                </c:pt>
                <c:pt idx="112">
                  <c:v>3.1062120965430089</c:v>
                </c:pt>
                <c:pt idx="113">
                  <c:v>3.148191987013282</c:v>
                </c:pt>
                <c:pt idx="114">
                  <c:v>3.1890357467619452</c:v>
                </c:pt>
                <c:pt idx="115">
                  <c:v>3.2287212370403262</c:v>
                </c:pt>
                <c:pt idx="116">
                  <c:v>3.2672277287724887</c:v>
                </c:pt>
                <c:pt idx="117">
                  <c:v>3.3045359094111943</c:v>
                </c:pt>
                <c:pt idx="118">
                  <c:v>3.3406278864448642</c:v>
                </c:pt>
                <c:pt idx="119">
                  <c:v>3.375487187593099</c:v>
                </c:pt>
                <c:pt idx="120">
                  <c:v>3.4090987577401939</c:v>
                </c:pt>
                <c:pt idx="121">
                  <c:v>3.4414489526676779</c:v>
                </c:pt>
                <c:pt idx="122">
                  <c:v>3.4725255296583959</c:v>
                </c:pt>
                <c:pt idx="123">
                  <c:v>3.5023176350556109</c:v>
                </c:pt>
                <c:pt idx="124">
                  <c:v>3.530815788871565</c:v>
                </c:pt>
                <c:pt idx="125">
                  <c:v>3.5580118665501104</c:v>
                </c:pt>
                <c:pt idx="126">
                  <c:v>3.5838990779980704</c:v>
                </c:pt>
                <c:pt idx="127">
                  <c:v>3.6084719440093438</c:v>
                </c:pt>
                <c:pt idx="128">
                  <c:v>3.6317262702147559</c:v>
                </c:pt>
                <c:pt idx="129">
                  <c:v>3.6536591186987817</c:v>
                </c:pt>
                <c:pt idx="130">
                  <c:v>3.6742687774321987</c:v>
                </c:pt>
                <c:pt idx="131">
                  <c:v>3.6935547276765432</c:v>
                </c:pt>
                <c:pt idx="132">
                  <c:v>3.7115176095227214</c:v>
                </c:pt>
                <c:pt idx="133">
                  <c:v>3.728159185731589</c:v>
                </c:pt>
                <c:pt idx="134">
                  <c:v>3.7434823040494027</c:v>
                </c:pt>
                <c:pt idx="135">
                  <c:v>3.757490858174751</c:v>
                </c:pt>
                <c:pt idx="136">
                  <c:v>3.7701897475572563</c:v>
                </c:pt>
                <c:pt idx="137">
                  <c:v>3.7815848362103965</c:v>
                </c:pt>
                <c:pt idx="138">
                  <c:v>3.7916829107226793</c:v>
                </c:pt>
                <c:pt idx="139">
                  <c:v>3.8004916376519997</c:v>
                </c:pt>
                <c:pt idx="140">
                  <c:v>3.8080195204880032</c:v>
                </c:pt>
                <c:pt idx="141">
                  <c:v>3.8142758563662618</c:v>
                </c:pt>
                <c:pt idx="142">
                  <c:v>3.8192706927163425</c:v>
                </c:pt>
                <c:pt idx="143">
                  <c:v>3.8230147840231288</c:v>
                </c:pt>
                <c:pt idx="144">
                  <c:v>3.8255195488773328</c:v>
                </c:pt>
                <c:pt idx="145">
                  <c:v>3.8267970274868097</c:v>
                </c:pt>
                <c:pt idx="146">
                  <c:v>3.8268598398152416</c:v>
                </c:pt>
                <c:pt idx="147">
                  <c:v>3.8257211445087056</c:v>
                </c:pt>
                <c:pt idx="148">
                  <c:v>3.8233945987643874</c:v>
                </c:pt>
                <c:pt idx="149">
                  <c:v>3.8198943192879149</c:v>
                </c:pt>
                <c:pt idx="150">
                  <c:v>3.8152348444781445</c:v>
                </c:pt>
                <c:pt idx="151">
                  <c:v>3.8094310979694135</c:v>
                </c:pt>
                <c:pt idx="152">
                  <c:v>3.8024983536520272</c:v>
                </c:pt>
                <c:pt idx="153">
                  <c:v>3.7944522022819935</c:v>
                </c:pt>
                <c:pt idx="154">
                  <c:v>3.7853085197807941</c:v>
                </c:pt>
                <c:pt idx="155">
                  <c:v>3.7750834373150015</c:v>
                </c:pt>
                <c:pt idx="156">
                  <c:v>3.7637933132347841</c:v>
                </c:pt>
                <c:pt idx="157">
                  <c:v>3.7514547069385</c:v>
                </c:pt>
                <c:pt idx="158">
                  <c:v>3.7380843547191938</c:v>
                </c:pt>
                <c:pt idx="159">
                  <c:v>3.7236991476365069</c:v>
                </c:pt>
                <c:pt idx="160">
                  <c:v>3.7083161114458076</c:v>
                </c:pt>
                <c:pt idx="161">
                  <c:v>3.6919523886037782</c:v>
                </c:pt>
                <c:pt idx="162">
                  <c:v>3.6746252223578066</c:v>
                </c:pt>
                <c:pt idx="163">
                  <c:v>3.6563519429141622</c:v>
                </c:pt>
                <c:pt idx="164">
                  <c:v>3.6371499556680447</c:v>
                </c:pt>
                <c:pt idx="165">
                  <c:v>3.6170367314665435</c:v>
                </c:pt>
                <c:pt idx="166">
                  <c:v>3.596029798864159</c:v>
                </c:pt>
                <c:pt idx="167">
                  <c:v>3.5741467383189498</c:v>
                </c:pt>
                <c:pt idx="168">
                  <c:v>3.5514051782665721</c:v>
                </c:pt>
                <c:pt idx="169">
                  <c:v>3.5278227929988821</c:v>
                </c:pt>
                <c:pt idx="170">
                  <c:v>3.5034173022637072</c:v>
                </c:pt>
                <c:pt idx="171">
                  <c:v>3.4782064724928481</c:v>
                </c:pt>
                <c:pt idx="172">
                  <c:v>3.4522081195565031</c:v>
                </c:pt>
                <c:pt idx="173">
                  <c:v>3.4254401129338983</c:v>
                </c:pt>
                <c:pt idx="174">
                  <c:v>3.3979203811824092</c:v>
                </c:pt>
                <c:pt idx="175">
                  <c:v>3.3696669185804273</c:v>
                </c:pt>
                <c:pt idx="176">
                  <c:v>3.3406977928132795</c:v>
                </c:pt>
                <c:pt idx="177">
                  <c:v>3.3110311535659198</c:v>
                </c:pt>
                <c:pt idx="178">
                  <c:v>3.2806852418818924</c:v>
                </c:pt>
                <c:pt idx="179">
                  <c:v>3.2496784001441106</c:v>
                </c:pt>
                <c:pt idx="180">
                  <c:v>3.2180290825304594</c:v>
                </c:pt>
                <c:pt idx="181">
                  <c:v>3.1857558657951448</c:v>
                </c:pt>
                <c:pt idx="182">
                  <c:v>3.1528774602257386</c:v>
                </c:pt>
                <c:pt idx="183">
                  <c:v>3.1194127206258067</c:v>
                </c:pt>
                <c:pt idx="184">
                  <c:v>3.0853806571736957</c:v>
                </c:pt>
                <c:pt idx="185">
                  <c:v>3.0508004460097702</c:v>
                </c:pt>
                <c:pt idx="186">
                  <c:v>3.0156914394069161</c:v>
                </c:pt>
                <c:pt idx="187">
                  <c:v>2.9800731753825245</c:v>
                </c:pt>
                <c:pt idx="188">
                  <c:v>2.9439653866144324</c:v>
                </c:pt>
                <c:pt idx="189">
                  <c:v>2.9073880085283133</c:v>
                </c:pt>
                <c:pt idx="190">
                  <c:v>2.8703611864299194</c:v>
                </c:pt>
                <c:pt idx="191">
                  <c:v>2.8329052815620552</c:v>
                </c:pt>
                <c:pt idx="192">
                  <c:v>2.7950408759735579</c:v>
                </c:pt>
                <c:pt idx="193">
                  <c:v>2.7567887760954588</c:v>
                </c:pt>
                <c:pt idx="194">
                  <c:v>2.7181700149280301</c:v>
                </c:pt>
                <c:pt idx="195">
                  <c:v>2.6792058527516196</c:v>
                </c:pt>
                <c:pt idx="196">
                  <c:v>2.6399177762837347</c:v>
                </c:pt>
                <c:pt idx="197">
                  <c:v>2.6003274962149412</c:v>
                </c:pt>
                <c:pt idx="198">
                  <c:v>2.5604569430666002</c:v>
                </c:pt>
                <c:pt idx="199">
                  <c:v>2.5203282613242122</c:v>
                </c:pt>
                <c:pt idx="200">
                  <c:v>2.4799638018112211</c:v>
                </c:pt>
              </c:numCache>
            </c:numRef>
          </c:xVal>
          <c:yVal>
            <c:numRef>
              <c:f>HedgeBedarf!$A$5:$A$205</c:f>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yVal>
          <c:smooth val="0"/>
          <c:extLst>
            <c:ext xmlns:c16="http://schemas.microsoft.com/office/drawing/2014/chart" uri="{C3380CC4-5D6E-409C-BE32-E72D297353CC}">
              <c16:uniqueId val="{00000000-3DF6-4FC3-A2AE-D5F4D7D40E2B}"/>
            </c:ext>
          </c:extLst>
        </c:ser>
        <c:ser>
          <c:idx val="2"/>
          <c:order val="2"/>
          <c:tx>
            <c:v>Zeiger</c:v>
          </c:tx>
          <c:spPr>
            <a:ln w="19050" cap="rnd">
              <a:solidFill>
                <a:schemeClr val="accent3"/>
              </a:solidFill>
              <a:round/>
            </a:ln>
            <a:effectLst/>
          </c:spPr>
          <c:marker>
            <c:symbol val="picture"/>
            <c:spPr>
              <a:blipFill>
                <a:blip xmlns:r="http://schemas.openxmlformats.org/officeDocument/2006/relationships" r:embed="rId1"/>
                <a:stretch>
                  <a:fillRect/>
                </a:stretch>
              </a:blipFill>
              <a:ln w="9525">
                <a:noFill/>
              </a:ln>
              <a:effectLst/>
            </c:spPr>
          </c:marker>
          <c:xVal>
            <c:numRef>
              <c:f>Ueberhaenge!$Z$4</c:f>
              <c:numCache>
                <c:formatCode>General</c:formatCode>
                <c:ptCount val="1"/>
                <c:pt idx="0">
                  <c:v>3.9138130532051219</c:v>
                </c:pt>
              </c:numCache>
            </c:numRef>
          </c:xVal>
          <c:yVal>
            <c:numRef>
              <c:f>Ueberhaenge!$X$4</c:f>
              <c:numCache>
                <c:formatCode>#,##0.00</c:formatCode>
                <c:ptCount val="1"/>
                <c:pt idx="0">
                  <c:v>14748</c:v>
                </c:pt>
              </c:numCache>
            </c:numRef>
          </c:yVal>
          <c:smooth val="0"/>
          <c:extLst>
            <c:ext xmlns:c16="http://schemas.microsoft.com/office/drawing/2014/chart" uri="{C3380CC4-5D6E-409C-BE32-E72D297353CC}">
              <c16:uniqueId val="{00000001-3DF6-4FC3-A2AE-D5F4D7D40E2B}"/>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2-3DF6-4FC3-A2AE-D5F4D7D40E2B}"/>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3500"/>
          <c:min val="115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6.2774319920239102E-2"/>
          <c:w val="0.829232785182212"/>
          <c:h val="0.89582268166688317"/>
        </c:manualLayout>
      </c:layout>
      <c:scatterChart>
        <c:scatterStyle val="lineMarker"/>
        <c:varyColors val="0"/>
        <c:ser>
          <c:idx val="3"/>
          <c:order val="3"/>
          <c:tx>
            <c:v>Front+1</c:v>
          </c:tx>
          <c:spPr>
            <a:ln w="22225">
              <a:solidFill>
                <a:srgbClr val="FF33CC"/>
              </a:solidFill>
            </a:ln>
          </c:spPr>
          <c:marker>
            <c:symbol val="none"/>
          </c:marker>
          <c:xVal>
            <c:numRef>
              <c:f>'HedgeBedarf+01'!$C$5:$C$205</c:f>
              <c:numCache>
                <c:formatCode>0.0</c:formatCode>
                <c:ptCount val="201"/>
                <c:pt idx="0">
                  <c:v>1.3487836696396094</c:v>
                </c:pt>
                <c:pt idx="1">
                  <c:v>1.3629212017061434</c:v>
                </c:pt>
                <c:pt idx="2">
                  <c:v>1.3771368324227911</c:v>
                </c:pt>
                <c:pt idx="3">
                  <c:v>1.3914297715056307</c:v>
                </c:pt>
                <c:pt idx="4">
                  <c:v>1.4057992029409632</c:v>
                </c:pt>
                <c:pt idx="5">
                  <c:v>1.4202442847935248</c:v>
                </c:pt>
                <c:pt idx="6">
                  <c:v>1.4347641490196379</c:v>
                </c:pt>
                <c:pt idx="7">
                  <c:v>1.449357901285498</c:v>
                </c:pt>
                <c:pt idx="8">
                  <c:v>1.4640246207906982</c:v>
                </c:pt>
                <c:pt idx="9">
                  <c:v>1.4787633600972117</c:v>
                </c:pt>
                <c:pt idx="10">
                  <c:v>1.4935731449639638</c:v>
                </c:pt>
                <c:pt idx="11">
                  <c:v>1.5084529741871675</c:v>
                </c:pt>
                <c:pt idx="12">
                  <c:v>1.5234018194465873</c:v>
                </c:pt>
                <c:pt idx="13">
                  <c:v>1.5384186251578991</c:v>
                </c:pt>
                <c:pt idx="14">
                  <c:v>1.5535023083313038</c:v>
                </c:pt>
                <c:pt idx="15">
                  <c:v>1.568651758436568</c:v>
                </c:pt>
                <c:pt idx="16">
                  <c:v>1.583865837274669</c:v>
                </c:pt>
                <c:pt idx="17">
                  <c:v>1.5991433788561817</c:v>
                </c:pt>
                <c:pt idx="18">
                  <c:v>1.6144831892866045</c:v>
                </c:pt>
                <c:pt idx="19">
                  <c:v>1.6298840466587838</c:v>
                </c:pt>
                <c:pt idx="20">
                  <c:v>1.6453447009525846</c:v>
                </c:pt>
                <c:pt idx="21">
                  <c:v>1.6608638739420045</c:v>
                </c:pt>
                <c:pt idx="22">
                  <c:v>1.676440259109881</c:v>
                </c:pt>
                <c:pt idx="23">
                  <c:v>1.6920725215703625</c:v>
                </c:pt>
                <c:pt idx="24">
                  <c:v>1.7077592979992944</c:v>
                </c:pt>
                <c:pt idx="25">
                  <c:v>1.7234991965727278</c:v>
                </c:pt>
                <c:pt idx="26">
                  <c:v>1.7392907969136688</c:v>
                </c:pt>
                <c:pt idx="27">
                  <c:v>1.7551326500472539</c:v>
                </c:pt>
                <c:pt idx="28">
                  <c:v>1.771023278364531</c:v>
                </c:pt>
                <c:pt idx="29">
                  <c:v>1.7869611755949693</c:v>
                </c:pt>
                <c:pt idx="30">
                  <c:v>1.8029448067879073</c:v>
                </c:pt>
                <c:pt idx="31">
                  <c:v>1.8189726083030633</c:v>
                </c:pt>
                <c:pt idx="32">
                  <c:v>1.8350429878102876</c:v>
                </c:pt>
                <c:pt idx="33">
                  <c:v>1.851154324298701</c:v>
                </c:pt>
                <c:pt idx="34">
                  <c:v>1.8673049680953973</c:v>
                </c:pt>
                <c:pt idx="35">
                  <c:v>1.8834932408938503</c:v>
                </c:pt>
                <c:pt idx="36">
                  <c:v>1.8997174357921722</c:v>
                </c:pt>
                <c:pt idx="37">
                  <c:v>1.9159758173414072</c:v>
                </c:pt>
                <c:pt idx="38">
                  <c:v>1.9322666216039639</c:v>
                </c:pt>
                <c:pt idx="39">
                  <c:v>1.9485880562223912</c:v>
                </c:pt>
                <c:pt idx="40">
                  <c:v>1.9649383004985879</c:v>
                </c:pt>
                <c:pt idx="41">
                  <c:v>1.9813155054836376</c:v>
                </c:pt>
                <c:pt idx="42">
                  <c:v>1.9977177940783786</c:v>
                </c:pt>
                <c:pt idx="43">
                  <c:v>2.0141432611448598</c:v>
                </c:pt>
                <c:pt idx="44">
                  <c:v>2.0305899736288411</c:v>
                </c:pt>
                <c:pt idx="45">
                  <c:v>2.0470559706934224</c:v>
                </c:pt>
                <c:pt idx="46">
                  <c:v>2.0635392638639836</c:v>
                </c:pt>
                <c:pt idx="47">
                  <c:v>2.0800378371845394</c:v>
                </c:pt>
                <c:pt idx="48">
                  <c:v>2.0965496473856384</c:v>
                </c:pt>
                <c:pt idx="49">
                  <c:v>2.1130726240639217</c:v>
                </c:pt>
                <c:pt idx="50">
                  <c:v>2.1296046698734883</c:v>
                </c:pt>
                <c:pt idx="51">
                  <c:v>2.1461436607291424</c:v>
                </c:pt>
                <c:pt idx="52">
                  <c:v>2.1626874460216667</c:v>
                </c:pt>
                <c:pt idx="53">
                  <c:v>2.1792338488452145</c:v>
                </c:pt>
                <c:pt idx="54">
                  <c:v>2.195780666236939</c:v>
                </c:pt>
                <c:pt idx="55">
                  <c:v>2.212325669428937</c:v>
                </c:pt>
                <c:pt idx="56">
                  <c:v>2.2288666041126373</c:v>
                </c:pt>
                <c:pt idx="57">
                  <c:v>2.2454011907156892</c:v>
                </c:pt>
                <c:pt idx="58">
                  <c:v>2.2619271246914701</c:v>
                </c:pt>
                <c:pt idx="59">
                  <c:v>2.2784420768212814</c:v>
                </c:pt>
                <c:pt idx="60">
                  <c:v>2.294943693529309</c:v>
                </c:pt>
                <c:pt idx="61">
                  <c:v>2.3114295972104388</c:v>
                </c:pt>
                <c:pt idx="62">
                  <c:v>2.3278973865709709</c:v>
                </c:pt>
                <c:pt idx="63">
                  <c:v>2.3443446369823264</c:v>
                </c:pt>
                <c:pt idx="64">
                  <c:v>2.3607689008477841</c:v>
                </c:pt>
                <c:pt idx="65">
                  <c:v>2.3771677079823137</c:v>
                </c:pt>
                <c:pt idx="66">
                  <c:v>2.3935385660055495</c:v>
                </c:pt>
                <c:pt idx="67">
                  <c:v>2.4098789607479323</c:v>
                </c:pt>
                <c:pt idx="68">
                  <c:v>2.4261863566701121</c:v>
                </c:pt>
                <c:pt idx="69">
                  <c:v>2.4424581972955557</c:v>
                </c:pt>
                <c:pt idx="70">
                  <c:v>2.4586919056564804</c:v>
                </c:pt>
                <c:pt idx="71">
                  <c:v>2.4748848847530454</c:v>
                </c:pt>
                <c:pt idx="72">
                  <c:v>2.491034518025895</c:v>
                </c:pt>
                <c:pt idx="73">
                  <c:v>2.5071381698419959</c:v>
                </c:pt>
                <c:pt idx="74">
                  <c:v>2.523193185993811</c:v>
                </c:pt>
                <c:pt idx="75">
                  <c:v>2.5391968942117895</c:v>
                </c:pt>
                <c:pt idx="76">
                  <c:v>2.555146604690151</c:v>
                </c:pt>
                <c:pt idx="77">
                  <c:v>2.5710396106259781</c:v>
                </c:pt>
                <c:pt idx="78">
                  <c:v>2.5868731887715533</c:v>
                </c:pt>
                <c:pt idx="79">
                  <c:v>2.6026445999999286</c:v>
                </c:pt>
                <c:pt idx="80">
                  <c:v>2.6183510898836957</c:v>
                </c:pt>
                <c:pt idx="81">
                  <c:v>2.6339898892868781</c:v>
                </c:pt>
                <c:pt idx="82">
                  <c:v>2.6495582149699382</c:v>
                </c:pt>
                <c:pt idx="83">
                  <c:v>2.6650532702077934</c:v>
                </c:pt>
                <c:pt idx="84">
                  <c:v>2.6804722454208054</c:v>
                </c:pt>
                <c:pt idx="85">
                  <c:v>2.6958123188186374</c:v>
                </c:pt>
                <c:pt idx="86">
                  <c:v>2.7110706570569212</c:v>
                </c:pt>
                <c:pt idx="87">
                  <c:v>2.7262444159066384</c:v>
                </c:pt>
                <c:pt idx="88">
                  <c:v>2.7413307409360868</c:v>
                </c:pt>
                <c:pt idx="89">
                  <c:v>2.7563267682053798</c:v>
                </c:pt>
                <c:pt idx="90">
                  <c:v>2.7712296249732926</c:v>
                </c:pt>
                <c:pt idx="91">
                  <c:v>2.7860364304164031</c:v>
                </c:pt>
                <c:pt idx="92">
                  <c:v>2.8007442963603451</c:v>
                </c:pt>
                <c:pt idx="93">
                  <c:v>2.8153503280230554</c:v>
                </c:pt>
                <c:pt idx="94">
                  <c:v>2.8298516247698613</c:v>
                </c:pt>
                <c:pt idx="95">
                  <c:v>2.8442452808802474</c:v>
                </c:pt>
                <c:pt idx="96">
                  <c:v>2.8585283863261584</c:v>
                </c:pt>
                <c:pt idx="97">
                  <c:v>2.8726980275616265</c:v>
                </c:pt>
                <c:pt idx="98">
                  <c:v>2.8867512883235809</c:v>
                </c:pt>
                <c:pt idx="99">
                  <c:v>2.9006852504436202</c:v>
                </c:pt>
                <c:pt idx="100">
                  <c:v>2.9144969946705466</c:v>
                </c:pt>
                <c:pt idx="101">
                  <c:v>2.9281836015035054</c:v>
                </c:pt>
                <c:pt idx="102">
                  <c:v>2.9417421520354305</c:v>
                </c:pt>
                <c:pt idx="103">
                  <c:v>2.9551697288066352</c:v>
                </c:pt>
                <c:pt idx="104">
                  <c:v>2.9684634166682944</c:v>
                </c:pt>
                <c:pt idx="105">
                  <c:v>2.9816203036555535</c:v>
                </c:pt>
                <c:pt idx="106">
                  <c:v>2.9946374818700741</c:v>
                </c:pt>
                <c:pt idx="107">
                  <c:v>3.0075120483716606</c:v>
                </c:pt>
                <c:pt idx="108">
                  <c:v>3.0202411060788079</c:v>
                </c:pt>
                <c:pt idx="109">
                  <c:v>3.0328217646777853</c:v>
                </c:pt>
                <c:pt idx="110">
                  <c:v>3.0452511415400743</c:v>
                </c:pt>
                <c:pt idx="111">
                  <c:v>3.0575263626477676</c:v>
                </c:pt>
                <c:pt idx="112">
                  <c:v>3.0696445635266985</c:v>
                </c:pt>
                <c:pt idx="113">
                  <c:v>3.0816028901869572</c:v>
                </c:pt>
                <c:pt idx="114">
                  <c:v>3.0933985000704673</c:v>
                </c:pt>
                <c:pt idx="115">
                  <c:v>3.1050285630053067</c:v>
                </c:pt>
                <c:pt idx="116">
                  <c:v>3.1164902621664394</c:v>
                </c:pt>
                <c:pt idx="117">
                  <c:v>3.1277807950424839</c:v>
                </c:pt>
                <c:pt idx="118">
                  <c:v>3.1388973744082032</c:v>
                </c:pt>
                <c:pt idx="119">
                  <c:v>3.1498372293023009</c:v>
                </c:pt>
                <c:pt idx="120">
                  <c:v>3.1605976060102283</c:v>
                </c:pt>
                <c:pt idx="121">
                  <c:v>3.171175769051529</c:v>
                </c:pt>
                <c:pt idx="122">
                  <c:v>3.18156900217142</c:v>
                </c:pt>
                <c:pt idx="123">
                  <c:v>3.1917746093361372</c:v>
                </c:pt>
                <c:pt idx="124">
                  <c:v>3.2017899157317267</c:v>
                </c:pt>
                <c:pt idx="125">
                  <c:v>3.2116122687657773</c:v>
                </c:pt>
                <c:pt idx="126">
                  <c:v>3.2212390390717585</c:v>
                </c:pt>
                <c:pt idx="127">
                  <c:v>3.230667621515475</c:v>
                </c:pt>
                <c:pt idx="128">
                  <c:v>3.2398954362032431</c:v>
                </c:pt>
                <c:pt idx="129">
                  <c:v>3.2489199294913389</c:v>
                </c:pt>
                <c:pt idx="130">
                  <c:v>3.2577385749962593</c:v>
                </c:pt>
                <c:pt idx="131">
                  <c:v>3.2663488746053524</c:v>
                </c:pt>
                <c:pt idx="132">
                  <c:v>3.274748359487357</c:v>
                </c:pt>
                <c:pt idx="133">
                  <c:v>3.2829345911023644</c:v>
                </c:pt>
                <c:pt idx="134">
                  <c:v>3.2909051622107697</c:v>
                </c:pt>
                <c:pt idx="135">
                  <c:v>3.2986576978806816</c:v>
                </c:pt>
                <c:pt idx="136">
                  <c:v>3.3061898564933481</c:v>
                </c:pt>
                <c:pt idx="137">
                  <c:v>3.3134993307460716</c:v>
                </c:pt>
                <c:pt idx="138">
                  <c:v>3.3205838486521388</c:v>
                </c:pt>
                <c:pt idx="139">
                  <c:v>3.327441174537265</c:v>
                </c:pt>
                <c:pt idx="140">
                  <c:v>3.3340691100320279</c:v>
                </c:pt>
                <c:pt idx="141">
                  <c:v>3.3404654950597825</c:v>
                </c:pt>
                <c:pt idx="142">
                  <c:v>3.3466282088195536</c:v>
                </c:pt>
                <c:pt idx="143">
                  <c:v>3.3525551707633778</c:v>
                </c:pt>
                <c:pt idx="144">
                  <c:v>3.3582443415675667</c:v>
                </c:pt>
                <c:pt idx="145">
                  <c:v>3.363693724097351</c:v>
                </c:pt>
                <c:pt idx="146">
                  <c:v>3.3689013643644103</c:v>
                </c:pt>
                <c:pt idx="147">
                  <c:v>3.3738653524767059</c:v>
                </c:pt>
                <c:pt idx="148">
                  <c:v>3.378583823580124</c:v>
                </c:pt>
                <c:pt idx="149">
                  <c:v>3.3830549587913472</c:v>
                </c:pt>
                <c:pt idx="150">
                  <c:v>3.3872769861214382</c:v>
                </c:pt>
                <c:pt idx="151">
                  <c:v>3.3912481813895865</c:v>
                </c:pt>
                <c:pt idx="152">
                  <c:v>3.3949668691264554</c:v>
                </c:pt>
                <c:pt idx="153">
                  <c:v>3.398431423466608</c:v>
                </c:pt>
                <c:pt idx="154">
                  <c:v>3.4016402690294427</c:v>
                </c:pt>
                <c:pt idx="155">
                  <c:v>3.404591881788082</c:v>
                </c:pt>
                <c:pt idx="156">
                  <c:v>3.4072847899257099</c:v>
                </c:pt>
                <c:pt idx="157">
                  <c:v>3.4097175746787274</c:v>
                </c:pt>
                <c:pt idx="158">
                  <c:v>3.4118888711662816</c:v>
                </c:pt>
                <c:pt idx="159">
                  <c:v>3.4137973692055152</c:v>
                </c:pt>
                <c:pt idx="160">
                  <c:v>3.4154418141120706</c:v>
                </c:pt>
                <c:pt idx="161">
                  <c:v>3.4168210074852476</c:v>
                </c:pt>
                <c:pt idx="162">
                  <c:v>3.4179338079773158</c:v>
                </c:pt>
                <c:pt idx="163">
                  <c:v>3.4187791320463989</c:v>
                </c:pt>
                <c:pt idx="164">
                  <c:v>3.4193559546924286</c:v>
                </c:pt>
                <c:pt idx="165">
                  <c:v>3.4196633101755998</c:v>
                </c:pt>
                <c:pt idx="166">
                  <c:v>3.4197002927168292</c:v>
                </c:pt>
                <c:pt idx="167">
                  <c:v>3.4194660571796618</c:v>
                </c:pt>
                <c:pt idx="168">
                  <c:v>3.4189598197331215</c:v>
                </c:pt>
                <c:pt idx="169">
                  <c:v>3.4181808584949636</c:v>
                </c:pt>
                <c:pt idx="170">
                  <c:v>3.417128514154852</c:v>
                </c:pt>
                <c:pt idx="171">
                  <c:v>3.4158021905769114</c:v>
                </c:pt>
                <c:pt idx="172">
                  <c:v>3.4142013553811918</c:v>
                </c:pt>
                <c:pt idx="173">
                  <c:v>3.4123255405035247</c:v>
                </c:pt>
                <c:pt idx="174">
                  <c:v>3.4101743427332831</c:v>
                </c:pt>
                <c:pt idx="175">
                  <c:v>3.4077474242285888</c:v>
                </c:pt>
                <c:pt idx="176">
                  <c:v>3.4050445130084652</c:v>
                </c:pt>
                <c:pt idx="177">
                  <c:v>3.4020654034214823</c:v>
                </c:pt>
                <c:pt idx="178">
                  <c:v>3.398809956590449</c:v>
                </c:pt>
                <c:pt idx="179">
                  <c:v>3.3952781008326824</c:v>
                </c:pt>
                <c:pt idx="180">
                  <c:v>3.391469832055432</c:v>
                </c:pt>
                <c:pt idx="181">
                  <c:v>3.3873852141260383</c:v>
                </c:pt>
                <c:pt idx="182">
                  <c:v>3.3830243792163825</c:v>
                </c:pt>
                <c:pt idx="183">
                  <c:v>3.3783875281212454</c:v>
                </c:pt>
                <c:pt idx="184">
                  <c:v>3.3734749305501719</c:v>
                </c:pt>
                <c:pt idx="185">
                  <c:v>3.368286925392451</c:v>
                </c:pt>
                <c:pt idx="186">
                  <c:v>3.3628239209548481</c:v>
                </c:pt>
                <c:pt idx="187">
                  <c:v>3.3570863951717294</c:v>
                </c:pt>
                <c:pt idx="188">
                  <c:v>3.3510748957872303</c:v>
                </c:pt>
                <c:pt idx="189">
                  <c:v>3.3447900405091255</c:v>
                </c:pt>
                <c:pt idx="190">
                  <c:v>3.3382325171340979</c:v>
                </c:pt>
                <c:pt idx="191">
                  <c:v>3.3314030836440991</c:v>
                </c:pt>
                <c:pt idx="192">
                  <c:v>3.3243025682734957</c:v>
                </c:pt>
                <c:pt idx="193">
                  <c:v>3.31693186954673</c:v>
                </c:pt>
                <c:pt idx="194">
                  <c:v>3.3092919562862568</c:v>
                </c:pt>
                <c:pt idx="195">
                  <c:v>3.3013838675904732</c:v>
                </c:pt>
                <c:pt idx="196">
                  <c:v>3.2932087127814498</c:v>
                </c:pt>
                <c:pt idx="197">
                  <c:v>3.2847676713222218</c:v>
                </c:pt>
                <c:pt idx="198">
                  <c:v>3.2760619927034544</c:v>
                </c:pt>
                <c:pt idx="199">
                  <c:v>3.2670929962993127</c:v>
                </c:pt>
                <c:pt idx="200">
                  <c:v>3.2578620711923576</c:v>
                </c:pt>
              </c:numCache>
            </c:numRef>
          </c:xVal>
          <c:yVal>
            <c:numRef>
              <c:f>'HedgeBedarf+01'!$A$5:$A$205</c:f>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yVal>
          <c:smooth val="0"/>
          <c:extLst>
            <c:ext xmlns:c16="http://schemas.microsoft.com/office/drawing/2014/chart" uri="{C3380CC4-5D6E-409C-BE32-E72D297353CC}">
              <c16:uniqueId val="{00000004-7B36-4541-87D0-513C57A0EF16}"/>
            </c:ext>
          </c:extLst>
        </c:ser>
        <c:ser>
          <c:idx val="4"/>
          <c:order val="4"/>
          <c:tx>
            <c:v>Front + Front+1</c:v>
          </c:tx>
          <c:marker>
            <c:symbol val="none"/>
          </c:marker>
          <c:xVal>
            <c:numRef>
              <c:f>Ueberhaenge!$U$10:$U$210</c:f>
              <c:numCache>
                <c:formatCode>General</c:formatCode>
                <c:ptCount val="201"/>
                <c:pt idx="0">
                  <c:v>0.55903535703699081</c:v>
                </c:pt>
                <c:pt idx="1">
                  <c:v>0.56595467673998778</c:v>
                </c:pt>
                <c:pt idx="2">
                  <c:v>0.57339776521366548</c:v>
                </c:pt>
                <c:pt idx="3">
                  <c:v>0.58138724538269215</c:v>
                </c:pt>
                <c:pt idx="4">
                  <c:v>0.58994590344251263</c:v>
                </c:pt>
                <c:pt idx="5">
                  <c:v>0.59909665851049398</c:v>
                </c:pt>
                <c:pt idx="6">
                  <c:v>0.60886253104130572</c:v>
                </c:pt>
                <c:pt idx="7">
                  <c:v>0.61926661003476835</c:v>
                </c:pt>
                <c:pt idx="8">
                  <c:v>0.63033201906813818</c:v>
                </c:pt>
                <c:pt idx="9">
                  <c:v>0.64208188118902843</c:v>
                </c:pt>
                <c:pt idx="10">
                  <c:v>0.6545392827090275</c:v>
                </c:pt>
                <c:pt idx="11">
                  <c:v>0.66772723594221339</c:v>
                </c:pt>
                <c:pt idx="12">
                  <c:v>0.68166864093680124</c:v>
                </c:pt>
                <c:pt idx="13">
                  <c:v>0.69638624625229073</c:v>
                </c:pt>
                <c:pt idx="14">
                  <c:v>0.71190260883846523</c:v>
                </c:pt>
                <c:pt idx="15">
                  <c:v>0.72824005307670781</c:v>
                </c:pt>
                <c:pt idx="16">
                  <c:v>0.74542062904810091</c:v>
                </c:pt>
                <c:pt idx="17">
                  <c:v>0.76346607009667911</c:v>
                </c:pt>
                <c:pt idx="18">
                  <c:v>0.78239774976015042</c:v>
                </c:pt>
                <c:pt idx="19">
                  <c:v>0.80223663814422208</c:v>
                </c:pt>
                <c:pt idx="20">
                  <c:v>0.82300325782029915</c:v>
                </c:pt>
                <c:pt idx="21">
                  <c:v>0.84471763933003663</c:v>
                </c:pt>
                <c:pt idx="22">
                  <c:v>0.86739927638366454</c:v>
                </c:pt>
                <c:pt idx="23">
                  <c:v>0.89106708084230302</c:v>
                </c:pt>
                <c:pt idx="24">
                  <c:v>0.91573933757771708</c:v>
                </c:pt>
                <c:pt idx="25">
                  <c:v>0.94143365930602241</c:v>
                </c:pt>
                <c:pt idx="26">
                  <c:v>0.96816694149452598</c:v>
                </c:pt>
                <c:pt idx="27">
                  <c:v>0.99595531744365162</c:v>
                </c:pt>
                <c:pt idx="28">
                  <c:v>1.024814113648274</c:v>
                </c:pt>
                <c:pt idx="29">
                  <c:v>1.0547578055448685</c:v>
                </c:pt>
                <c:pt idx="30">
                  <c:v>1.0857999737529125</c:v>
                </c:pt>
                <c:pt idx="31">
                  <c:v>1.117953260920596</c:v>
                </c:pt>
                <c:pt idx="32">
                  <c:v>1.1512293292862474</c:v>
                </c:pt>
                <c:pt idx="33">
                  <c:v>1.1856388190680074</c:v>
                </c:pt>
                <c:pt idx="34">
                  <c:v>1.2211913077951237</c:v>
                </c:pt>
                <c:pt idx="35">
                  <c:v>1.2578952706945998</c:v>
                </c:pt>
                <c:pt idx="36">
                  <c:v>1.2957580422471695</c:v>
                </c:pt>
                <c:pt idx="37">
                  <c:v>1.3347857790264308</c:v>
                </c:pt>
                <c:pt idx="38">
                  <c:v>1.3749834239342669</c:v>
                </c:pt>
                <c:pt idx="39">
                  <c:v>1.4163546719450317</c:v>
                </c:pt>
                <c:pt idx="40">
                  <c:v>1.4589019374695233</c:v>
                </c:pt>
                <c:pt idx="41">
                  <c:v>1.5026263234483235</c:v>
                </c:pt>
                <c:pt idx="42">
                  <c:v>1.5475275922819798</c:v>
                </c:pt>
                <c:pt idx="43">
                  <c:v>1.5936041387031787</c:v>
                </c:pt>
                <c:pt idx="44">
                  <c:v>1.6408529646934142</c:v>
                </c:pt>
                <c:pt idx="45">
                  <c:v>1.689269656543307</c:v>
                </c:pt>
                <c:pt idx="46">
                  <c:v>1.7388483641524655</c:v>
                </c:pt>
                <c:pt idx="47">
                  <c:v>1.789581782660796</c:v>
                </c:pt>
                <c:pt idx="48">
                  <c:v>1.8414611364988187</c:v>
                </c:pt>
                <c:pt idx="49">
                  <c:v>1.8944761659400409</c:v>
                </c:pt>
                <c:pt idx="50">
                  <c:v>1.9486151162334484</c:v>
                </c:pt>
                <c:pt idx="51">
                  <c:v>2.0038647293886314</c:v>
                </c:pt>
                <c:pt idx="52">
                  <c:v>2.0602102386805399</c:v>
                </c:pt>
                <c:pt idx="53">
                  <c:v>2.1176353659347686</c:v>
                </c:pt>
                <c:pt idx="54">
                  <c:v>2.1761223216478016</c:v>
                </c:pt>
                <c:pt idx="55">
                  <c:v>2.2356518079900218</c:v>
                </c:pt>
                <c:pt idx="56">
                  <c:v>2.2962030247323382</c:v>
                </c:pt>
                <c:pt idx="57">
                  <c:v>2.3577536781299346</c:v>
                </c:pt>
                <c:pt idx="58">
                  <c:v>2.4202799927890832</c:v>
                </c:pt>
                <c:pt idx="59">
                  <c:v>2.4837567265353635</c:v>
                </c:pt>
                <c:pt idx="60">
                  <c:v>2.5481571882933989</c:v>
                </c:pt>
                <c:pt idx="61">
                  <c:v>2.6134532589801784</c:v>
                </c:pt>
                <c:pt idx="62">
                  <c:v>2.6796154154056575</c:v>
                </c:pt>
                <c:pt idx="63">
                  <c:v>2.7466127571657131</c:v>
                </c:pt>
                <c:pt idx="64">
                  <c:v>2.8144130365040447</c:v>
                </c:pt>
                <c:pt idx="65">
                  <c:v>2.8829826911107643</c:v>
                </c:pt>
                <c:pt idx="66">
                  <c:v>2.952286879816691</c:v>
                </c:pt>
                <c:pt idx="67">
                  <c:v>3.0222895211335232</c:v>
                </c:pt>
                <c:pt idx="68">
                  <c:v>3.0929533345813289</c:v>
                </c:pt>
                <c:pt idx="69">
                  <c:v>3.164239884735828</c:v>
                </c:pt>
                <c:pt idx="70">
                  <c:v>3.2361096279194146</c:v>
                </c:pt>
                <c:pt idx="71">
                  <c:v>3.3085219614511763</c:v>
                </c:pt>
                <c:pt idx="72">
                  <c:v>3.3814352753625867</c:v>
                </c:pt>
                <c:pt idx="73">
                  <c:v>3.4548070064773544</c:v>
                </c:pt>
                <c:pt idx="74">
                  <c:v>3.5285936947457874</c:v>
                </c:pt>
                <c:pt idx="75">
                  <c:v>3.6027510417159716</c:v>
                </c:pt>
                <c:pt idx="76">
                  <c:v>3.6772339710166415</c:v>
                </c:pt>
                <c:pt idx="77">
                  <c:v>3.7519966907192464</c:v>
                </c:pt>
                <c:pt idx="78">
                  <c:v>3.8269927574396245</c:v>
                </c:pt>
                <c:pt idx="79">
                  <c:v>3.9021751420331938</c:v>
                </c:pt>
                <c:pt idx="80">
                  <c:v>3.9774962967313661</c:v>
                </c:pt>
                <c:pt idx="81">
                  <c:v>4.0529082235609515</c:v>
                </c:pt>
                <c:pt idx="82">
                  <c:v>4.1283625438831768</c:v>
                </c:pt>
                <c:pt idx="83">
                  <c:v>4.2038105688839646</c:v>
                </c:pt>
                <c:pt idx="84">
                  <c:v>4.2792033708428523</c:v>
                </c:pt>
                <c:pt idx="85">
                  <c:v>4.3544918550041078</c:v>
                </c:pt>
                <c:pt idx="86">
                  <c:v>4.4296268318704168</c:v>
                </c:pt>
                <c:pt idx="87">
                  <c:v>4.5045590897368619</c:v>
                </c:pt>
                <c:pt idx="88">
                  <c:v>4.5792394672807593</c:v>
                </c:pt>
                <c:pt idx="89">
                  <c:v>4.6536189260218093</c:v>
                </c:pt>
                <c:pt idx="90">
                  <c:v>4.7276486224658081</c:v>
                </c:pt>
                <c:pt idx="91">
                  <c:v>4.8012799797454297</c:v>
                </c:pt>
                <c:pt idx="92">
                  <c:v>4.8744647585719196</c:v>
                </c:pt>
                <c:pt idx="93">
                  <c:v>4.9471551273127243</c:v>
                </c:pt>
                <c:pt idx="94">
                  <c:v>5.0193037310120703</c:v>
                </c:pt>
                <c:pt idx="95">
                  <c:v>5.0908637591739261</c:v>
                </c:pt>
                <c:pt idx="96">
                  <c:v>5.161789012130134</c:v>
                </c:pt>
                <c:pt idx="97">
                  <c:v>5.2320339658201913</c:v>
                </c:pt>
                <c:pt idx="98">
                  <c:v>5.3015538348139355</c:v>
                </c:pt>
                <c:pt idx="99">
                  <c:v>5.3703046334133884</c:v>
                </c:pt>
                <c:pt idx="100">
                  <c:v>5.4382432346759959</c:v>
                </c:pt>
                <c:pt idx="101">
                  <c:v>5.5053274272079111</c:v>
                </c:pt>
                <c:pt idx="102">
                  <c:v>5.5715159695829808</c:v>
                </c:pt>
                <c:pt idx="103">
                  <c:v>5.6367686422508871</c:v>
                </c:pt>
                <c:pt idx="104">
                  <c:v>5.7010462968059876</c:v>
                </c:pt>
                <c:pt idx="105">
                  <c:v>5.7643109024971455</c:v>
                </c:pt>
                <c:pt idx="106">
                  <c:v>5.8265255898682264</c:v>
                </c:pt>
                <c:pt idx="107">
                  <c:v>5.8876546914284216</c:v>
                </c:pt>
                <c:pt idx="108">
                  <c:v>5.9476637792619238</c:v>
                </c:pt>
                <c:pt idx="109">
                  <c:v>6.0065196994968382</c:v>
                </c:pt>
                <c:pt idx="110">
                  <c:v>6.0641906035642972</c:v>
                </c:pt>
                <c:pt idx="111">
                  <c:v>6.1206459761896932</c:v>
                </c:pt>
                <c:pt idx="112">
                  <c:v>6.1758566600697069</c:v>
                </c:pt>
                <c:pt idx="113">
                  <c:v>6.2297948772002396</c:v>
                </c:pt>
                <c:pt idx="114">
                  <c:v>6.2824342468324126</c:v>
                </c:pt>
                <c:pt idx="115">
                  <c:v>6.3337498000456325</c:v>
                </c:pt>
                <c:pt idx="116">
                  <c:v>6.3837179909389281</c:v>
                </c:pt>
                <c:pt idx="117">
                  <c:v>6.4323167044536778</c:v>
                </c:pt>
                <c:pt idx="118">
                  <c:v>6.4795252608530678</c:v>
                </c:pt>
                <c:pt idx="119">
                  <c:v>6.5253244168953994</c:v>
                </c:pt>
                <c:pt idx="120">
                  <c:v>6.5696963637504222</c:v>
                </c:pt>
                <c:pt idx="121">
                  <c:v>6.6126247217192073</c:v>
                </c:pt>
                <c:pt idx="122">
                  <c:v>6.6540945318298164</c:v>
                </c:pt>
                <c:pt idx="123">
                  <c:v>6.6940922443917481</c:v>
                </c:pt>
                <c:pt idx="124">
                  <c:v>6.7326057046032917</c:v>
                </c:pt>
                <c:pt idx="125">
                  <c:v>6.7696241353158877</c:v>
                </c:pt>
                <c:pt idx="126">
                  <c:v>6.8051381170698289</c:v>
                </c:pt>
                <c:pt idx="127">
                  <c:v>6.8391395655248193</c:v>
                </c:pt>
                <c:pt idx="128">
                  <c:v>6.871621706417999</c:v>
                </c:pt>
                <c:pt idx="129">
                  <c:v>6.9025790481901206</c:v>
                </c:pt>
                <c:pt idx="130">
                  <c:v>6.9320073524284584</c:v>
                </c:pt>
                <c:pt idx="131">
                  <c:v>6.9599036022818961</c:v>
                </c:pt>
                <c:pt idx="132">
                  <c:v>6.9862659690100788</c:v>
                </c:pt>
                <c:pt idx="133">
                  <c:v>7.0110937768339534</c:v>
                </c:pt>
                <c:pt idx="134">
                  <c:v>7.0343874662601724</c:v>
                </c:pt>
                <c:pt idx="135">
                  <c:v>7.0561485560554331</c:v>
                </c:pt>
                <c:pt idx="136">
                  <c:v>7.0763796040506044</c:v>
                </c:pt>
                <c:pt idx="137">
                  <c:v>7.0950841669564682</c:v>
                </c:pt>
                <c:pt idx="138">
                  <c:v>7.1122667593748181</c:v>
                </c:pt>
                <c:pt idx="139">
                  <c:v>7.1279328121892647</c:v>
                </c:pt>
                <c:pt idx="140">
                  <c:v>7.1420886305200311</c:v>
                </c:pt>
                <c:pt idx="141">
                  <c:v>7.1547413514260443</c:v>
                </c:pt>
                <c:pt idx="142">
                  <c:v>7.165898901535896</c:v>
                </c:pt>
                <c:pt idx="143">
                  <c:v>7.1755699547865071</c:v>
                </c:pt>
                <c:pt idx="144">
                  <c:v>7.183763890444899</c:v>
                </c:pt>
                <c:pt idx="145">
                  <c:v>7.1904907515841607</c:v>
                </c:pt>
                <c:pt idx="146">
                  <c:v>7.1957612041796519</c:v>
                </c:pt>
                <c:pt idx="147">
                  <c:v>7.1995864969854111</c:v>
                </c:pt>
                <c:pt idx="148">
                  <c:v>7.2019784223445118</c:v>
                </c:pt>
                <c:pt idx="149">
                  <c:v>7.2029492780792621</c:v>
                </c:pt>
                <c:pt idx="150">
                  <c:v>7.2025118305995832</c:v>
                </c:pt>
                <c:pt idx="151">
                  <c:v>7.200679279359</c:v>
                </c:pt>
                <c:pt idx="152">
                  <c:v>7.197465222778483</c:v>
                </c:pt>
                <c:pt idx="153">
                  <c:v>7.1928836257486015</c:v>
                </c:pt>
                <c:pt idx="154">
                  <c:v>7.1869487888102368</c:v>
                </c:pt>
                <c:pt idx="155">
                  <c:v>7.1796753191030831</c:v>
                </c:pt>
                <c:pt idx="156">
                  <c:v>7.171078103160494</c:v>
                </c:pt>
                <c:pt idx="157">
                  <c:v>7.1611722816172279</c:v>
                </c:pt>
                <c:pt idx="158">
                  <c:v>7.1499732258854749</c:v>
                </c:pt>
                <c:pt idx="159">
                  <c:v>7.1374965168420221</c:v>
                </c:pt>
                <c:pt idx="160">
                  <c:v>7.1237579255578787</c:v>
                </c:pt>
                <c:pt idx="161">
                  <c:v>7.1087733960890258</c:v>
                </c:pt>
                <c:pt idx="162">
                  <c:v>7.0925590303351225</c:v>
                </c:pt>
                <c:pt idx="163">
                  <c:v>7.0751310749605612</c:v>
                </c:pt>
                <c:pt idx="164">
                  <c:v>7.0565059103604728</c:v>
                </c:pt>
                <c:pt idx="165">
                  <c:v>7.0367000416421437</c:v>
                </c:pt>
                <c:pt idx="166">
                  <c:v>7.0157300915809877</c:v>
                </c:pt>
                <c:pt idx="167">
                  <c:v>6.9936127954986116</c:v>
                </c:pt>
                <c:pt idx="168">
                  <c:v>6.9703649979996936</c:v>
                </c:pt>
                <c:pt idx="169">
                  <c:v>6.9460036514938457</c:v>
                </c:pt>
                <c:pt idx="170">
                  <c:v>6.9205458164185591</c:v>
                </c:pt>
                <c:pt idx="171">
                  <c:v>6.8940086630697595</c:v>
                </c:pt>
                <c:pt idx="172">
                  <c:v>6.8664094749376954</c:v>
                </c:pt>
                <c:pt idx="173">
                  <c:v>6.8377656534374225</c:v>
                </c:pt>
                <c:pt idx="174">
                  <c:v>6.8080947239156924</c:v>
                </c:pt>
                <c:pt idx="175">
                  <c:v>6.7774143428090161</c:v>
                </c:pt>
                <c:pt idx="176">
                  <c:v>6.7457423058217447</c:v>
                </c:pt>
                <c:pt idx="177">
                  <c:v>6.7130965569874022</c:v>
                </c:pt>
                <c:pt idx="178">
                  <c:v>6.6794951984723419</c:v>
                </c:pt>
                <c:pt idx="179">
                  <c:v>6.644956500976793</c:v>
                </c:pt>
                <c:pt idx="180">
                  <c:v>6.6094989145858918</c:v>
                </c:pt>
                <c:pt idx="181">
                  <c:v>6.5731410799211831</c:v>
                </c:pt>
                <c:pt idx="182">
                  <c:v>6.5359018394421211</c:v>
                </c:pt>
                <c:pt idx="183">
                  <c:v>6.4978002487470521</c:v>
                </c:pt>
                <c:pt idx="184">
                  <c:v>6.4588555877238676</c:v>
                </c:pt>
                <c:pt idx="185">
                  <c:v>6.4190873714022212</c:v>
                </c:pt>
                <c:pt idx="186">
                  <c:v>6.3785153603617637</c:v>
                </c:pt>
                <c:pt idx="187">
                  <c:v>6.3371595705542543</c:v>
                </c:pt>
                <c:pt idx="188">
                  <c:v>6.2950402824016631</c:v>
                </c:pt>
                <c:pt idx="189">
                  <c:v>6.2521780490374388</c:v>
                </c:pt>
                <c:pt idx="190">
                  <c:v>6.2085937035640173</c:v>
                </c:pt>
                <c:pt idx="191">
                  <c:v>6.1643083652061543</c:v>
                </c:pt>
                <c:pt idx="192">
                  <c:v>6.119343444247054</c:v>
                </c:pt>
                <c:pt idx="193">
                  <c:v>6.0737206456421884</c:v>
                </c:pt>
                <c:pt idx="194">
                  <c:v>6.0274619712142865</c:v>
                </c:pt>
                <c:pt idx="195">
                  <c:v>5.9805897203420928</c:v>
                </c:pt>
                <c:pt idx="196">
                  <c:v>5.9331264890651845</c:v>
                </c:pt>
                <c:pt idx="197">
                  <c:v>5.8850951675371626</c:v>
                </c:pt>
                <c:pt idx="198">
                  <c:v>5.8365189357700551</c:v>
                </c:pt>
                <c:pt idx="199">
                  <c:v>5.7874212576235244</c:v>
                </c:pt>
                <c:pt idx="200">
                  <c:v>5.7378258730035787</c:v>
                </c:pt>
              </c:numCache>
            </c:numRef>
          </c:xVal>
          <c:yVal>
            <c:numRef>
              <c:f>HedgeBedarf!$A$5:$A$205</c:f>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yVal>
          <c:smooth val="0"/>
          <c:extLst>
            <c:ext xmlns:c16="http://schemas.microsoft.com/office/drawing/2014/chart" uri="{C3380CC4-5D6E-409C-BE32-E72D297353CC}">
              <c16:uniqueId val="{00000005-7B36-4541-87D0-513C57A0EF16}"/>
            </c:ext>
          </c:extLst>
        </c:ser>
        <c:ser>
          <c:idx val="5"/>
          <c:order val="5"/>
          <c:tx>
            <c:v>ZeigerGesamt</c:v>
          </c:tx>
          <c:marker>
            <c:symbol val="picture"/>
            <c:spPr>
              <a:blipFill dpi="0" rotWithShape="1">
                <a:blip xmlns:r="http://schemas.openxmlformats.org/officeDocument/2006/relationships" r:embed="rId1"/>
                <a:srcRect/>
                <a:stretch>
                  <a:fillRect/>
                </a:stretch>
              </a:blipFill>
              <a:ln>
                <a:noFill/>
              </a:ln>
            </c:spPr>
          </c:marker>
          <c:xVal>
            <c:numRef>
              <c:f>Ueberhaenge!$Z$5</c:f>
              <c:numCache>
                <c:formatCode>General</c:formatCode>
                <c:ptCount val="1"/>
                <c:pt idx="0">
                  <c:v>7.4465865488474767</c:v>
                </c:pt>
              </c:numCache>
            </c:numRef>
          </c:xVal>
          <c:yVal>
            <c:numRef>
              <c:f>Ueberhaenge!$X$4</c:f>
              <c:numCache>
                <c:formatCode>#,##0.00</c:formatCode>
                <c:ptCount val="1"/>
                <c:pt idx="0">
                  <c:v>14748</c:v>
                </c:pt>
              </c:numCache>
            </c:numRef>
          </c:yVal>
          <c:smooth val="0"/>
          <c:extLst>
            <c:ext xmlns:c16="http://schemas.microsoft.com/office/drawing/2014/chart" uri="{C3380CC4-5D6E-409C-BE32-E72D297353CC}">
              <c16:uniqueId val="{00000006-7B36-4541-87D0-513C57A0EF16}"/>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2-7B36-4541-87D0-513C57A0EF16}"/>
                  </c:ext>
                </c:extLst>
              </c15:ser>
            </c15:filteredScatterSeries>
            <c15:filteredScatterSeries>
              <c15:ser>
                <c:idx val="1"/>
                <c:order val="1"/>
                <c:tx>
                  <c:v>Hedgebedarf</c:v>
                </c:tx>
                <c:spPr>
                  <a:ln w="19050" cap="rnd">
                    <a:solidFill>
                      <a:schemeClr val="accent1"/>
                    </a:solidFill>
                    <a:round/>
                  </a:ln>
                  <a:effectLst/>
                </c:spPr>
                <c:marker>
                  <c:symbol val="none"/>
                </c:marker>
                <c:xVal>
                  <c:numRef>
                    <c:extLst xmlns:c15="http://schemas.microsoft.com/office/drawing/2012/chart">
                      <c:ext xmlns:c15="http://schemas.microsoft.com/office/drawing/2012/chart" uri="{02D57815-91ED-43cb-92C2-25804820EDAC}">
                        <c15:formulaRef>
                          <c15:sqref>HedgeBedarf!$C$5:$C$205</c15:sqref>
                        </c15:formulaRef>
                      </c:ext>
                    </c:extLst>
                    <c:numCache>
                      <c:formatCode>0.0</c:formatCode>
                      <c:ptCount val="201"/>
                      <c:pt idx="0">
                        <c:v>-0.78974831260261857</c:v>
                      </c:pt>
                      <c:pt idx="1">
                        <c:v>-0.79696652496615561</c:v>
                      </c:pt>
                      <c:pt idx="2">
                        <c:v>-0.80373906720912558</c:v>
                      </c:pt>
                      <c:pt idx="3">
                        <c:v>-0.81004252612293859</c:v>
                      </c:pt>
                      <c:pt idx="4">
                        <c:v>-0.81585329949845053</c:v>
                      </c:pt>
                      <c:pt idx="5">
                        <c:v>-0.82114762628303084</c:v>
                      </c:pt>
                      <c:pt idx="6">
                        <c:v>-0.82590161797833217</c:v>
                      </c:pt>
                      <c:pt idx="7">
                        <c:v>-0.83009129125072967</c:v>
                      </c:pt>
                      <c:pt idx="8">
                        <c:v>-0.83369260172255999</c:v>
                      </c:pt>
                      <c:pt idx="9">
                        <c:v>-0.83668147890818323</c:v>
                      </c:pt>
                      <c:pt idx="10">
                        <c:v>-0.83903386225493626</c:v>
                      </c:pt>
                      <c:pt idx="11">
                        <c:v>-0.84072573824495411</c:v>
                      </c:pt>
                      <c:pt idx="12">
                        <c:v>-0.84173317850978602</c:v>
                      </c:pt>
                      <c:pt idx="13">
                        <c:v>-0.84203237890560834</c:v>
                      </c:pt>
                      <c:pt idx="14">
                        <c:v>-0.84159969949283853</c:v>
                      </c:pt>
                      <c:pt idx="15">
                        <c:v>-0.84041170535986021</c:v>
                      </c:pt>
                      <c:pt idx="16">
                        <c:v>-0.8384452082265681</c:v>
                      </c:pt>
                      <c:pt idx="17">
                        <c:v>-0.83567730875950264</c:v>
                      </c:pt>
                      <c:pt idx="18">
                        <c:v>-0.83208543952645408</c:v>
                      </c:pt>
                      <c:pt idx="19">
                        <c:v>-0.82764740851456176</c:v>
                      </c:pt>
                      <c:pt idx="20">
                        <c:v>-0.82234144313228541</c:v>
                      </c:pt>
                      <c:pt idx="21">
                        <c:v>-0.81614623461196789</c:v>
                      </c:pt>
                      <c:pt idx="22">
                        <c:v>-0.8090409827262165</c:v>
                      </c:pt>
                      <c:pt idx="23">
                        <c:v>-0.80100544072805946</c:v>
                      </c:pt>
                      <c:pt idx="24">
                        <c:v>-0.7920199604215773</c:v>
                      </c:pt>
                      <c:pt idx="25">
                        <c:v>-0.78206553726670536</c:v>
                      </c:pt>
                      <c:pt idx="26">
                        <c:v>-0.77112385541914286</c:v>
                      </c:pt>
                      <c:pt idx="27">
                        <c:v>-0.75917733260360232</c:v>
                      </c:pt>
                      <c:pt idx="28">
                        <c:v>-0.74620916471625709</c:v>
                      </c:pt>
                      <c:pt idx="29">
                        <c:v>-0.73220337005010083</c:v>
                      </c:pt>
                      <c:pt idx="30">
                        <c:v>-0.71714483303499477</c:v>
                      </c:pt>
                      <c:pt idx="31">
                        <c:v>-0.70101934738246729</c:v>
                      </c:pt>
                      <c:pt idx="32">
                        <c:v>-0.68381365852404008</c:v>
                      </c:pt>
                      <c:pt idx="33">
                        <c:v>-0.66551550523069358</c:v>
                      </c:pt>
                      <c:pt idx="34">
                        <c:v>-0.64611366030027362</c:v>
                      </c:pt>
                      <c:pt idx="35">
                        <c:v>-0.62559797019925045</c:v>
                      </c:pt>
                      <c:pt idx="36">
                        <c:v>-0.60395939354500261</c:v>
                      </c:pt>
                      <c:pt idx="37">
                        <c:v>-0.5811900383149764</c:v>
                      </c:pt>
                      <c:pt idx="38">
                        <c:v>-0.55728319766969703</c:v>
                      </c:pt>
                      <c:pt idx="39">
                        <c:v>-0.53223338427735944</c:v>
                      </c:pt>
                      <c:pt idx="40">
                        <c:v>-0.50603636302906463</c:v>
                      </c:pt>
                      <c:pt idx="41">
                        <c:v>-0.47868918203531413</c:v>
                      </c:pt>
                      <c:pt idx="42">
                        <c:v>-0.45019020179639885</c:v>
                      </c:pt>
                      <c:pt idx="43">
                        <c:v>-0.42053912244168112</c:v>
                      </c:pt>
                      <c:pt idx="44">
                        <c:v>-0.38973700893542684</c:v>
                      </c:pt>
                      <c:pt idx="45">
                        <c:v>-0.35778631415011541</c:v>
                      </c:pt>
                      <c:pt idx="46">
                        <c:v>-0.32469089971151815</c:v>
                      </c:pt>
                      <c:pt idx="47">
                        <c:v>-0.29045605452374335</c:v>
                      </c:pt>
                      <c:pt idx="48">
                        <c:v>-0.25508851088681966</c:v>
                      </c:pt>
                      <c:pt idx="49">
                        <c:v>-0.2185964581238809</c:v>
                      </c:pt>
                      <c:pt idx="50">
                        <c:v>-0.1809895536400398</c:v>
                      </c:pt>
                      <c:pt idx="51">
                        <c:v>-0.14227893134051098</c:v>
                      </c:pt>
                      <c:pt idx="52">
                        <c:v>-0.10247720734112675</c:v>
                      </c:pt>
                      <c:pt idx="53">
                        <c:v>-6.1598482910445923E-2</c:v>
                      </c:pt>
                      <c:pt idx="54">
                        <c:v>-1.9658344589137604E-2</c:v>
                      </c:pt>
                      <c:pt idx="55">
                        <c:v>2.332613856108464E-2</c:v>
                      </c:pt>
                      <c:pt idx="56">
                        <c:v>6.7336420619701118E-2</c:v>
                      </c:pt>
                      <c:pt idx="57">
                        <c:v>0.11235248741424532</c:v>
                      </c:pt>
                      <c:pt idx="58">
                        <c:v>0.15835286809761323</c:v>
                      </c:pt>
                      <c:pt idx="59">
                        <c:v>0.205314649714082</c:v>
                      </c:pt>
                      <c:pt idx="60">
                        <c:v>0.25321349476408966</c:v>
                      </c:pt>
                      <c:pt idx="61">
                        <c:v>0.30202366176973938</c:v>
                      </c:pt>
                      <c:pt idx="62">
                        <c:v>0.35171802883468672</c:v>
                      </c:pt>
                      <c:pt idx="63">
                        <c:v>0.40226812018338687</c:v>
                      </c:pt>
                      <c:pt idx="64">
                        <c:v>0.45364413565626055</c:v>
                      </c:pt>
                      <c:pt idx="65">
                        <c:v>0.50581498312845075</c:v>
                      </c:pt>
                      <c:pt idx="66">
                        <c:v>0.55874831381114154</c:v>
                      </c:pt>
                      <c:pt idx="67">
                        <c:v>0.61241056038559083</c:v>
                      </c:pt>
                      <c:pt idx="68">
                        <c:v>0.66676697791121686</c:v>
                      </c:pt>
                      <c:pt idx="69">
                        <c:v>0.72178168744027227</c:v>
                      </c:pt>
                      <c:pt idx="70">
                        <c:v>0.77741772226293426</c:v>
                      </c:pt>
                      <c:pt idx="71">
                        <c:v>0.83363707669813114</c:v>
                      </c:pt>
                      <c:pt idx="72">
                        <c:v>0.89040075733669166</c:v>
                      </c:pt>
                      <c:pt idx="73">
                        <c:v>0.94766883663535872</c:v>
                      </c:pt>
                      <c:pt idx="74">
                        <c:v>1.0054005087519764</c:v>
                      </c:pt>
                      <c:pt idx="75">
                        <c:v>1.0635541475041821</c:v>
                      </c:pt>
                      <c:pt idx="76">
                        <c:v>1.1220873663264908</c:v>
                      </c:pt>
                      <c:pt idx="77">
                        <c:v>1.1809570800932685</c:v>
                      </c:pt>
                      <c:pt idx="78">
                        <c:v>1.2401195686680715</c:v>
                      </c:pt>
                      <c:pt idx="79">
                        <c:v>1.299530542033265</c:v>
                      </c:pt>
                      <c:pt idx="80">
                        <c:v>1.3591452068476702</c:v>
                      </c:pt>
                      <c:pt idx="81">
                        <c:v>1.418918334274073</c:v>
                      </c:pt>
                      <c:pt idx="82">
                        <c:v>1.4788043289132387</c:v>
                      </c:pt>
                      <c:pt idx="83">
                        <c:v>1.5387572986761708</c:v>
                      </c:pt>
                      <c:pt idx="84">
                        <c:v>1.5987311254220469</c:v>
                      </c:pt>
                      <c:pt idx="85">
                        <c:v>1.6586795361854703</c:v>
                      </c:pt>
                      <c:pt idx="86">
                        <c:v>1.7185561748134957</c:v>
                      </c:pt>
                      <c:pt idx="87">
                        <c:v>1.7783146738302233</c:v>
                      </c:pt>
                      <c:pt idx="88">
                        <c:v>1.8379087263446729</c:v>
                      </c:pt>
                      <c:pt idx="89">
                        <c:v>1.8972921578164295</c:v>
                      </c:pt>
                      <c:pt idx="90">
                        <c:v>1.9564189974925155</c:v>
                      </c:pt>
                      <c:pt idx="91">
                        <c:v>2.0152435493290266</c:v>
                      </c:pt>
                      <c:pt idx="92">
                        <c:v>2.0737204622115746</c:v>
                      </c:pt>
                      <c:pt idx="93">
                        <c:v>2.1318047992896689</c:v>
                      </c:pt>
                      <c:pt idx="94">
                        <c:v>2.189452106242209</c:v>
                      </c:pt>
                      <c:pt idx="95">
                        <c:v>2.2466184782936787</c:v>
                      </c:pt>
                      <c:pt idx="96">
                        <c:v>2.3032606258039756</c:v>
                      </c:pt>
                      <c:pt idx="97">
                        <c:v>2.3593359382585652</c:v>
                      </c:pt>
                      <c:pt idx="98">
                        <c:v>2.4148025464903546</c:v>
                      </c:pt>
                      <c:pt idx="99">
                        <c:v>2.4696193829697686</c:v>
                      </c:pt>
                      <c:pt idx="100">
                        <c:v>2.5237462400054493</c:v>
                      </c:pt>
                      <c:pt idx="101">
                        <c:v>2.5771438257044053</c:v>
                      </c:pt>
                      <c:pt idx="102">
                        <c:v>2.6297738175475502</c:v>
                      </c:pt>
                      <c:pt idx="103">
                        <c:v>2.6815989134442515</c:v>
                      </c:pt>
                      <c:pt idx="104">
                        <c:v>2.7325828801376937</c:v>
                      </c:pt>
                      <c:pt idx="105">
                        <c:v>2.782690598841592</c:v>
                      </c:pt>
                      <c:pt idx="106">
                        <c:v>2.8318881079981524</c:v>
                      </c:pt>
                      <c:pt idx="107">
                        <c:v>2.8801426430567614</c:v>
                      </c:pt>
                      <c:pt idx="108">
                        <c:v>2.9274226731831159</c:v>
                      </c:pt>
                      <c:pt idx="109">
                        <c:v>2.9736979348190529</c:v>
                      </c:pt>
                      <c:pt idx="110">
                        <c:v>3.0189394620242229</c:v>
                      </c:pt>
                      <c:pt idx="111">
                        <c:v>3.0631196135419256</c:v>
                      </c:pt>
                      <c:pt idx="112">
                        <c:v>3.1062120965430089</c:v>
                      </c:pt>
                      <c:pt idx="113">
                        <c:v>3.148191987013282</c:v>
                      </c:pt>
                      <c:pt idx="114">
                        <c:v>3.1890357467619452</c:v>
                      </c:pt>
                      <c:pt idx="115">
                        <c:v>3.2287212370403262</c:v>
                      </c:pt>
                      <c:pt idx="116">
                        <c:v>3.2672277287724887</c:v>
                      </c:pt>
                      <c:pt idx="117">
                        <c:v>3.3045359094111943</c:v>
                      </c:pt>
                      <c:pt idx="118">
                        <c:v>3.3406278864448642</c:v>
                      </c:pt>
                      <c:pt idx="119">
                        <c:v>3.375487187593099</c:v>
                      </c:pt>
                      <c:pt idx="120">
                        <c:v>3.4090987577401939</c:v>
                      </c:pt>
                      <c:pt idx="121">
                        <c:v>3.4414489526676779</c:v>
                      </c:pt>
                      <c:pt idx="122">
                        <c:v>3.4725255296583959</c:v>
                      </c:pt>
                      <c:pt idx="123">
                        <c:v>3.5023176350556109</c:v>
                      </c:pt>
                      <c:pt idx="124">
                        <c:v>3.530815788871565</c:v>
                      </c:pt>
                      <c:pt idx="125">
                        <c:v>3.5580118665501104</c:v>
                      </c:pt>
                      <c:pt idx="126">
                        <c:v>3.5838990779980704</c:v>
                      </c:pt>
                      <c:pt idx="127">
                        <c:v>3.6084719440093438</c:v>
                      </c:pt>
                      <c:pt idx="128">
                        <c:v>3.6317262702147559</c:v>
                      </c:pt>
                      <c:pt idx="129">
                        <c:v>3.6536591186987817</c:v>
                      </c:pt>
                      <c:pt idx="130">
                        <c:v>3.6742687774321987</c:v>
                      </c:pt>
                      <c:pt idx="131">
                        <c:v>3.6935547276765432</c:v>
                      </c:pt>
                      <c:pt idx="132">
                        <c:v>3.7115176095227214</c:v>
                      </c:pt>
                      <c:pt idx="133">
                        <c:v>3.728159185731589</c:v>
                      </c:pt>
                      <c:pt idx="134">
                        <c:v>3.7434823040494027</c:v>
                      </c:pt>
                      <c:pt idx="135">
                        <c:v>3.757490858174751</c:v>
                      </c:pt>
                      <c:pt idx="136">
                        <c:v>3.7701897475572563</c:v>
                      </c:pt>
                      <c:pt idx="137">
                        <c:v>3.7815848362103965</c:v>
                      </c:pt>
                      <c:pt idx="138">
                        <c:v>3.7916829107226793</c:v>
                      </c:pt>
                      <c:pt idx="139">
                        <c:v>3.8004916376519997</c:v>
                      </c:pt>
                      <c:pt idx="140">
                        <c:v>3.8080195204880032</c:v>
                      </c:pt>
                      <c:pt idx="141">
                        <c:v>3.8142758563662618</c:v>
                      </c:pt>
                      <c:pt idx="142">
                        <c:v>3.8192706927163425</c:v>
                      </c:pt>
                      <c:pt idx="143">
                        <c:v>3.8230147840231288</c:v>
                      </c:pt>
                      <c:pt idx="144">
                        <c:v>3.8255195488773328</c:v>
                      </c:pt>
                      <c:pt idx="145">
                        <c:v>3.8267970274868097</c:v>
                      </c:pt>
                      <c:pt idx="146">
                        <c:v>3.8268598398152416</c:v>
                      </c:pt>
                      <c:pt idx="147">
                        <c:v>3.8257211445087056</c:v>
                      </c:pt>
                      <c:pt idx="148">
                        <c:v>3.8233945987643874</c:v>
                      </c:pt>
                      <c:pt idx="149">
                        <c:v>3.8198943192879149</c:v>
                      </c:pt>
                      <c:pt idx="150">
                        <c:v>3.8152348444781445</c:v>
                      </c:pt>
                      <c:pt idx="151">
                        <c:v>3.8094310979694135</c:v>
                      </c:pt>
                      <c:pt idx="152">
                        <c:v>3.8024983536520272</c:v>
                      </c:pt>
                      <c:pt idx="153">
                        <c:v>3.7944522022819935</c:v>
                      </c:pt>
                      <c:pt idx="154">
                        <c:v>3.7853085197807941</c:v>
                      </c:pt>
                      <c:pt idx="155">
                        <c:v>3.7750834373150015</c:v>
                      </c:pt>
                      <c:pt idx="156">
                        <c:v>3.7637933132347841</c:v>
                      </c:pt>
                      <c:pt idx="157">
                        <c:v>3.7514547069385</c:v>
                      </c:pt>
                      <c:pt idx="158">
                        <c:v>3.7380843547191938</c:v>
                      </c:pt>
                      <c:pt idx="159">
                        <c:v>3.7236991476365069</c:v>
                      </c:pt>
                      <c:pt idx="160">
                        <c:v>3.7083161114458076</c:v>
                      </c:pt>
                      <c:pt idx="161">
                        <c:v>3.6919523886037782</c:v>
                      </c:pt>
                      <c:pt idx="162">
                        <c:v>3.6746252223578066</c:v>
                      </c:pt>
                      <c:pt idx="163">
                        <c:v>3.6563519429141622</c:v>
                      </c:pt>
                      <c:pt idx="164">
                        <c:v>3.6371499556680447</c:v>
                      </c:pt>
                      <c:pt idx="165">
                        <c:v>3.6170367314665435</c:v>
                      </c:pt>
                      <c:pt idx="166">
                        <c:v>3.596029798864159</c:v>
                      </c:pt>
                      <c:pt idx="167">
                        <c:v>3.5741467383189498</c:v>
                      </c:pt>
                      <c:pt idx="168">
                        <c:v>3.5514051782665721</c:v>
                      </c:pt>
                      <c:pt idx="169">
                        <c:v>3.5278227929988821</c:v>
                      </c:pt>
                      <c:pt idx="170">
                        <c:v>3.5034173022637072</c:v>
                      </c:pt>
                      <c:pt idx="171">
                        <c:v>3.4782064724928481</c:v>
                      </c:pt>
                      <c:pt idx="172">
                        <c:v>3.4522081195565031</c:v>
                      </c:pt>
                      <c:pt idx="173">
                        <c:v>3.4254401129338983</c:v>
                      </c:pt>
                      <c:pt idx="174">
                        <c:v>3.3979203811824092</c:v>
                      </c:pt>
                      <c:pt idx="175">
                        <c:v>3.3696669185804273</c:v>
                      </c:pt>
                      <c:pt idx="176">
                        <c:v>3.3406977928132795</c:v>
                      </c:pt>
                      <c:pt idx="177">
                        <c:v>3.3110311535659198</c:v>
                      </c:pt>
                      <c:pt idx="178">
                        <c:v>3.2806852418818924</c:v>
                      </c:pt>
                      <c:pt idx="179">
                        <c:v>3.2496784001441106</c:v>
                      </c:pt>
                      <c:pt idx="180">
                        <c:v>3.2180290825304594</c:v>
                      </c:pt>
                      <c:pt idx="181">
                        <c:v>3.1857558657951448</c:v>
                      </c:pt>
                      <c:pt idx="182">
                        <c:v>3.1528774602257386</c:v>
                      </c:pt>
                      <c:pt idx="183">
                        <c:v>3.1194127206258067</c:v>
                      </c:pt>
                      <c:pt idx="184">
                        <c:v>3.0853806571736957</c:v>
                      </c:pt>
                      <c:pt idx="185">
                        <c:v>3.0508004460097702</c:v>
                      </c:pt>
                      <c:pt idx="186">
                        <c:v>3.0156914394069161</c:v>
                      </c:pt>
                      <c:pt idx="187">
                        <c:v>2.9800731753825245</c:v>
                      </c:pt>
                      <c:pt idx="188">
                        <c:v>2.9439653866144324</c:v>
                      </c:pt>
                      <c:pt idx="189">
                        <c:v>2.9073880085283133</c:v>
                      </c:pt>
                      <c:pt idx="190">
                        <c:v>2.8703611864299194</c:v>
                      </c:pt>
                      <c:pt idx="191">
                        <c:v>2.8329052815620552</c:v>
                      </c:pt>
                      <c:pt idx="192">
                        <c:v>2.7950408759735579</c:v>
                      </c:pt>
                      <c:pt idx="193">
                        <c:v>2.7567887760954588</c:v>
                      </c:pt>
                      <c:pt idx="194">
                        <c:v>2.7181700149280301</c:v>
                      </c:pt>
                      <c:pt idx="195">
                        <c:v>2.6792058527516196</c:v>
                      </c:pt>
                      <c:pt idx="196">
                        <c:v>2.6399177762837347</c:v>
                      </c:pt>
                      <c:pt idx="197">
                        <c:v>2.6003274962149412</c:v>
                      </c:pt>
                      <c:pt idx="198">
                        <c:v>2.5604569430666002</c:v>
                      </c:pt>
                      <c:pt idx="199">
                        <c:v>2.5203282613242122</c:v>
                      </c:pt>
                      <c:pt idx="200">
                        <c:v>2.4799638018112211</c:v>
                      </c:pt>
                    </c:numCache>
                  </c:numRef>
                </c:xVal>
                <c:yVal>
                  <c:numRef>
                    <c:extLst xmlns:c15="http://schemas.microsoft.com/office/drawing/2012/chart">
                      <c:ext xmlns:c15="http://schemas.microsoft.com/office/drawing/2012/chart" uri="{02D57815-91ED-43cb-92C2-25804820EDAC}">
                        <c15:formulaRef>
                          <c15:sqref>HedgeBedarf!$A$5:$A$205</c15:sqref>
                        </c15:formulaRef>
                      </c:ext>
                    </c:extLst>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yVal>
                <c:smooth val="0"/>
                <c:extLst xmlns:c15="http://schemas.microsoft.com/office/drawing/2012/chart">
                  <c:ext xmlns:c16="http://schemas.microsoft.com/office/drawing/2014/chart" uri="{C3380CC4-5D6E-409C-BE32-E72D297353CC}">
                    <c16:uniqueId val="{00000000-7B36-4541-87D0-513C57A0EF16}"/>
                  </c:ext>
                </c:extLst>
              </c15:ser>
            </c15:filteredScatterSeries>
            <c15:filteredScatterSeries>
              <c15:ser>
                <c:idx val="2"/>
                <c:order val="2"/>
                <c:tx>
                  <c:v>Zeiger</c:v>
                </c:tx>
                <c:spPr>
                  <a:ln w="19050" cap="rnd">
                    <a:solidFill>
                      <a:schemeClr val="accent3"/>
                    </a:solidFill>
                    <a:round/>
                  </a:ln>
                  <a:effectLst/>
                </c:spPr>
                <c:marker>
                  <c:symbol val="picture"/>
                  <c:spPr>
                    <a:ln w="9525">
                      <a:noFill/>
                    </a:ln>
                    <a:effectLst/>
                  </c:spPr>
                </c:marker>
                <c:xVal>
                  <c:numRef>
                    <c:extLst xmlns:c15="http://schemas.microsoft.com/office/drawing/2012/chart">
                      <c:ext xmlns:c15="http://schemas.microsoft.com/office/drawing/2012/chart" uri="{02D57815-91ED-43cb-92C2-25804820EDAC}">
                        <c15:formulaRef>
                          <c15:sqref>Ueberhaenge!$Z$4</c15:sqref>
                        </c15:formulaRef>
                      </c:ext>
                    </c:extLst>
                    <c:numCache>
                      <c:formatCode>General</c:formatCode>
                      <c:ptCount val="1"/>
                      <c:pt idx="0">
                        <c:v>3.9138130532051219</c:v>
                      </c:pt>
                    </c:numCache>
                  </c:numRef>
                </c:xVal>
                <c:yVal>
                  <c:numRef>
                    <c:extLst xmlns:c15="http://schemas.microsoft.com/office/drawing/2012/chart">
                      <c:ext xmlns:c15="http://schemas.microsoft.com/office/drawing/2012/chart" uri="{02D57815-91ED-43cb-92C2-25804820EDAC}">
                        <c15:formulaRef>
                          <c15:sqref>Ueberhaenge!$X$4</c15:sqref>
                        </c15:formulaRef>
                      </c:ext>
                    </c:extLst>
                    <c:numCache>
                      <c:formatCode>#,##0.00</c:formatCode>
                      <c:ptCount val="1"/>
                      <c:pt idx="0">
                        <c:v>14748</c:v>
                      </c:pt>
                    </c:numCache>
                  </c:numRef>
                </c:yVal>
                <c:smooth val="0"/>
                <c:extLst xmlns:c15="http://schemas.microsoft.com/office/drawing/2012/chart">
                  <c:ext xmlns:c16="http://schemas.microsoft.com/office/drawing/2014/chart" uri="{C3380CC4-5D6E-409C-BE32-E72D297353CC}">
                    <c16:uniqueId val="{00000001-7B36-4541-87D0-513C57A0EF16}"/>
                  </c:ext>
                </c:extLst>
              </c15:ser>
            </c15:filteredScatterSeries>
          </c:ext>
        </c:extLst>
      </c:scatterChart>
      <c:valAx>
        <c:axId val="1294953968"/>
        <c:scaling>
          <c:orientation val="minMax"/>
          <c:max val="15"/>
          <c:min val="-15"/>
        </c:scaling>
        <c:delete val="0"/>
        <c:axPos val="b"/>
        <c:majorGridlines>
          <c:spPr>
            <a:ln w="9525" cap="flat" cmpd="sng" algn="ctr">
              <a:solidFill>
                <a:schemeClr val="bg1">
                  <a:lumMod val="65000"/>
                </a:schemeClr>
              </a:solidFill>
              <a:round/>
            </a:ln>
            <a:effectLst/>
          </c:spPr>
        </c:majorGridlines>
        <c:numFmt formatCode="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majorUnit val="5"/>
      </c:valAx>
      <c:valAx>
        <c:axId val="1858415040"/>
        <c:scaling>
          <c:orientation val="minMax"/>
          <c:max val="15250"/>
          <c:min val="1425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Infos!$A$24</c:f>
          <c:strCache>
            <c:ptCount val="1"/>
            <c:pt idx="0">
              <c:v>Änderung des Hedgebedarfs für den Frontmonat (Kontrakte/P) - 21 Tage bis Verfall  - 27.10.2023</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8.0889812572078959E-2"/>
          <c:y val="5.5611106144529528E-2"/>
          <c:w val="0.86987729658792656"/>
          <c:h val="0.77736111111111106"/>
        </c:manualLayout>
      </c:layout>
      <c:lineChart>
        <c:grouping val="stacked"/>
        <c:varyColors val="0"/>
        <c:ser>
          <c:idx val="3"/>
          <c:order val="2"/>
          <c:tx>
            <c:v>11/18</c:v>
          </c:tx>
          <c:spPr>
            <a:ln w="28575" cap="rnd">
              <a:solidFill>
                <a:schemeClr val="accent4"/>
              </a:solidFill>
              <a:round/>
            </a:ln>
            <a:effectLst/>
          </c:spPr>
          <c:marker>
            <c:symbol val="circle"/>
            <c:size val="5"/>
            <c:spPr>
              <a:noFill/>
              <a:ln w="9525">
                <a:noFill/>
              </a:ln>
              <a:effectLst/>
            </c:spPr>
          </c:marker>
          <c:cat>
            <c:numRef>
              <c:f>'HedgeBedarf+01'!$A$5:$A$205</c:f>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cat>
          <c:val>
            <c:numRef>
              <c:f>'HedgeBedarf+01'!$C$5:$C$205</c:f>
              <c:numCache>
                <c:formatCode>0.0</c:formatCode>
                <c:ptCount val="201"/>
                <c:pt idx="0">
                  <c:v>1.3487836696396094</c:v>
                </c:pt>
                <c:pt idx="1">
                  <c:v>1.3629212017061434</c:v>
                </c:pt>
                <c:pt idx="2">
                  <c:v>1.3771368324227911</c:v>
                </c:pt>
                <c:pt idx="3">
                  <c:v>1.3914297715056307</c:v>
                </c:pt>
                <c:pt idx="4">
                  <c:v>1.4057992029409632</c:v>
                </c:pt>
                <c:pt idx="5">
                  <c:v>1.4202442847935248</c:v>
                </c:pt>
                <c:pt idx="6">
                  <c:v>1.4347641490196379</c:v>
                </c:pt>
                <c:pt idx="7">
                  <c:v>1.449357901285498</c:v>
                </c:pt>
                <c:pt idx="8">
                  <c:v>1.4640246207906982</c:v>
                </c:pt>
                <c:pt idx="9">
                  <c:v>1.4787633600972117</c:v>
                </c:pt>
                <c:pt idx="10">
                  <c:v>1.4935731449639638</c:v>
                </c:pt>
                <c:pt idx="11">
                  <c:v>1.5084529741871675</c:v>
                </c:pt>
                <c:pt idx="12">
                  <c:v>1.5234018194465873</c:v>
                </c:pt>
                <c:pt idx="13">
                  <c:v>1.5384186251578991</c:v>
                </c:pt>
                <c:pt idx="14">
                  <c:v>1.5535023083313038</c:v>
                </c:pt>
                <c:pt idx="15">
                  <c:v>1.568651758436568</c:v>
                </c:pt>
                <c:pt idx="16">
                  <c:v>1.583865837274669</c:v>
                </c:pt>
                <c:pt idx="17">
                  <c:v>1.5991433788561817</c:v>
                </c:pt>
                <c:pt idx="18">
                  <c:v>1.6144831892866045</c:v>
                </c:pt>
                <c:pt idx="19">
                  <c:v>1.6298840466587838</c:v>
                </c:pt>
                <c:pt idx="20">
                  <c:v>1.6453447009525846</c:v>
                </c:pt>
                <c:pt idx="21">
                  <c:v>1.6608638739420045</c:v>
                </c:pt>
                <c:pt idx="22">
                  <c:v>1.676440259109881</c:v>
                </c:pt>
                <c:pt idx="23">
                  <c:v>1.6920725215703625</c:v>
                </c:pt>
                <c:pt idx="24">
                  <c:v>1.7077592979992944</c:v>
                </c:pt>
                <c:pt idx="25">
                  <c:v>1.7234991965727278</c:v>
                </c:pt>
                <c:pt idx="26">
                  <c:v>1.7392907969136688</c:v>
                </c:pt>
                <c:pt idx="27">
                  <c:v>1.7551326500472539</c:v>
                </c:pt>
                <c:pt idx="28">
                  <c:v>1.771023278364531</c:v>
                </c:pt>
                <c:pt idx="29">
                  <c:v>1.7869611755949693</c:v>
                </c:pt>
                <c:pt idx="30">
                  <c:v>1.8029448067879073</c:v>
                </c:pt>
                <c:pt idx="31">
                  <c:v>1.8189726083030633</c:v>
                </c:pt>
                <c:pt idx="32">
                  <c:v>1.8350429878102876</c:v>
                </c:pt>
                <c:pt idx="33">
                  <c:v>1.851154324298701</c:v>
                </c:pt>
                <c:pt idx="34">
                  <c:v>1.8673049680953973</c:v>
                </c:pt>
                <c:pt idx="35">
                  <c:v>1.8834932408938503</c:v>
                </c:pt>
                <c:pt idx="36">
                  <c:v>1.8997174357921722</c:v>
                </c:pt>
                <c:pt idx="37">
                  <c:v>1.9159758173414072</c:v>
                </c:pt>
                <c:pt idx="38">
                  <c:v>1.9322666216039639</c:v>
                </c:pt>
                <c:pt idx="39">
                  <c:v>1.9485880562223912</c:v>
                </c:pt>
                <c:pt idx="40">
                  <c:v>1.9649383004985879</c:v>
                </c:pt>
                <c:pt idx="41">
                  <c:v>1.9813155054836376</c:v>
                </c:pt>
                <c:pt idx="42">
                  <c:v>1.9977177940783786</c:v>
                </c:pt>
                <c:pt idx="43">
                  <c:v>2.0141432611448598</c:v>
                </c:pt>
                <c:pt idx="44">
                  <c:v>2.0305899736288411</c:v>
                </c:pt>
                <c:pt idx="45">
                  <c:v>2.0470559706934224</c:v>
                </c:pt>
                <c:pt idx="46">
                  <c:v>2.0635392638639836</c:v>
                </c:pt>
                <c:pt idx="47">
                  <c:v>2.0800378371845394</c:v>
                </c:pt>
                <c:pt idx="48">
                  <c:v>2.0965496473856384</c:v>
                </c:pt>
                <c:pt idx="49">
                  <c:v>2.1130726240639217</c:v>
                </c:pt>
                <c:pt idx="50">
                  <c:v>2.1296046698734883</c:v>
                </c:pt>
                <c:pt idx="51">
                  <c:v>2.1461436607291424</c:v>
                </c:pt>
                <c:pt idx="52">
                  <c:v>2.1626874460216667</c:v>
                </c:pt>
                <c:pt idx="53">
                  <c:v>2.1792338488452145</c:v>
                </c:pt>
                <c:pt idx="54">
                  <c:v>2.195780666236939</c:v>
                </c:pt>
                <c:pt idx="55">
                  <c:v>2.212325669428937</c:v>
                </c:pt>
                <c:pt idx="56">
                  <c:v>2.2288666041126373</c:v>
                </c:pt>
                <c:pt idx="57">
                  <c:v>2.2454011907156892</c:v>
                </c:pt>
                <c:pt idx="58">
                  <c:v>2.2619271246914701</c:v>
                </c:pt>
                <c:pt idx="59">
                  <c:v>2.2784420768212814</c:v>
                </c:pt>
                <c:pt idx="60">
                  <c:v>2.294943693529309</c:v>
                </c:pt>
                <c:pt idx="61">
                  <c:v>2.3114295972104388</c:v>
                </c:pt>
                <c:pt idx="62">
                  <c:v>2.3278973865709709</c:v>
                </c:pt>
                <c:pt idx="63">
                  <c:v>2.3443446369823264</c:v>
                </c:pt>
                <c:pt idx="64">
                  <c:v>2.3607689008477841</c:v>
                </c:pt>
                <c:pt idx="65">
                  <c:v>2.3771677079823137</c:v>
                </c:pt>
                <c:pt idx="66">
                  <c:v>2.3935385660055495</c:v>
                </c:pt>
                <c:pt idx="67">
                  <c:v>2.4098789607479323</c:v>
                </c:pt>
                <c:pt idx="68">
                  <c:v>2.4261863566701121</c:v>
                </c:pt>
                <c:pt idx="69">
                  <c:v>2.4424581972955557</c:v>
                </c:pt>
                <c:pt idx="70">
                  <c:v>2.4586919056564804</c:v>
                </c:pt>
                <c:pt idx="71">
                  <c:v>2.4748848847530454</c:v>
                </c:pt>
                <c:pt idx="72">
                  <c:v>2.491034518025895</c:v>
                </c:pt>
                <c:pt idx="73">
                  <c:v>2.5071381698419959</c:v>
                </c:pt>
                <c:pt idx="74">
                  <c:v>2.523193185993811</c:v>
                </c:pt>
                <c:pt idx="75">
                  <c:v>2.5391968942117895</c:v>
                </c:pt>
                <c:pt idx="76">
                  <c:v>2.555146604690151</c:v>
                </c:pt>
                <c:pt idx="77">
                  <c:v>2.5710396106259781</c:v>
                </c:pt>
                <c:pt idx="78">
                  <c:v>2.5868731887715533</c:v>
                </c:pt>
                <c:pt idx="79">
                  <c:v>2.6026445999999286</c:v>
                </c:pt>
                <c:pt idx="80">
                  <c:v>2.6183510898836957</c:v>
                </c:pt>
                <c:pt idx="81">
                  <c:v>2.6339898892868781</c:v>
                </c:pt>
                <c:pt idx="82">
                  <c:v>2.6495582149699382</c:v>
                </c:pt>
                <c:pt idx="83">
                  <c:v>2.6650532702077934</c:v>
                </c:pt>
                <c:pt idx="84">
                  <c:v>2.6804722454208054</c:v>
                </c:pt>
                <c:pt idx="85">
                  <c:v>2.6958123188186374</c:v>
                </c:pt>
                <c:pt idx="86">
                  <c:v>2.7110706570569212</c:v>
                </c:pt>
                <c:pt idx="87">
                  <c:v>2.7262444159066384</c:v>
                </c:pt>
                <c:pt idx="88">
                  <c:v>2.7413307409360868</c:v>
                </c:pt>
                <c:pt idx="89">
                  <c:v>2.7563267682053798</c:v>
                </c:pt>
                <c:pt idx="90">
                  <c:v>2.7712296249732926</c:v>
                </c:pt>
                <c:pt idx="91">
                  <c:v>2.7860364304164031</c:v>
                </c:pt>
                <c:pt idx="92">
                  <c:v>2.8007442963603451</c:v>
                </c:pt>
                <c:pt idx="93">
                  <c:v>2.8153503280230554</c:v>
                </c:pt>
                <c:pt idx="94">
                  <c:v>2.8298516247698613</c:v>
                </c:pt>
                <c:pt idx="95">
                  <c:v>2.8442452808802474</c:v>
                </c:pt>
                <c:pt idx="96">
                  <c:v>2.8585283863261584</c:v>
                </c:pt>
                <c:pt idx="97">
                  <c:v>2.8726980275616265</c:v>
                </c:pt>
                <c:pt idx="98">
                  <c:v>2.8867512883235809</c:v>
                </c:pt>
                <c:pt idx="99">
                  <c:v>2.9006852504436202</c:v>
                </c:pt>
                <c:pt idx="100">
                  <c:v>2.9144969946705466</c:v>
                </c:pt>
                <c:pt idx="101">
                  <c:v>2.9281836015035054</c:v>
                </c:pt>
                <c:pt idx="102">
                  <c:v>2.9417421520354305</c:v>
                </c:pt>
                <c:pt idx="103">
                  <c:v>2.9551697288066352</c:v>
                </c:pt>
                <c:pt idx="104">
                  <c:v>2.9684634166682944</c:v>
                </c:pt>
                <c:pt idx="105">
                  <c:v>2.9816203036555535</c:v>
                </c:pt>
                <c:pt idx="106">
                  <c:v>2.9946374818700741</c:v>
                </c:pt>
                <c:pt idx="107">
                  <c:v>3.0075120483716606</c:v>
                </c:pt>
                <c:pt idx="108">
                  <c:v>3.0202411060788079</c:v>
                </c:pt>
                <c:pt idx="109">
                  <c:v>3.0328217646777853</c:v>
                </c:pt>
                <c:pt idx="110">
                  <c:v>3.0452511415400743</c:v>
                </c:pt>
                <c:pt idx="111">
                  <c:v>3.0575263626477676</c:v>
                </c:pt>
                <c:pt idx="112">
                  <c:v>3.0696445635266985</c:v>
                </c:pt>
                <c:pt idx="113">
                  <c:v>3.0816028901869572</c:v>
                </c:pt>
                <c:pt idx="114">
                  <c:v>3.0933985000704673</c:v>
                </c:pt>
                <c:pt idx="115">
                  <c:v>3.1050285630053067</c:v>
                </c:pt>
                <c:pt idx="116">
                  <c:v>3.1164902621664394</c:v>
                </c:pt>
                <c:pt idx="117">
                  <c:v>3.1277807950424839</c:v>
                </c:pt>
                <c:pt idx="118">
                  <c:v>3.1388973744082032</c:v>
                </c:pt>
                <c:pt idx="119">
                  <c:v>3.1498372293023009</c:v>
                </c:pt>
                <c:pt idx="120">
                  <c:v>3.1605976060102283</c:v>
                </c:pt>
                <c:pt idx="121">
                  <c:v>3.171175769051529</c:v>
                </c:pt>
                <c:pt idx="122">
                  <c:v>3.18156900217142</c:v>
                </c:pt>
                <c:pt idx="123">
                  <c:v>3.1917746093361372</c:v>
                </c:pt>
                <c:pt idx="124">
                  <c:v>3.2017899157317267</c:v>
                </c:pt>
                <c:pt idx="125">
                  <c:v>3.2116122687657773</c:v>
                </c:pt>
                <c:pt idx="126">
                  <c:v>3.2212390390717585</c:v>
                </c:pt>
                <c:pt idx="127">
                  <c:v>3.230667621515475</c:v>
                </c:pt>
                <c:pt idx="128">
                  <c:v>3.2398954362032431</c:v>
                </c:pt>
                <c:pt idx="129">
                  <c:v>3.2489199294913389</c:v>
                </c:pt>
                <c:pt idx="130">
                  <c:v>3.2577385749962593</c:v>
                </c:pt>
                <c:pt idx="131">
                  <c:v>3.2663488746053524</c:v>
                </c:pt>
                <c:pt idx="132">
                  <c:v>3.274748359487357</c:v>
                </c:pt>
                <c:pt idx="133">
                  <c:v>3.2829345911023644</c:v>
                </c:pt>
                <c:pt idx="134">
                  <c:v>3.2909051622107697</c:v>
                </c:pt>
                <c:pt idx="135">
                  <c:v>3.2986576978806816</c:v>
                </c:pt>
                <c:pt idx="136">
                  <c:v>3.3061898564933481</c:v>
                </c:pt>
                <c:pt idx="137">
                  <c:v>3.3134993307460716</c:v>
                </c:pt>
                <c:pt idx="138">
                  <c:v>3.3205838486521388</c:v>
                </c:pt>
                <c:pt idx="139">
                  <c:v>3.327441174537265</c:v>
                </c:pt>
                <c:pt idx="140">
                  <c:v>3.3340691100320279</c:v>
                </c:pt>
                <c:pt idx="141">
                  <c:v>3.3404654950597825</c:v>
                </c:pt>
                <c:pt idx="142">
                  <c:v>3.3466282088195536</c:v>
                </c:pt>
                <c:pt idx="143">
                  <c:v>3.3525551707633778</c:v>
                </c:pt>
                <c:pt idx="144">
                  <c:v>3.3582443415675667</c:v>
                </c:pt>
                <c:pt idx="145">
                  <c:v>3.363693724097351</c:v>
                </c:pt>
                <c:pt idx="146">
                  <c:v>3.3689013643644103</c:v>
                </c:pt>
                <c:pt idx="147">
                  <c:v>3.3738653524767059</c:v>
                </c:pt>
                <c:pt idx="148">
                  <c:v>3.378583823580124</c:v>
                </c:pt>
                <c:pt idx="149">
                  <c:v>3.3830549587913472</c:v>
                </c:pt>
                <c:pt idx="150">
                  <c:v>3.3872769861214382</c:v>
                </c:pt>
                <c:pt idx="151">
                  <c:v>3.3912481813895865</c:v>
                </c:pt>
                <c:pt idx="152">
                  <c:v>3.3949668691264554</c:v>
                </c:pt>
                <c:pt idx="153">
                  <c:v>3.398431423466608</c:v>
                </c:pt>
                <c:pt idx="154">
                  <c:v>3.4016402690294427</c:v>
                </c:pt>
                <c:pt idx="155">
                  <c:v>3.404591881788082</c:v>
                </c:pt>
                <c:pt idx="156">
                  <c:v>3.4072847899257099</c:v>
                </c:pt>
                <c:pt idx="157">
                  <c:v>3.4097175746787274</c:v>
                </c:pt>
                <c:pt idx="158">
                  <c:v>3.4118888711662816</c:v>
                </c:pt>
                <c:pt idx="159">
                  <c:v>3.4137973692055152</c:v>
                </c:pt>
                <c:pt idx="160">
                  <c:v>3.4154418141120706</c:v>
                </c:pt>
                <c:pt idx="161">
                  <c:v>3.4168210074852476</c:v>
                </c:pt>
                <c:pt idx="162">
                  <c:v>3.4179338079773158</c:v>
                </c:pt>
                <c:pt idx="163">
                  <c:v>3.4187791320463989</c:v>
                </c:pt>
                <c:pt idx="164">
                  <c:v>3.4193559546924286</c:v>
                </c:pt>
                <c:pt idx="165">
                  <c:v>3.4196633101755998</c:v>
                </c:pt>
                <c:pt idx="166">
                  <c:v>3.4197002927168292</c:v>
                </c:pt>
                <c:pt idx="167">
                  <c:v>3.4194660571796618</c:v>
                </c:pt>
                <c:pt idx="168">
                  <c:v>3.4189598197331215</c:v>
                </c:pt>
                <c:pt idx="169">
                  <c:v>3.4181808584949636</c:v>
                </c:pt>
                <c:pt idx="170">
                  <c:v>3.417128514154852</c:v>
                </c:pt>
                <c:pt idx="171">
                  <c:v>3.4158021905769114</c:v>
                </c:pt>
                <c:pt idx="172">
                  <c:v>3.4142013553811918</c:v>
                </c:pt>
                <c:pt idx="173">
                  <c:v>3.4123255405035247</c:v>
                </c:pt>
                <c:pt idx="174">
                  <c:v>3.4101743427332831</c:v>
                </c:pt>
                <c:pt idx="175">
                  <c:v>3.4077474242285888</c:v>
                </c:pt>
                <c:pt idx="176">
                  <c:v>3.4050445130084652</c:v>
                </c:pt>
                <c:pt idx="177">
                  <c:v>3.4020654034214823</c:v>
                </c:pt>
                <c:pt idx="178">
                  <c:v>3.398809956590449</c:v>
                </c:pt>
                <c:pt idx="179">
                  <c:v>3.3952781008326824</c:v>
                </c:pt>
                <c:pt idx="180">
                  <c:v>3.391469832055432</c:v>
                </c:pt>
                <c:pt idx="181">
                  <c:v>3.3873852141260383</c:v>
                </c:pt>
                <c:pt idx="182">
                  <c:v>3.3830243792163825</c:v>
                </c:pt>
                <c:pt idx="183">
                  <c:v>3.3783875281212454</c:v>
                </c:pt>
                <c:pt idx="184">
                  <c:v>3.3734749305501719</c:v>
                </c:pt>
                <c:pt idx="185">
                  <c:v>3.368286925392451</c:v>
                </c:pt>
                <c:pt idx="186">
                  <c:v>3.3628239209548481</c:v>
                </c:pt>
                <c:pt idx="187">
                  <c:v>3.3570863951717294</c:v>
                </c:pt>
                <c:pt idx="188">
                  <c:v>3.3510748957872303</c:v>
                </c:pt>
                <c:pt idx="189">
                  <c:v>3.3447900405091255</c:v>
                </c:pt>
                <c:pt idx="190">
                  <c:v>3.3382325171340979</c:v>
                </c:pt>
                <c:pt idx="191">
                  <c:v>3.3314030836440991</c:v>
                </c:pt>
                <c:pt idx="192">
                  <c:v>3.3243025682734957</c:v>
                </c:pt>
                <c:pt idx="193">
                  <c:v>3.31693186954673</c:v>
                </c:pt>
                <c:pt idx="194">
                  <c:v>3.3092919562862568</c:v>
                </c:pt>
                <c:pt idx="195">
                  <c:v>3.3013838675904732</c:v>
                </c:pt>
                <c:pt idx="196">
                  <c:v>3.2932087127814498</c:v>
                </c:pt>
                <c:pt idx="197">
                  <c:v>3.2847676713222218</c:v>
                </c:pt>
                <c:pt idx="198">
                  <c:v>3.2760619927034544</c:v>
                </c:pt>
                <c:pt idx="199">
                  <c:v>3.2670929962993127</c:v>
                </c:pt>
                <c:pt idx="200">
                  <c:v>3.2578620711923576</c:v>
                </c:pt>
              </c:numCache>
            </c:numRef>
          </c:val>
          <c:smooth val="0"/>
          <c:extLst>
            <c:ext xmlns:c16="http://schemas.microsoft.com/office/drawing/2014/chart" uri="{C3380CC4-5D6E-409C-BE32-E72D297353CC}">
              <c16:uniqueId val="{00000001-B3E1-4B1F-B004-6517087B68E3}"/>
            </c:ext>
          </c:extLst>
        </c:ser>
        <c:ser>
          <c:idx val="0"/>
          <c:order val="3"/>
          <c:tx>
            <c:v>10+11/18</c:v>
          </c:tx>
          <c:spPr>
            <a:ln w="28575" cap="rnd">
              <a:solidFill>
                <a:schemeClr val="accent1"/>
              </a:solidFill>
              <a:round/>
            </a:ln>
            <a:effectLst/>
          </c:spPr>
          <c:marker>
            <c:symbol val="circle"/>
            <c:size val="5"/>
            <c:spPr>
              <a:noFill/>
              <a:ln w="9525">
                <a:noFill/>
              </a:ln>
              <a:effectLst/>
            </c:spPr>
          </c:marker>
          <c:cat>
            <c:numRef>
              <c:f>'HedgeBedarf+01'!$A$5:$A$205</c:f>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cat>
          <c:val>
            <c:numRef>
              <c:f>HedgeBedarf!$C$6:$C$205</c:f>
              <c:numCache>
                <c:formatCode>0.0</c:formatCode>
                <c:ptCount val="200"/>
                <c:pt idx="0">
                  <c:v>-0.79696652496615561</c:v>
                </c:pt>
                <c:pt idx="1">
                  <c:v>-0.80373906720912558</c:v>
                </c:pt>
                <c:pt idx="2">
                  <c:v>-0.81004252612293859</c:v>
                </c:pt>
                <c:pt idx="3">
                  <c:v>-0.81585329949845053</c:v>
                </c:pt>
                <c:pt idx="4">
                  <c:v>-0.82114762628303084</c:v>
                </c:pt>
                <c:pt idx="5">
                  <c:v>-0.82590161797833217</c:v>
                </c:pt>
                <c:pt idx="6">
                  <c:v>-0.83009129125072967</c:v>
                </c:pt>
                <c:pt idx="7">
                  <c:v>-0.83369260172255999</c:v>
                </c:pt>
                <c:pt idx="8">
                  <c:v>-0.83668147890818323</c:v>
                </c:pt>
                <c:pt idx="9">
                  <c:v>-0.83903386225493626</c:v>
                </c:pt>
                <c:pt idx="10">
                  <c:v>-0.84072573824495411</c:v>
                </c:pt>
                <c:pt idx="11">
                  <c:v>-0.84173317850978602</c:v>
                </c:pt>
                <c:pt idx="12">
                  <c:v>-0.84203237890560834</c:v>
                </c:pt>
                <c:pt idx="13">
                  <c:v>-0.84159969949283853</c:v>
                </c:pt>
                <c:pt idx="14">
                  <c:v>-0.84041170535986021</c:v>
                </c:pt>
                <c:pt idx="15">
                  <c:v>-0.8384452082265681</c:v>
                </c:pt>
                <c:pt idx="16">
                  <c:v>-0.83567730875950264</c:v>
                </c:pt>
                <c:pt idx="17">
                  <c:v>-0.83208543952645408</c:v>
                </c:pt>
                <c:pt idx="18">
                  <c:v>-0.82764740851456176</c:v>
                </c:pt>
                <c:pt idx="19">
                  <c:v>-0.82234144313228541</c:v>
                </c:pt>
                <c:pt idx="20">
                  <c:v>-0.81614623461196789</c:v>
                </c:pt>
                <c:pt idx="21">
                  <c:v>-0.8090409827262165</c:v>
                </c:pt>
                <c:pt idx="22">
                  <c:v>-0.80100544072805946</c:v>
                </c:pt>
                <c:pt idx="23">
                  <c:v>-0.7920199604215773</c:v>
                </c:pt>
                <c:pt idx="24">
                  <c:v>-0.78206553726670536</c:v>
                </c:pt>
                <c:pt idx="25">
                  <c:v>-0.77112385541914286</c:v>
                </c:pt>
                <c:pt idx="26">
                  <c:v>-0.75917733260360232</c:v>
                </c:pt>
                <c:pt idx="27">
                  <c:v>-0.74620916471625709</c:v>
                </c:pt>
                <c:pt idx="28">
                  <c:v>-0.73220337005010083</c:v>
                </c:pt>
                <c:pt idx="29">
                  <c:v>-0.71714483303499477</c:v>
                </c:pt>
                <c:pt idx="30">
                  <c:v>-0.70101934738246729</c:v>
                </c:pt>
                <c:pt idx="31">
                  <c:v>-0.68381365852404008</c:v>
                </c:pt>
                <c:pt idx="32">
                  <c:v>-0.66551550523069358</c:v>
                </c:pt>
                <c:pt idx="33">
                  <c:v>-0.64611366030027362</c:v>
                </c:pt>
                <c:pt idx="34">
                  <c:v>-0.62559797019925045</c:v>
                </c:pt>
                <c:pt idx="35">
                  <c:v>-0.60395939354500261</c:v>
                </c:pt>
                <c:pt idx="36">
                  <c:v>-0.5811900383149764</c:v>
                </c:pt>
                <c:pt idx="37">
                  <c:v>-0.55728319766969703</c:v>
                </c:pt>
                <c:pt idx="38">
                  <c:v>-0.53223338427735944</c:v>
                </c:pt>
                <c:pt idx="39">
                  <c:v>-0.50603636302906463</c:v>
                </c:pt>
                <c:pt idx="40">
                  <c:v>-0.47868918203531413</c:v>
                </c:pt>
                <c:pt idx="41">
                  <c:v>-0.45019020179639885</c:v>
                </c:pt>
                <c:pt idx="42">
                  <c:v>-0.42053912244168112</c:v>
                </c:pt>
                <c:pt idx="43">
                  <c:v>-0.38973700893542684</c:v>
                </c:pt>
                <c:pt idx="44">
                  <c:v>-0.35778631415011541</c:v>
                </c:pt>
                <c:pt idx="45">
                  <c:v>-0.32469089971151815</c:v>
                </c:pt>
                <c:pt idx="46">
                  <c:v>-0.29045605452374335</c:v>
                </c:pt>
                <c:pt idx="47">
                  <c:v>-0.25508851088681966</c:v>
                </c:pt>
                <c:pt idx="48">
                  <c:v>-0.2185964581238809</c:v>
                </c:pt>
                <c:pt idx="49">
                  <c:v>-0.1809895536400398</c:v>
                </c:pt>
                <c:pt idx="50">
                  <c:v>-0.14227893134051098</c:v>
                </c:pt>
                <c:pt idx="51">
                  <c:v>-0.10247720734112675</c:v>
                </c:pt>
                <c:pt idx="52">
                  <c:v>-6.1598482910445923E-2</c:v>
                </c:pt>
                <c:pt idx="53">
                  <c:v>-1.9658344589137604E-2</c:v>
                </c:pt>
                <c:pt idx="54">
                  <c:v>2.332613856108464E-2</c:v>
                </c:pt>
                <c:pt idx="55">
                  <c:v>6.7336420619701118E-2</c:v>
                </c:pt>
                <c:pt idx="56">
                  <c:v>0.11235248741424532</c:v>
                </c:pt>
                <c:pt idx="57">
                  <c:v>0.15835286809761323</c:v>
                </c:pt>
                <c:pt idx="58">
                  <c:v>0.205314649714082</c:v>
                </c:pt>
                <c:pt idx="59">
                  <c:v>0.25321349476408966</c:v>
                </c:pt>
                <c:pt idx="60">
                  <c:v>0.30202366176973938</c:v>
                </c:pt>
                <c:pt idx="61">
                  <c:v>0.35171802883468672</c:v>
                </c:pt>
                <c:pt idx="62">
                  <c:v>0.40226812018338687</c:v>
                </c:pt>
                <c:pt idx="63">
                  <c:v>0.45364413565626055</c:v>
                </c:pt>
                <c:pt idx="64">
                  <c:v>0.50581498312845075</c:v>
                </c:pt>
                <c:pt idx="65">
                  <c:v>0.55874831381114154</c:v>
                </c:pt>
                <c:pt idx="66">
                  <c:v>0.61241056038559083</c:v>
                </c:pt>
                <c:pt idx="67">
                  <c:v>0.66676697791121686</c:v>
                </c:pt>
                <c:pt idx="68">
                  <c:v>0.72178168744027227</c:v>
                </c:pt>
                <c:pt idx="69">
                  <c:v>0.77741772226293426</c:v>
                </c:pt>
                <c:pt idx="70">
                  <c:v>0.83363707669813114</c:v>
                </c:pt>
                <c:pt idx="71">
                  <c:v>0.89040075733669166</c:v>
                </c:pt>
                <c:pt idx="72">
                  <c:v>0.94766883663535872</c:v>
                </c:pt>
                <c:pt idx="73">
                  <c:v>1.0054005087519764</c:v>
                </c:pt>
                <c:pt idx="74">
                  <c:v>1.0635541475041821</c:v>
                </c:pt>
                <c:pt idx="75">
                  <c:v>1.1220873663264908</c:v>
                </c:pt>
                <c:pt idx="76">
                  <c:v>1.1809570800932685</c:v>
                </c:pt>
                <c:pt idx="77">
                  <c:v>1.2401195686680715</c:v>
                </c:pt>
                <c:pt idx="78">
                  <c:v>1.299530542033265</c:v>
                </c:pt>
                <c:pt idx="79">
                  <c:v>1.3591452068476702</c:v>
                </c:pt>
                <c:pt idx="80">
                  <c:v>1.418918334274073</c:v>
                </c:pt>
                <c:pt idx="81">
                  <c:v>1.4788043289132387</c:v>
                </c:pt>
                <c:pt idx="82">
                  <c:v>1.5387572986761708</c:v>
                </c:pt>
                <c:pt idx="83">
                  <c:v>1.5987311254220469</c:v>
                </c:pt>
                <c:pt idx="84">
                  <c:v>1.6586795361854703</c:v>
                </c:pt>
                <c:pt idx="85">
                  <c:v>1.7185561748134957</c:v>
                </c:pt>
                <c:pt idx="86">
                  <c:v>1.7783146738302233</c:v>
                </c:pt>
                <c:pt idx="87">
                  <c:v>1.8379087263446729</c:v>
                </c:pt>
                <c:pt idx="88">
                  <c:v>1.8972921578164295</c:v>
                </c:pt>
                <c:pt idx="89">
                  <c:v>1.9564189974925155</c:v>
                </c:pt>
                <c:pt idx="90">
                  <c:v>2.0152435493290266</c:v>
                </c:pt>
                <c:pt idx="91">
                  <c:v>2.0737204622115746</c:v>
                </c:pt>
                <c:pt idx="92">
                  <c:v>2.1318047992896689</c:v>
                </c:pt>
                <c:pt idx="93">
                  <c:v>2.189452106242209</c:v>
                </c:pt>
                <c:pt idx="94">
                  <c:v>2.2466184782936787</c:v>
                </c:pt>
                <c:pt idx="95">
                  <c:v>2.3032606258039756</c:v>
                </c:pt>
                <c:pt idx="96">
                  <c:v>2.3593359382585652</c:v>
                </c:pt>
                <c:pt idx="97">
                  <c:v>2.4148025464903546</c:v>
                </c:pt>
                <c:pt idx="98">
                  <c:v>2.4696193829697686</c:v>
                </c:pt>
                <c:pt idx="99">
                  <c:v>2.5237462400054493</c:v>
                </c:pt>
                <c:pt idx="100">
                  <c:v>2.5771438257044053</c:v>
                </c:pt>
                <c:pt idx="101">
                  <c:v>2.6297738175475502</c:v>
                </c:pt>
                <c:pt idx="102">
                  <c:v>2.6815989134442515</c:v>
                </c:pt>
                <c:pt idx="103">
                  <c:v>2.7325828801376937</c:v>
                </c:pt>
                <c:pt idx="104">
                  <c:v>2.782690598841592</c:v>
                </c:pt>
                <c:pt idx="105">
                  <c:v>2.8318881079981524</c:v>
                </c:pt>
                <c:pt idx="106">
                  <c:v>2.8801426430567614</c:v>
                </c:pt>
                <c:pt idx="107">
                  <c:v>2.9274226731831159</c:v>
                </c:pt>
                <c:pt idx="108">
                  <c:v>2.9736979348190529</c:v>
                </c:pt>
                <c:pt idx="109">
                  <c:v>3.0189394620242229</c:v>
                </c:pt>
                <c:pt idx="110">
                  <c:v>3.0631196135419256</c:v>
                </c:pt>
                <c:pt idx="111">
                  <c:v>3.1062120965430089</c:v>
                </c:pt>
                <c:pt idx="112">
                  <c:v>3.148191987013282</c:v>
                </c:pt>
                <c:pt idx="113">
                  <c:v>3.1890357467619452</c:v>
                </c:pt>
                <c:pt idx="114">
                  <c:v>3.2287212370403262</c:v>
                </c:pt>
                <c:pt idx="115">
                  <c:v>3.2672277287724887</c:v>
                </c:pt>
                <c:pt idx="116">
                  <c:v>3.3045359094111943</c:v>
                </c:pt>
                <c:pt idx="117">
                  <c:v>3.3406278864448642</c:v>
                </c:pt>
                <c:pt idx="118">
                  <c:v>3.375487187593099</c:v>
                </c:pt>
                <c:pt idx="119">
                  <c:v>3.4090987577401939</c:v>
                </c:pt>
                <c:pt idx="120">
                  <c:v>3.4414489526676779</c:v>
                </c:pt>
                <c:pt idx="121">
                  <c:v>3.4725255296583959</c:v>
                </c:pt>
                <c:pt idx="122">
                  <c:v>3.5023176350556109</c:v>
                </c:pt>
                <c:pt idx="123">
                  <c:v>3.530815788871565</c:v>
                </c:pt>
                <c:pt idx="124">
                  <c:v>3.5580118665501104</c:v>
                </c:pt>
                <c:pt idx="125">
                  <c:v>3.5838990779980704</c:v>
                </c:pt>
                <c:pt idx="126">
                  <c:v>3.6084719440093438</c:v>
                </c:pt>
                <c:pt idx="127">
                  <c:v>3.6317262702147559</c:v>
                </c:pt>
                <c:pt idx="128">
                  <c:v>3.6536591186987817</c:v>
                </c:pt>
                <c:pt idx="129">
                  <c:v>3.6742687774321987</c:v>
                </c:pt>
                <c:pt idx="130">
                  <c:v>3.6935547276765432</c:v>
                </c:pt>
                <c:pt idx="131">
                  <c:v>3.7115176095227214</c:v>
                </c:pt>
                <c:pt idx="132">
                  <c:v>3.728159185731589</c:v>
                </c:pt>
                <c:pt idx="133">
                  <c:v>3.7434823040494027</c:v>
                </c:pt>
                <c:pt idx="134">
                  <c:v>3.757490858174751</c:v>
                </c:pt>
                <c:pt idx="135">
                  <c:v>3.7701897475572563</c:v>
                </c:pt>
                <c:pt idx="136">
                  <c:v>3.7815848362103965</c:v>
                </c:pt>
                <c:pt idx="137">
                  <c:v>3.7916829107226793</c:v>
                </c:pt>
                <c:pt idx="138">
                  <c:v>3.8004916376519997</c:v>
                </c:pt>
                <c:pt idx="139">
                  <c:v>3.8080195204880032</c:v>
                </c:pt>
                <c:pt idx="140">
                  <c:v>3.8142758563662618</c:v>
                </c:pt>
                <c:pt idx="141">
                  <c:v>3.8192706927163425</c:v>
                </c:pt>
                <c:pt idx="142">
                  <c:v>3.8230147840231288</c:v>
                </c:pt>
                <c:pt idx="143">
                  <c:v>3.8255195488773328</c:v>
                </c:pt>
                <c:pt idx="144">
                  <c:v>3.8267970274868097</c:v>
                </c:pt>
                <c:pt idx="145">
                  <c:v>3.8268598398152416</c:v>
                </c:pt>
                <c:pt idx="146">
                  <c:v>3.8257211445087056</c:v>
                </c:pt>
                <c:pt idx="147">
                  <c:v>3.8233945987643874</c:v>
                </c:pt>
                <c:pt idx="148">
                  <c:v>3.8198943192879149</c:v>
                </c:pt>
                <c:pt idx="149">
                  <c:v>3.8152348444781445</c:v>
                </c:pt>
                <c:pt idx="150">
                  <c:v>3.8094310979694135</c:v>
                </c:pt>
                <c:pt idx="151">
                  <c:v>3.8024983536520272</c:v>
                </c:pt>
                <c:pt idx="152">
                  <c:v>3.7944522022819935</c:v>
                </c:pt>
                <c:pt idx="153">
                  <c:v>3.7853085197807941</c:v>
                </c:pt>
                <c:pt idx="154">
                  <c:v>3.7750834373150015</c:v>
                </c:pt>
                <c:pt idx="155">
                  <c:v>3.7637933132347841</c:v>
                </c:pt>
                <c:pt idx="156">
                  <c:v>3.7514547069385</c:v>
                </c:pt>
                <c:pt idx="157">
                  <c:v>3.7380843547191938</c:v>
                </c:pt>
                <c:pt idx="158">
                  <c:v>3.7236991476365069</c:v>
                </c:pt>
                <c:pt idx="159">
                  <c:v>3.7083161114458076</c:v>
                </c:pt>
                <c:pt idx="160">
                  <c:v>3.6919523886037782</c:v>
                </c:pt>
                <c:pt idx="161">
                  <c:v>3.6746252223578066</c:v>
                </c:pt>
                <c:pt idx="162">
                  <c:v>3.6563519429141622</c:v>
                </c:pt>
                <c:pt idx="163">
                  <c:v>3.6371499556680447</c:v>
                </c:pt>
                <c:pt idx="164">
                  <c:v>3.6170367314665435</c:v>
                </c:pt>
                <c:pt idx="165">
                  <c:v>3.596029798864159</c:v>
                </c:pt>
                <c:pt idx="166">
                  <c:v>3.5741467383189498</c:v>
                </c:pt>
                <c:pt idx="167">
                  <c:v>3.5514051782665721</c:v>
                </c:pt>
                <c:pt idx="168">
                  <c:v>3.5278227929988821</c:v>
                </c:pt>
                <c:pt idx="169">
                  <c:v>3.5034173022637072</c:v>
                </c:pt>
                <c:pt idx="170">
                  <c:v>3.4782064724928481</c:v>
                </c:pt>
                <c:pt idx="171">
                  <c:v>3.4522081195565031</c:v>
                </c:pt>
                <c:pt idx="172">
                  <c:v>3.4254401129338983</c:v>
                </c:pt>
                <c:pt idx="173">
                  <c:v>3.3979203811824092</c:v>
                </c:pt>
                <c:pt idx="174">
                  <c:v>3.3696669185804273</c:v>
                </c:pt>
                <c:pt idx="175">
                  <c:v>3.3406977928132795</c:v>
                </c:pt>
                <c:pt idx="176">
                  <c:v>3.3110311535659198</c:v>
                </c:pt>
                <c:pt idx="177">
                  <c:v>3.2806852418818924</c:v>
                </c:pt>
                <c:pt idx="178">
                  <c:v>3.2496784001441106</c:v>
                </c:pt>
                <c:pt idx="179">
                  <c:v>3.2180290825304594</c:v>
                </c:pt>
                <c:pt idx="180">
                  <c:v>3.1857558657951448</c:v>
                </c:pt>
                <c:pt idx="181">
                  <c:v>3.1528774602257386</c:v>
                </c:pt>
                <c:pt idx="182">
                  <c:v>3.1194127206258067</c:v>
                </c:pt>
                <c:pt idx="183">
                  <c:v>3.0853806571736957</c:v>
                </c:pt>
                <c:pt idx="184">
                  <c:v>3.0508004460097702</c:v>
                </c:pt>
                <c:pt idx="185">
                  <c:v>3.0156914394069161</c:v>
                </c:pt>
                <c:pt idx="186">
                  <c:v>2.9800731753825245</c:v>
                </c:pt>
                <c:pt idx="187">
                  <c:v>2.9439653866144324</c:v>
                </c:pt>
                <c:pt idx="188">
                  <c:v>2.9073880085283133</c:v>
                </c:pt>
                <c:pt idx="189">
                  <c:v>2.8703611864299194</c:v>
                </c:pt>
                <c:pt idx="190">
                  <c:v>2.8329052815620552</c:v>
                </c:pt>
                <c:pt idx="191">
                  <c:v>2.7950408759735579</c:v>
                </c:pt>
                <c:pt idx="192">
                  <c:v>2.7567887760954588</c:v>
                </c:pt>
                <c:pt idx="193">
                  <c:v>2.7181700149280301</c:v>
                </c:pt>
                <c:pt idx="194">
                  <c:v>2.6792058527516196</c:v>
                </c:pt>
                <c:pt idx="195">
                  <c:v>2.6399177762837347</c:v>
                </c:pt>
                <c:pt idx="196">
                  <c:v>2.6003274962149412</c:v>
                </c:pt>
                <c:pt idx="197">
                  <c:v>2.5604569430666002</c:v>
                </c:pt>
                <c:pt idx="198">
                  <c:v>2.5203282613242122</c:v>
                </c:pt>
                <c:pt idx="199">
                  <c:v>2.4799638018112211</c:v>
                </c:pt>
              </c:numCache>
            </c:numRef>
          </c:val>
          <c:smooth val="0"/>
          <c:extLst>
            <c:ext xmlns:c16="http://schemas.microsoft.com/office/drawing/2014/chart" uri="{C3380CC4-5D6E-409C-BE32-E72D297353CC}">
              <c16:uniqueId val="{00000000-8F2C-4B20-AC59-CD4B5CF0F7D6}"/>
            </c:ext>
          </c:extLst>
        </c:ser>
        <c:dLbls>
          <c:showLegendKey val="0"/>
          <c:showVal val="0"/>
          <c:showCatName val="0"/>
          <c:showSerName val="0"/>
          <c:showPercent val="0"/>
          <c:showBubbleSize val="0"/>
        </c:dLbls>
        <c:marker val="1"/>
        <c:smooth val="0"/>
        <c:axId val="94321232"/>
        <c:axId val="1787430367"/>
        <c:extLst>
          <c:ext xmlns:c15="http://schemas.microsoft.com/office/drawing/2012/chart" uri="{02D57815-91ED-43cb-92C2-25804820EDAC}">
            <c15:filteredLineSeries>
              <c15:ser>
                <c:idx val="1"/>
                <c:order val="0"/>
                <c:tx>
                  <c:v>soll</c:v>
                </c:tx>
                <c:spPr>
                  <a:ln w="28575" cap="rnd">
                    <a:solidFill>
                      <a:schemeClr val="accent2"/>
                    </a:solidFill>
                    <a:round/>
                  </a:ln>
                  <a:effectLst/>
                </c:spPr>
                <c:marker>
                  <c:symbol val="circle"/>
                  <c:size val="5"/>
                  <c:spPr>
                    <a:solidFill>
                      <a:schemeClr val="accent1"/>
                    </a:solidFill>
                    <a:ln w="9525">
                      <a:solidFill>
                        <a:schemeClr val="accent2"/>
                      </a:solidFill>
                    </a:ln>
                    <a:effectLst/>
                  </c:spPr>
                </c:marker>
                <c:cat>
                  <c:numRef>
                    <c:extLst>
                      <c:ext uri="{02D57815-91ED-43cb-92C2-25804820EDAC}">
                        <c15:formulaRef>
                          <c15:sqref>'HedgeBedarf+01'!$A$5:$A$205</c15:sqref>
                        </c15:formulaRef>
                      </c:ext>
                    </c:extLst>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cat>
                <c:val>
                  <c:numRef>
                    <c:extLst>
                      <c:ext uri="{02D57815-91ED-43cb-92C2-25804820EDAC}">
                        <c15:formulaRef>
                          <c15:sqref>HedgeBedarf!$B$6:$B$205</c15:sqref>
                        </c15:formulaRef>
                      </c:ext>
                    </c:extLst>
                    <c:numCache>
                      <c:formatCode>0.0</c:formatCode>
                      <c:ptCount val="200"/>
                    </c:numCache>
                  </c:numRef>
                </c:val>
                <c:smooth val="0"/>
                <c:extLst>
                  <c:ext xmlns:c16="http://schemas.microsoft.com/office/drawing/2014/chart" uri="{C3380CC4-5D6E-409C-BE32-E72D297353CC}">
                    <c16:uniqueId val="{00000001-8F2C-4B20-AC59-CD4B5CF0F7D6}"/>
                  </c:ext>
                </c:extLst>
              </c15:ser>
            </c15:filteredLineSeries>
            <c15:filteredLineSeries>
              <c15:ser>
                <c:idx val="2"/>
                <c:order val="1"/>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extLst xmlns:c15="http://schemas.microsoft.com/office/drawing/2012/chart">
                      <c:ext xmlns:c15="http://schemas.microsoft.com/office/drawing/2012/chart" uri="{02D57815-91ED-43cb-92C2-25804820EDAC}">
                        <c15:formulaRef>
                          <c15:sqref>'HedgeBedarf+01'!$A$5:$A$205</c15:sqref>
                        </c15:formulaRef>
                      </c:ext>
                    </c:extLst>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cat>
                <c:val>
                  <c:numRef>
                    <c:extLst xmlns:c15="http://schemas.microsoft.com/office/drawing/2012/chart">
                      <c:ext xmlns:c15="http://schemas.microsoft.com/office/drawing/2012/chart" uri="{02D57815-91ED-43cb-92C2-25804820EDAC}">
                        <c15:formulaRef>
                          <c15:sqref>Infos!$A$24</c15:sqref>
                        </c15:formulaRef>
                      </c:ext>
                    </c:extLst>
                    <c:numCache>
                      <c:formatCode>General</c:formatCode>
                      <c:ptCount val="1"/>
                      <c:pt idx="0">
                        <c:v>0</c:v>
                      </c:pt>
                    </c:numCache>
                  </c:numRef>
                </c:val>
                <c:smooth val="0"/>
                <c:extLst xmlns:c15="http://schemas.microsoft.com/office/drawing/2012/chart">
                  <c:ext xmlns:c16="http://schemas.microsoft.com/office/drawing/2014/chart" uri="{C3380CC4-5D6E-409C-BE32-E72D297353CC}">
                    <c16:uniqueId val="{00000000-B3E1-4B1F-B004-6517087B68E3}"/>
                  </c:ext>
                </c:extLst>
              </c15:ser>
            </c15:filteredLineSeries>
          </c:ext>
        </c:extLst>
      </c:lineChart>
      <c:catAx>
        <c:axId val="94321232"/>
        <c:scaling>
          <c:orientation val="minMax"/>
        </c:scaling>
        <c:delete val="0"/>
        <c:axPos val="b"/>
        <c:numFmt formatCode="0" sourceLinked="0"/>
        <c:majorTickMark val="cross"/>
        <c:minorTickMark val="none"/>
        <c:tickLblPos val="low"/>
        <c:spPr>
          <a:noFill/>
          <a:ln w="12700"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787430367"/>
        <c:crosses val="autoZero"/>
        <c:auto val="1"/>
        <c:lblAlgn val="ctr"/>
        <c:lblOffset val="100"/>
        <c:tickLblSkip val="5"/>
        <c:tickMarkSkip val="5"/>
        <c:noMultiLvlLbl val="0"/>
      </c:catAx>
      <c:valAx>
        <c:axId val="178743036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94321232"/>
        <c:crossesAt val="1"/>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Infos!$A$28</c:f>
          <c:strCache>
            <c:ptCount val="1"/>
            <c:pt idx="0">
              <c:v>Change in hedge requirement for front and following month (contracts/P, estimated) - 21 days until expiration    -   2023-10-27 (last trading day closing:  14748)</c:v>
            </c:pt>
          </c:strCache>
        </c:strRef>
      </c:tx>
      <c:layout>
        <c:manualLayout>
          <c:xMode val="edge"/>
          <c:yMode val="edge"/>
          <c:x val="9.2658909040231371E-2"/>
          <c:y val="1.2664110607644941E-2"/>
        </c:manualLayout>
      </c:layout>
      <c:overlay val="0"/>
      <c:spPr>
        <a:noFill/>
        <a:ln>
          <a:noFill/>
        </a:ln>
        <a:effectLst/>
      </c:spPr>
      <c:txPr>
        <a:bodyPr rot="0" spcFirstLastPara="1" vertOverflow="ellipsis" vert="horz" wrap="square" anchor="ctr" anchorCtr="1"/>
        <a:lstStyle/>
        <a:p>
          <a:pPr>
            <a:defRPr sz="124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8.0889812572078959E-2"/>
          <c:y val="8.3131927417525273E-2"/>
          <c:w val="0.86987729658792656"/>
          <c:h val="0.74984026714767382"/>
        </c:manualLayout>
      </c:layout>
      <c:barChart>
        <c:barDir val="col"/>
        <c:grouping val="clustered"/>
        <c:varyColors val="0"/>
        <c:ser>
          <c:idx val="4"/>
          <c:order val="4"/>
          <c:tx>
            <c:strRef>
              <c:f>Infos!$A$35</c:f>
              <c:strCache>
                <c:ptCount val="1"/>
                <c:pt idx="0">
                  <c:v>last trading day close</c:v>
                </c:pt>
              </c:strCache>
            </c:strRef>
          </c:tx>
          <c:spPr>
            <a:solidFill>
              <a:srgbClr val="FF0000"/>
            </a:solidFill>
            <a:ln>
              <a:noFill/>
            </a:ln>
            <a:effectLst/>
          </c:spPr>
          <c:invertIfNegative val="0"/>
          <c:val>
            <c:numRef>
              <c:f>'HedgeBedarf+01'!$B$5:$B$205</c:f>
              <c:numCache>
                <c:formatCode>0.0</c:formatCode>
                <c:ptCount val="201"/>
                <c:pt idx="125">
                  <c:v>6.7696241353158877</c:v>
                </c:pt>
              </c:numCache>
            </c:numRef>
          </c:val>
          <c:extLst>
            <c:ext xmlns:c16="http://schemas.microsoft.com/office/drawing/2014/chart" uri="{C3380CC4-5D6E-409C-BE32-E72D297353CC}">
              <c16:uniqueId val="{00000001-1237-4191-875D-C08782277AF8}"/>
            </c:ext>
          </c:extLst>
        </c:ser>
        <c:dLbls>
          <c:showLegendKey val="0"/>
          <c:showVal val="0"/>
          <c:showCatName val="0"/>
          <c:showSerName val="0"/>
          <c:showPercent val="0"/>
          <c:showBubbleSize val="0"/>
        </c:dLbls>
        <c:gapWidth val="150"/>
        <c:axId val="1768450943"/>
        <c:axId val="1699212735"/>
        <c:extLst>
          <c:ext xmlns:c15="http://schemas.microsoft.com/office/drawing/2012/chart" uri="{02D57815-91ED-43cb-92C2-25804820EDAC}">
            <c15:filteredBarSeries>
              <c15:ser>
                <c:idx val="1"/>
                <c:order val="0"/>
                <c:tx>
                  <c:v>soll</c:v>
                </c:tx>
                <c:spPr>
                  <a:solidFill>
                    <a:schemeClr val="accent2"/>
                  </a:solidFill>
                  <a:ln>
                    <a:noFill/>
                  </a:ln>
                  <a:effectLst/>
                </c:spPr>
                <c:invertIfNegative val="0"/>
                <c:cat>
                  <c:numRef>
                    <c:extLst>
                      <c:ext uri="{02D57815-91ED-43cb-92C2-25804820EDAC}">
                        <c15:formulaRef>
                          <c15:sqref>'HedgeBedarf+01'!$A$5:$A$205</c15:sqref>
                        </c15:formulaRef>
                      </c:ext>
                    </c:extLst>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cat>
                <c:val>
                  <c:numRef>
                    <c:extLst>
                      <c:ext uri="{02D57815-91ED-43cb-92C2-25804820EDAC}">
                        <c15:formulaRef>
                          <c15:sqref>HedgeBedarf!$B$6:$B$205</c15:sqref>
                        </c15:formulaRef>
                      </c:ext>
                    </c:extLst>
                    <c:numCache>
                      <c:formatCode>0.0</c:formatCode>
                      <c:ptCount val="200"/>
                    </c:numCache>
                  </c:numRef>
                </c:val>
                <c:extLst>
                  <c:ext xmlns:c16="http://schemas.microsoft.com/office/drawing/2014/chart" uri="{C3380CC4-5D6E-409C-BE32-E72D297353CC}">
                    <c16:uniqueId val="{00000002-8ABD-46FD-B6E9-6AE3ABB16F45}"/>
                  </c:ext>
                </c:extLst>
              </c15:ser>
            </c15:filteredBarSeries>
            <c15:filteredBarSeries>
              <c15:ser>
                <c:idx val="2"/>
                <c:order val="1"/>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'HedgeBedarf+01'!$A$5:$A$205</c15:sqref>
                        </c15:formulaRef>
                      </c:ext>
                    </c:extLst>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cat>
                <c:val>
                  <c:numRef>
                    <c:extLst xmlns:c15="http://schemas.microsoft.com/office/drawing/2012/chart">
                      <c:ext xmlns:c15="http://schemas.microsoft.com/office/drawing/2012/chart" uri="{02D57815-91ED-43cb-92C2-25804820EDAC}">
                        <c15:formulaRef>
                          <c15:sqref>Infos!$A$24</c15:sqref>
                        </c15:formulaRef>
                      </c:ext>
                    </c:extLst>
                    <c:numCache>
                      <c:formatCode>General</c:formatCode>
                      <c:ptCount val="1"/>
                      <c:pt idx="0">
                        <c:v>0</c:v>
                      </c:pt>
                    </c:numCache>
                  </c:numRef>
                </c:val>
                <c:extLst xmlns:c15="http://schemas.microsoft.com/office/drawing/2012/chart">
                  <c:ext xmlns:c16="http://schemas.microsoft.com/office/drawing/2014/chart" uri="{C3380CC4-5D6E-409C-BE32-E72D297353CC}">
                    <c16:uniqueId val="{00000003-8ABD-46FD-B6E9-6AE3ABB16F45}"/>
                  </c:ext>
                </c:extLst>
              </c15:ser>
            </c15:filteredBarSeries>
          </c:ext>
        </c:extLst>
      </c:barChart>
      <c:lineChart>
        <c:grouping val="stacked"/>
        <c:varyColors val="0"/>
        <c:ser>
          <c:idx val="3"/>
          <c:order val="2"/>
          <c:tx>
            <c:strRef>
              <c:f>Infos!$B$32</c:f>
              <c:strCache>
                <c:ptCount val="1"/>
                <c:pt idx="0">
                  <c:v>2023-12</c:v>
                </c:pt>
              </c:strCache>
            </c:strRef>
          </c:tx>
          <c:spPr>
            <a:ln w="28575" cap="rnd">
              <a:solidFill>
                <a:schemeClr val="accent4"/>
              </a:solidFill>
              <a:round/>
            </a:ln>
            <a:effectLst/>
          </c:spPr>
          <c:marker>
            <c:symbol val="none"/>
          </c:marker>
          <c:cat>
            <c:numRef>
              <c:f>'HedgeBedarf+01'!$A$5:$A$205</c:f>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cat>
          <c:val>
            <c:numRef>
              <c:f>'HedgeBedarf+01'!$C$5:$C$205</c:f>
              <c:numCache>
                <c:formatCode>0.0</c:formatCode>
                <c:ptCount val="201"/>
                <c:pt idx="0">
                  <c:v>1.3487836696396094</c:v>
                </c:pt>
                <c:pt idx="1">
                  <c:v>1.3629212017061434</c:v>
                </c:pt>
                <c:pt idx="2">
                  <c:v>1.3771368324227911</c:v>
                </c:pt>
                <c:pt idx="3">
                  <c:v>1.3914297715056307</c:v>
                </c:pt>
                <c:pt idx="4">
                  <c:v>1.4057992029409632</c:v>
                </c:pt>
                <c:pt idx="5">
                  <c:v>1.4202442847935248</c:v>
                </c:pt>
                <c:pt idx="6">
                  <c:v>1.4347641490196379</c:v>
                </c:pt>
                <c:pt idx="7">
                  <c:v>1.449357901285498</c:v>
                </c:pt>
                <c:pt idx="8">
                  <c:v>1.4640246207906982</c:v>
                </c:pt>
                <c:pt idx="9">
                  <c:v>1.4787633600972117</c:v>
                </c:pt>
                <c:pt idx="10">
                  <c:v>1.4935731449639638</c:v>
                </c:pt>
                <c:pt idx="11">
                  <c:v>1.5084529741871675</c:v>
                </c:pt>
                <c:pt idx="12">
                  <c:v>1.5234018194465873</c:v>
                </c:pt>
                <c:pt idx="13">
                  <c:v>1.5384186251578991</c:v>
                </c:pt>
                <c:pt idx="14">
                  <c:v>1.5535023083313038</c:v>
                </c:pt>
                <c:pt idx="15">
                  <c:v>1.568651758436568</c:v>
                </c:pt>
                <c:pt idx="16">
                  <c:v>1.583865837274669</c:v>
                </c:pt>
                <c:pt idx="17">
                  <c:v>1.5991433788561817</c:v>
                </c:pt>
                <c:pt idx="18">
                  <c:v>1.6144831892866045</c:v>
                </c:pt>
                <c:pt idx="19">
                  <c:v>1.6298840466587838</c:v>
                </c:pt>
                <c:pt idx="20">
                  <c:v>1.6453447009525846</c:v>
                </c:pt>
                <c:pt idx="21">
                  <c:v>1.6608638739420045</c:v>
                </c:pt>
                <c:pt idx="22">
                  <c:v>1.676440259109881</c:v>
                </c:pt>
                <c:pt idx="23">
                  <c:v>1.6920725215703625</c:v>
                </c:pt>
                <c:pt idx="24">
                  <c:v>1.7077592979992944</c:v>
                </c:pt>
                <c:pt idx="25">
                  <c:v>1.7234991965727278</c:v>
                </c:pt>
                <c:pt idx="26">
                  <c:v>1.7392907969136688</c:v>
                </c:pt>
                <c:pt idx="27">
                  <c:v>1.7551326500472539</c:v>
                </c:pt>
                <c:pt idx="28">
                  <c:v>1.771023278364531</c:v>
                </c:pt>
                <c:pt idx="29">
                  <c:v>1.7869611755949693</c:v>
                </c:pt>
                <c:pt idx="30">
                  <c:v>1.8029448067879073</c:v>
                </c:pt>
                <c:pt idx="31">
                  <c:v>1.8189726083030633</c:v>
                </c:pt>
                <c:pt idx="32">
                  <c:v>1.8350429878102876</c:v>
                </c:pt>
                <c:pt idx="33">
                  <c:v>1.851154324298701</c:v>
                </c:pt>
                <c:pt idx="34">
                  <c:v>1.8673049680953973</c:v>
                </c:pt>
                <c:pt idx="35">
                  <c:v>1.8834932408938503</c:v>
                </c:pt>
                <c:pt idx="36">
                  <c:v>1.8997174357921722</c:v>
                </c:pt>
                <c:pt idx="37">
                  <c:v>1.9159758173414072</c:v>
                </c:pt>
                <c:pt idx="38">
                  <c:v>1.9322666216039639</c:v>
                </c:pt>
                <c:pt idx="39">
                  <c:v>1.9485880562223912</c:v>
                </c:pt>
                <c:pt idx="40">
                  <c:v>1.9649383004985879</c:v>
                </c:pt>
                <c:pt idx="41">
                  <c:v>1.9813155054836376</c:v>
                </c:pt>
                <c:pt idx="42">
                  <c:v>1.9977177940783786</c:v>
                </c:pt>
                <c:pt idx="43">
                  <c:v>2.0141432611448598</c:v>
                </c:pt>
                <c:pt idx="44">
                  <c:v>2.0305899736288411</c:v>
                </c:pt>
                <c:pt idx="45">
                  <c:v>2.0470559706934224</c:v>
                </c:pt>
                <c:pt idx="46">
                  <c:v>2.0635392638639836</c:v>
                </c:pt>
                <c:pt idx="47">
                  <c:v>2.0800378371845394</c:v>
                </c:pt>
                <c:pt idx="48">
                  <c:v>2.0965496473856384</c:v>
                </c:pt>
                <c:pt idx="49">
                  <c:v>2.1130726240639217</c:v>
                </c:pt>
                <c:pt idx="50">
                  <c:v>2.1296046698734883</c:v>
                </c:pt>
                <c:pt idx="51">
                  <c:v>2.1461436607291424</c:v>
                </c:pt>
                <c:pt idx="52">
                  <c:v>2.1626874460216667</c:v>
                </c:pt>
                <c:pt idx="53">
                  <c:v>2.1792338488452145</c:v>
                </c:pt>
                <c:pt idx="54">
                  <c:v>2.195780666236939</c:v>
                </c:pt>
                <c:pt idx="55">
                  <c:v>2.212325669428937</c:v>
                </c:pt>
                <c:pt idx="56">
                  <c:v>2.2288666041126373</c:v>
                </c:pt>
                <c:pt idx="57">
                  <c:v>2.2454011907156892</c:v>
                </c:pt>
                <c:pt idx="58">
                  <c:v>2.2619271246914701</c:v>
                </c:pt>
                <c:pt idx="59">
                  <c:v>2.2784420768212814</c:v>
                </c:pt>
                <c:pt idx="60">
                  <c:v>2.294943693529309</c:v>
                </c:pt>
                <c:pt idx="61">
                  <c:v>2.3114295972104388</c:v>
                </c:pt>
                <c:pt idx="62">
                  <c:v>2.3278973865709709</c:v>
                </c:pt>
                <c:pt idx="63">
                  <c:v>2.3443446369823264</c:v>
                </c:pt>
                <c:pt idx="64">
                  <c:v>2.3607689008477841</c:v>
                </c:pt>
                <c:pt idx="65">
                  <c:v>2.3771677079823137</c:v>
                </c:pt>
                <c:pt idx="66">
                  <c:v>2.3935385660055495</c:v>
                </c:pt>
                <c:pt idx="67">
                  <c:v>2.4098789607479323</c:v>
                </c:pt>
                <c:pt idx="68">
                  <c:v>2.4261863566701121</c:v>
                </c:pt>
                <c:pt idx="69">
                  <c:v>2.4424581972955557</c:v>
                </c:pt>
                <c:pt idx="70">
                  <c:v>2.4586919056564804</c:v>
                </c:pt>
                <c:pt idx="71">
                  <c:v>2.4748848847530454</c:v>
                </c:pt>
                <c:pt idx="72">
                  <c:v>2.491034518025895</c:v>
                </c:pt>
                <c:pt idx="73">
                  <c:v>2.5071381698419959</c:v>
                </c:pt>
                <c:pt idx="74">
                  <c:v>2.523193185993811</c:v>
                </c:pt>
                <c:pt idx="75">
                  <c:v>2.5391968942117895</c:v>
                </c:pt>
                <c:pt idx="76">
                  <c:v>2.555146604690151</c:v>
                </c:pt>
                <c:pt idx="77">
                  <c:v>2.5710396106259781</c:v>
                </c:pt>
                <c:pt idx="78">
                  <c:v>2.5868731887715533</c:v>
                </c:pt>
                <c:pt idx="79">
                  <c:v>2.6026445999999286</c:v>
                </c:pt>
                <c:pt idx="80">
                  <c:v>2.6183510898836957</c:v>
                </c:pt>
                <c:pt idx="81">
                  <c:v>2.6339898892868781</c:v>
                </c:pt>
                <c:pt idx="82">
                  <c:v>2.6495582149699382</c:v>
                </c:pt>
                <c:pt idx="83">
                  <c:v>2.6650532702077934</c:v>
                </c:pt>
                <c:pt idx="84">
                  <c:v>2.6804722454208054</c:v>
                </c:pt>
                <c:pt idx="85">
                  <c:v>2.6958123188186374</c:v>
                </c:pt>
                <c:pt idx="86">
                  <c:v>2.7110706570569212</c:v>
                </c:pt>
                <c:pt idx="87">
                  <c:v>2.7262444159066384</c:v>
                </c:pt>
                <c:pt idx="88">
                  <c:v>2.7413307409360868</c:v>
                </c:pt>
                <c:pt idx="89">
                  <c:v>2.7563267682053798</c:v>
                </c:pt>
                <c:pt idx="90">
                  <c:v>2.7712296249732926</c:v>
                </c:pt>
                <c:pt idx="91">
                  <c:v>2.7860364304164031</c:v>
                </c:pt>
                <c:pt idx="92">
                  <c:v>2.8007442963603451</c:v>
                </c:pt>
                <c:pt idx="93">
                  <c:v>2.8153503280230554</c:v>
                </c:pt>
                <c:pt idx="94">
                  <c:v>2.8298516247698613</c:v>
                </c:pt>
                <c:pt idx="95">
                  <c:v>2.8442452808802474</c:v>
                </c:pt>
                <c:pt idx="96">
                  <c:v>2.8585283863261584</c:v>
                </c:pt>
                <c:pt idx="97">
                  <c:v>2.8726980275616265</c:v>
                </c:pt>
                <c:pt idx="98">
                  <c:v>2.8867512883235809</c:v>
                </c:pt>
                <c:pt idx="99">
                  <c:v>2.9006852504436202</c:v>
                </c:pt>
                <c:pt idx="100">
                  <c:v>2.9144969946705466</c:v>
                </c:pt>
                <c:pt idx="101">
                  <c:v>2.9281836015035054</c:v>
                </c:pt>
                <c:pt idx="102">
                  <c:v>2.9417421520354305</c:v>
                </c:pt>
                <c:pt idx="103">
                  <c:v>2.9551697288066352</c:v>
                </c:pt>
                <c:pt idx="104">
                  <c:v>2.9684634166682944</c:v>
                </c:pt>
                <c:pt idx="105">
                  <c:v>2.9816203036555535</c:v>
                </c:pt>
                <c:pt idx="106">
                  <c:v>2.9946374818700741</c:v>
                </c:pt>
                <c:pt idx="107">
                  <c:v>3.0075120483716606</c:v>
                </c:pt>
                <c:pt idx="108">
                  <c:v>3.0202411060788079</c:v>
                </c:pt>
                <c:pt idx="109">
                  <c:v>3.0328217646777853</c:v>
                </c:pt>
                <c:pt idx="110">
                  <c:v>3.0452511415400743</c:v>
                </c:pt>
                <c:pt idx="111">
                  <c:v>3.0575263626477676</c:v>
                </c:pt>
                <c:pt idx="112">
                  <c:v>3.0696445635266985</c:v>
                </c:pt>
                <c:pt idx="113">
                  <c:v>3.0816028901869572</c:v>
                </c:pt>
                <c:pt idx="114">
                  <c:v>3.0933985000704673</c:v>
                </c:pt>
                <c:pt idx="115">
                  <c:v>3.1050285630053067</c:v>
                </c:pt>
                <c:pt idx="116">
                  <c:v>3.1164902621664394</c:v>
                </c:pt>
                <c:pt idx="117">
                  <c:v>3.1277807950424839</c:v>
                </c:pt>
                <c:pt idx="118">
                  <c:v>3.1388973744082032</c:v>
                </c:pt>
                <c:pt idx="119">
                  <c:v>3.1498372293023009</c:v>
                </c:pt>
                <c:pt idx="120">
                  <c:v>3.1605976060102283</c:v>
                </c:pt>
                <c:pt idx="121">
                  <c:v>3.171175769051529</c:v>
                </c:pt>
                <c:pt idx="122">
                  <c:v>3.18156900217142</c:v>
                </c:pt>
                <c:pt idx="123">
                  <c:v>3.1917746093361372</c:v>
                </c:pt>
                <c:pt idx="124">
                  <c:v>3.2017899157317267</c:v>
                </c:pt>
                <c:pt idx="125">
                  <c:v>3.2116122687657773</c:v>
                </c:pt>
                <c:pt idx="126">
                  <c:v>3.2212390390717585</c:v>
                </c:pt>
                <c:pt idx="127">
                  <c:v>3.230667621515475</c:v>
                </c:pt>
                <c:pt idx="128">
                  <c:v>3.2398954362032431</c:v>
                </c:pt>
                <c:pt idx="129">
                  <c:v>3.2489199294913389</c:v>
                </c:pt>
                <c:pt idx="130">
                  <c:v>3.2577385749962593</c:v>
                </c:pt>
                <c:pt idx="131">
                  <c:v>3.2663488746053524</c:v>
                </c:pt>
                <c:pt idx="132">
                  <c:v>3.274748359487357</c:v>
                </c:pt>
                <c:pt idx="133">
                  <c:v>3.2829345911023644</c:v>
                </c:pt>
                <c:pt idx="134">
                  <c:v>3.2909051622107697</c:v>
                </c:pt>
                <c:pt idx="135">
                  <c:v>3.2986576978806816</c:v>
                </c:pt>
                <c:pt idx="136">
                  <c:v>3.3061898564933481</c:v>
                </c:pt>
                <c:pt idx="137">
                  <c:v>3.3134993307460716</c:v>
                </c:pt>
                <c:pt idx="138">
                  <c:v>3.3205838486521388</c:v>
                </c:pt>
                <c:pt idx="139">
                  <c:v>3.327441174537265</c:v>
                </c:pt>
                <c:pt idx="140">
                  <c:v>3.3340691100320279</c:v>
                </c:pt>
                <c:pt idx="141">
                  <c:v>3.3404654950597825</c:v>
                </c:pt>
                <c:pt idx="142">
                  <c:v>3.3466282088195536</c:v>
                </c:pt>
                <c:pt idx="143">
                  <c:v>3.3525551707633778</c:v>
                </c:pt>
                <c:pt idx="144">
                  <c:v>3.3582443415675667</c:v>
                </c:pt>
                <c:pt idx="145">
                  <c:v>3.363693724097351</c:v>
                </c:pt>
                <c:pt idx="146">
                  <c:v>3.3689013643644103</c:v>
                </c:pt>
                <c:pt idx="147">
                  <c:v>3.3738653524767059</c:v>
                </c:pt>
                <c:pt idx="148">
                  <c:v>3.378583823580124</c:v>
                </c:pt>
                <c:pt idx="149">
                  <c:v>3.3830549587913472</c:v>
                </c:pt>
                <c:pt idx="150">
                  <c:v>3.3872769861214382</c:v>
                </c:pt>
                <c:pt idx="151">
                  <c:v>3.3912481813895865</c:v>
                </c:pt>
                <c:pt idx="152">
                  <c:v>3.3949668691264554</c:v>
                </c:pt>
                <c:pt idx="153">
                  <c:v>3.398431423466608</c:v>
                </c:pt>
                <c:pt idx="154">
                  <c:v>3.4016402690294427</c:v>
                </c:pt>
                <c:pt idx="155">
                  <c:v>3.404591881788082</c:v>
                </c:pt>
                <c:pt idx="156">
                  <c:v>3.4072847899257099</c:v>
                </c:pt>
                <c:pt idx="157">
                  <c:v>3.4097175746787274</c:v>
                </c:pt>
                <c:pt idx="158">
                  <c:v>3.4118888711662816</c:v>
                </c:pt>
                <c:pt idx="159">
                  <c:v>3.4137973692055152</c:v>
                </c:pt>
                <c:pt idx="160">
                  <c:v>3.4154418141120706</c:v>
                </c:pt>
                <c:pt idx="161">
                  <c:v>3.4168210074852476</c:v>
                </c:pt>
                <c:pt idx="162">
                  <c:v>3.4179338079773158</c:v>
                </c:pt>
                <c:pt idx="163">
                  <c:v>3.4187791320463989</c:v>
                </c:pt>
                <c:pt idx="164">
                  <c:v>3.4193559546924286</c:v>
                </c:pt>
                <c:pt idx="165">
                  <c:v>3.4196633101755998</c:v>
                </c:pt>
                <c:pt idx="166">
                  <c:v>3.4197002927168292</c:v>
                </c:pt>
                <c:pt idx="167">
                  <c:v>3.4194660571796618</c:v>
                </c:pt>
                <c:pt idx="168">
                  <c:v>3.4189598197331215</c:v>
                </c:pt>
                <c:pt idx="169">
                  <c:v>3.4181808584949636</c:v>
                </c:pt>
                <c:pt idx="170">
                  <c:v>3.417128514154852</c:v>
                </c:pt>
                <c:pt idx="171">
                  <c:v>3.4158021905769114</c:v>
                </c:pt>
                <c:pt idx="172">
                  <c:v>3.4142013553811918</c:v>
                </c:pt>
                <c:pt idx="173">
                  <c:v>3.4123255405035247</c:v>
                </c:pt>
                <c:pt idx="174">
                  <c:v>3.4101743427332831</c:v>
                </c:pt>
                <c:pt idx="175">
                  <c:v>3.4077474242285888</c:v>
                </c:pt>
                <c:pt idx="176">
                  <c:v>3.4050445130084652</c:v>
                </c:pt>
                <c:pt idx="177">
                  <c:v>3.4020654034214823</c:v>
                </c:pt>
                <c:pt idx="178">
                  <c:v>3.398809956590449</c:v>
                </c:pt>
                <c:pt idx="179">
                  <c:v>3.3952781008326824</c:v>
                </c:pt>
                <c:pt idx="180">
                  <c:v>3.391469832055432</c:v>
                </c:pt>
                <c:pt idx="181">
                  <c:v>3.3873852141260383</c:v>
                </c:pt>
                <c:pt idx="182">
                  <c:v>3.3830243792163825</c:v>
                </c:pt>
                <c:pt idx="183">
                  <c:v>3.3783875281212454</c:v>
                </c:pt>
                <c:pt idx="184">
                  <c:v>3.3734749305501719</c:v>
                </c:pt>
                <c:pt idx="185">
                  <c:v>3.368286925392451</c:v>
                </c:pt>
                <c:pt idx="186">
                  <c:v>3.3628239209548481</c:v>
                </c:pt>
                <c:pt idx="187">
                  <c:v>3.3570863951717294</c:v>
                </c:pt>
                <c:pt idx="188">
                  <c:v>3.3510748957872303</c:v>
                </c:pt>
                <c:pt idx="189">
                  <c:v>3.3447900405091255</c:v>
                </c:pt>
                <c:pt idx="190">
                  <c:v>3.3382325171340979</c:v>
                </c:pt>
                <c:pt idx="191">
                  <c:v>3.3314030836440991</c:v>
                </c:pt>
                <c:pt idx="192">
                  <c:v>3.3243025682734957</c:v>
                </c:pt>
                <c:pt idx="193">
                  <c:v>3.31693186954673</c:v>
                </c:pt>
                <c:pt idx="194">
                  <c:v>3.3092919562862568</c:v>
                </c:pt>
                <c:pt idx="195">
                  <c:v>3.3013838675904732</c:v>
                </c:pt>
                <c:pt idx="196">
                  <c:v>3.2932087127814498</c:v>
                </c:pt>
                <c:pt idx="197">
                  <c:v>3.2847676713222218</c:v>
                </c:pt>
                <c:pt idx="198">
                  <c:v>3.2760619927034544</c:v>
                </c:pt>
                <c:pt idx="199">
                  <c:v>3.2670929962993127</c:v>
                </c:pt>
                <c:pt idx="200">
                  <c:v>3.2578620711923576</c:v>
                </c:pt>
              </c:numCache>
            </c:numRef>
          </c:val>
          <c:smooth val="0"/>
          <c:extLst>
            <c:ext xmlns:c16="http://schemas.microsoft.com/office/drawing/2014/chart" uri="{C3380CC4-5D6E-409C-BE32-E72D297353CC}">
              <c16:uniqueId val="{00000000-8ABD-46FD-B6E9-6AE3ABB16F45}"/>
            </c:ext>
          </c:extLst>
        </c:ser>
        <c:ser>
          <c:idx val="0"/>
          <c:order val="3"/>
          <c:tx>
            <c:strRef>
              <c:f>Infos!$B$33</c:f>
              <c:strCache>
                <c:ptCount val="1"/>
                <c:pt idx="0">
                  <c:v>2023-11+2023-12</c:v>
                </c:pt>
              </c:strCache>
            </c:strRef>
          </c:tx>
          <c:spPr>
            <a:ln w="28575" cap="rnd">
              <a:solidFill>
                <a:schemeClr val="accent1"/>
              </a:solidFill>
              <a:round/>
            </a:ln>
            <a:effectLst/>
          </c:spPr>
          <c:marker>
            <c:symbol val="none"/>
          </c:marker>
          <c:cat>
            <c:numRef>
              <c:f>'HedgeBedarf+01'!$A$5:$A$205</c:f>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cat>
          <c:val>
            <c:numRef>
              <c:f>HedgeBedarf!$C$6:$C$205</c:f>
              <c:numCache>
                <c:formatCode>0.0</c:formatCode>
                <c:ptCount val="200"/>
                <c:pt idx="0">
                  <c:v>-0.79696652496615561</c:v>
                </c:pt>
                <c:pt idx="1">
                  <c:v>-0.80373906720912558</c:v>
                </c:pt>
                <c:pt idx="2">
                  <c:v>-0.81004252612293859</c:v>
                </c:pt>
                <c:pt idx="3">
                  <c:v>-0.81585329949845053</c:v>
                </c:pt>
                <c:pt idx="4">
                  <c:v>-0.82114762628303084</c:v>
                </c:pt>
                <c:pt idx="5">
                  <c:v>-0.82590161797833217</c:v>
                </c:pt>
                <c:pt idx="6">
                  <c:v>-0.83009129125072967</c:v>
                </c:pt>
                <c:pt idx="7">
                  <c:v>-0.83369260172255999</c:v>
                </c:pt>
                <c:pt idx="8">
                  <c:v>-0.83668147890818323</c:v>
                </c:pt>
                <c:pt idx="9">
                  <c:v>-0.83903386225493626</c:v>
                </c:pt>
                <c:pt idx="10">
                  <c:v>-0.84072573824495411</c:v>
                </c:pt>
                <c:pt idx="11">
                  <c:v>-0.84173317850978602</c:v>
                </c:pt>
                <c:pt idx="12">
                  <c:v>-0.84203237890560834</c:v>
                </c:pt>
                <c:pt idx="13">
                  <c:v>-0.84159969949283853</c:v>
                </c:pt>
                <c:pt idx="14">
                  <c:v>-0.84041170535986021</c:v>
                </c:pt>
                <c:pt idx="15">
                  <c:v>-0.8384452082265681</c:v>
                </c:pt>
                <c:pt idx="16">
                  <c:v>-0.83567730875950264</c:v>
                </c:pt>
                <c:pt idx="17">
                  <c:v>-0.83208543952645408</c:v>
                </c:pt>
                <c:pt idx="18">
                  <c:v>-0.82764740851456176</c:v>
                </c:pt>
                <c:pt idx="19">
                  <c:v>-0.82234144313228541</c:v>
                </c:pt>
                <c:pt idx="20">
                  <c:v>-0.81614623461196789</c:v>
                </c:pt>
                <c:pt idx="21">
                  <c:v>-0.8090409827262165</c:v>
                </c:pt>
                <c:pt idx="22">
                  <c:v>-0.80100544072805946</c:v>
                </c:pt>
                <c:pt idx="23">
                  <c:v>-0.7920199604215773</c:v>
                </c:pt>
                <c:pt idx="24">
                  <c:v>-0.78206553726670536</c:v>
                </c:pt>
                <c:pt idx="25">
                  <c:v>-0.77112385541914286</c:v>
                </c:pt>
                <c:pt idx="26">
                  <c:v>-0.75917733260360232</c:v>
                </c:pt>
                <c:pt idx="27">
                  <c:v>-0.74620916471625709</c:v>
                </c:pt>
                <c:pt idx="28">
                  <c:v>-0.73220337005010083</c:v>
                </c:pt>
                <c:pt idx="29">
                  <c:v>-0.71714483303499477</c:v>
                </c:pt>
                <c:pt idx="30">
                  <c:v>-0.70101934738246729</c:v>
                </c:pt>
                <c:pt idx="31">
                  <c:v>-0.68381365852404008</c:v>
                </c:pt>
                <c:pt idx="32">
                  <c:v>-0.66551550523069358</c:v>
                </c:pt>
                <c:pt idx="33">
                  <c:v>-0.64611366030027362</c:v>
                </c:pt>
                <c:pt idx="34">
                  <c:v>-0.62559797019925045</c:v>
                </c:pt>
                <c:pt idx="35">
                  <c:v>-0.60395939354500261</c:v>
                </c:pt>
                <c:pt idx="36">
                  <c:v>-0.5811900383149764</c:v>
                </c:pt>
                <c:pt idx="37">
                  <c:v>-0.55728319766969703</c:v>
                </c:pt>
                <c:pt idx="38">
                  <c:v>-0.53223338427735944</c:v>
                </c:pt>
                <c:pt idx="39">
                  <c:v>-0.50603636302906463</c:v>
                </c:pt>
                <c:pt idx="40">
                  <c:v>-0.47868918203531413</c:v>
                </c:pt>
                <c:pt idx="41">
                  <c:v>-0.45019020179639885</c:v>
                </c:pt>
                <c:pt idx="42">
                  <c:v>-0.42053912244168112</c:v>
                </c:pt>
                <c:pt idx="43">
                  <c:v>-0.38973700893542684</c:v>
                </c:pt>
                <c:pt idx="44">
                  <c:v>-0.35778631415011541</c:v>
                </c:pt>
                <c:pt idx="45">
                  <c:v>-0.32469089971151815</c:v>
                </c:pt>
                <c:pt idx="46">
                  <c:v>-0.29045605452374335</c:v>
                </c:pt>
                <c:pt idx="47">
                  <c:v>-0.25508851088681966</c:v>
                </c:pt>
                <c:pt idx="48">
                  <c:v>-0.2185964581238809</c:v>
                </c:pt>
                <c:pt idx="49">
                  <c:v>-0.1809895536400398</c:v>
                </c:pt>
                <c:pt idx="50">
                  <c:v>-0.14227893134051098</c:v>
                </c:pt>
                <c:pt idx="51">
                  <c:v>-0.10247720734112675</c:v>
                </c:pt>
                <c:pt idx="52">
                  <c:v>-6.1598482910445923E-2</c:v>
                </c:pt>
                <c:pt idx="53">
                  <c:v>-1.9658344589137604E-2</c:v>
                </c:pt>
                <c:pt idx="54">
                  <c:v>2.332613856108464E-2</c:v>
                </c:pt>
                <c:pt idx="55">
                  <c:v>6.7336420619701118E-2</c:v>
                </c:pt>
                <c:pt idx="56">
                  <c:v>0.11235248741424532</c:v>
                </c:pt>
                <c:pt idx="57">
                  <c:v>0.15835286809761323</c:v>
                </c:pt>
                <c:pt idx="58">
                  <c:v>0.205314649714082</c:v>
                </c:pt>
                <c:pt idx="59">
                  <c:v>0.25321349476408966</c:v>
                </c:pt>
                <c:pt idx="60">
                  <c:v>0.30202366176973938</c:v>
                </c:pt>
                <c:pt idx="61">
                  <c:v>0.35171802883468672</c:v>
                </c:pt>
                <c:pt idx="62">
                  <c:v>0.40226812018338687</c:v>
                </c:pt>
                <c:pt idx="63">
                  <c:v>0.45364413565626055</c:v>
                </c:pt>
                <c:pt idx="64">
                  <c:v>0.50581498312845075</c:v>
                </c:pt>
                <c:pt idx="65">
                  <c:v>0.55874831381114154</c:v>
                </c:pt>
                <c:pt idx="66">
                  <c:v>0.61241056038559083</c:v>
                </c:pt>
                <c:pt idx="67">
                  <c:v>0.66676697791121686</c:v>
                </c:pt>
                <c:pt idx="68">
                  <c:v>0.72178168744027227</c:v>
                </c:pt>
                <c:pt idx="69">
                  <c:v>0.77741772226293426</c:v>
                </c:pt>
                <c:pt idx="70">
                  <c:v>0.83363707669813114</c:v>
                </c:pt>
                <c:pt idx="71">
                  <c:v>0.89040075733669166</c:v>
                </c:pt>
                <c:pt idx="72">
                  <c:v>0.94766883663535872</c:v>
                </c:pt>
                <c:pt idx="73">
                  <c:v>1.0054005087519764</c:v>
                </c:pt>
                <c:pt idx="74">
                  <c:v>1.0635541475041821</c:v>
                </c:pt>
                <c:pt idx="75">
                  <c:v>1.1220873663264908</c:v>
                </c:pt>
                <c:pt idx="76">
                  <c:v>1.1809570800932685</c:v>
                </c:pt>
                <c:pt idx="77">
                  <c:v>1.2401195686680715</c:v>
                </c:pt>
                <c:pt idx="78">
                  <c:v>1.299530542033265</c:v>
                </c:pt>
                <c:pt idx="79">
                  <c:v>1.3591452068476702</c:v>
                </c:pt>
                <c:pt idx="80">
                  <c:v>1.418918334274073</c:v>
                </c:pt>
                <c:pt idx="81">
                  <c:v>1.4788043289132387</c:v>
                </c:pt>
                <c:pt idx="82">
                  <c:v>1.5387572986761708</c:v>
                </c:pt>
                <c:pt idx="83">
                  <c:v>1.5987311254220469</c:v>
                </c:pt>
                <c:pt idx="84">
                  <c:v>1.6586795361854703</c:v>
                </c:pt>
                <c:pt idx="85">
                  <c:v>1.7185561748134957</c:v>
                </c:pt>
                <c:pt idx="86">
                  <c:v>1.7783146738302233</c:v>
                </c:pt>
                <c:pt idx="87">
                  <c:v>1.8379087263446729</c:v>
                </c:pt>
                <c:pt idx="88">
                  <c:v>1.8972921578164295</c:v>
                </c:pt>
                <c:pt idx="89">
                  <c:v>1.9564189974925155</c:v>
                </c:pt>
                <c:pt idx="90">
                  <c:v>2.0152435493290266</c:v>
                </c:pt>
                <c:pt idx="91">
                  <c:v>2.0737204622115746</c:v>
                </c:pt>
                <c:pt idx="92">
                  <c:v>2.1318047992896689</c:v>
                </c:pt>
                <c:pt idx="93">
                  <c:v>2.189452106242209</c:v>
                </c:pt>
                <c:pt idx="94">
                  <c:v>2.2466184782936787</c:v>
                </c:pt>
                <c:pt idx="95">
                  <c:v>2.3032606258039756</c:v>
                </c:pt>
                <c:pt idx="96">
                  <c:v>2.3593359382585652</c:v>
                </c:pt>
                <c:pt idx="97">
                  <c:v>2.4148025464903546</c:v>
                </c:pt>
                <c:pt idx="98">
                  <c:v>2.4696193829697686</c:v>
                </c:pt>
                <c:pt idx="99">
                  <c:v>2.5237462400054493</c:v>
                </c:pt>
                <c:pt idx="100">
                  <c:v>2.5771438257044053</c:v>
                </c:pt>
                <c:pt idx="101">
                  <c:v>2.6297738175475502</c:v>
                </c:pt>
                <c:pt idx="102">
                  <c:v>2.6815989134442515</c:v>
                </c:pt>
                <c:pt idx="103">
                  <c:v>2.7325828801376937</c:v>
                </c:pt>
                <c:pt idx="104">
                  <c:v>2.782690598841592</c:v>
                </c:pt>
                <c:pt idx="105">
                  <c:v>2.8318881079981524</c:v>
                </c:pt>
                <c:pt idx="106">
                  <c:v>2.8801426430567614</c:v>
                </c:pt>
                <c:pt idx="107">
                  <c:v>2.9274226731831159</c:v>
                </c:pt>
                <c:pt idx="108">
                  <c:v>2.9736979348190529</c:v>
                </c:pt>
                <c:pt idx="109">
                  <c:v>3.0189394620242229</c:v>
                </c:pt>
                <c:pt idx="110">
                  <c:v>3.0631196135419256</c:v>
                </c:pt>
                <c:pt idx="111">
                  <c:v>3.1062120965430089</c:v>
                </c:pt>
                <c:pt idx="112">
                  <c:v>3.148191987013282</c:v>
                </c:pt>
                <c:pt idx="113">
                  <c:v>3.1890357467619452</c:v>
                </c:pt>
                <c:pt idx="114">
                  <c:v>3.2287212370403262</c:v>
                </c:pt>
                <c:pt idx="115">
                  <c:v>3.2672277287724887</c:v>
                </c:pt>
                <c:pt idx="116">
                  <c:v>3.3045359094111943</c:v>
                </c:pt>
                <c:pt idx="117">
                  <c:v>3.3406278864448642</c:v>
                </c:pt>
                <c:pt idx="118">
                  <c:v>3.375487187593099</c:v>
                </c:pt>
                <c:pt idx="119">
                  <c:v>3.4090987577401939</c:v>
                </c:pt>
                <c:pt idx="120">
                  <c:v>3.4414489526676779</c:v>
                </c:pt>
                <c:pt idx="121">
                  <c:v>3.4725255296583959</c:v>
                </c:pt>
                <c:pt idx="122">
                  <c:v>3.5023176350556109</c:v>
                </c:pt>
                <c:pt idx="123">
                  <c:v>3.530815788871565</c:v>
                </c:pt>
                <c:pt idx="124">
                  <c:v>3.5580118665501104</c:v>
                </c:pt>
                <c:pt idx="125">
                  <c:v>3.5838990779980704</c:v>
                </c:pt>
                <c:pt idx="126">
                  <c:v>3.6084719440093438</c:v>
                </c:pt>
                <c:pt idx="127">
                  <c:v>3.6317262702147559</c:v>
                </c:pt>
                <c:pt idx="128">
                  <c:v>3.6536591186987817</c:v>
                </c:pt>
                <c:pt idx="129">
                  <c:v>3.6742687774321987</c:v>
                </c:pt>
                <c:pt idx="130">
                  <c:v>3.6935547276765432</c:v>
                </c:pt>
                <c:pt idx="131">
                  <c:v>3.7115176095227214</c:v>
                </c:pt>
                <c:pt idx="132">
                  <c:v>3.728159185731589</c:v>
                </c:pt>
                <c:pt idx="133">
                  <c:v>3.7434823040494027</c:v>
                </c:pt>
                <c:pt idx="134">
                  <c:v>3.757490858174751</c:v>
                </c:pt>
                <c:pt idx="135">
                  <c:v>3.7701897475572563</c:v>
                </c:pt>
                <c:pt idx="136">
                  <c:v>3.7815848362103965</c:v>
                </c:pt>
                <c:pt idx="137">
                  <c:v>3.7916829107226793</c:v>
                </c:pt>
                <c:pt idx="138">
                  <c:v>3.8004916376519997</c:v>
                </c:pt>
                <c:pt idx="139">
                  <c:v>3.8080195204880032</c:v>
                </c:pt>
                <c:pt idx="140">
                  <c:v>3.8142758563662618</c:v>
                </c:pt>
                <c:pt idx="141">
                  <c:v>3.8192706927163425</c:v>
                </c:pt>
                <c:pt idx="142">
                  <c:v>3.8230147840231288</c:v>
                </c:pt>
                <c:pt idx="143">
                  <c:v>3.8255195488773328</c:v>
                </c:pt>
                <c:pt idx="144">
                  <c:v>3.8267970274868097</c:v>
                </c:pt>
                <c:pt idx="145">
                  <c:v>3.8268598398152416</c:v>
                </c:pt>
                <c:pt idx="146">
                  <c:v>3.8257211445087056</c:v>
                </c:pt>
                <c:pt idx="147">
                  <c:v>3.8233945987643874</c:v>
                </c:pt>
                <c:pt idx="148">
                  <c:v>3.8198943192879149</c:v>
                </c:pt>
                <c:pt idx="149">
                  <c:v>3.8152348444781445</c:v>
                </c:pt>
                <c:pt idx="150">
                  <c:v>3.8094310979694135</c:v>
                </c:pt>
                <c:pt idx="151">
                  <c:v>3.8024983536520272</c:v>
                </c:pt>
                <c:pt idx="152">
                  <c:v>3.7944522022819935</c:v>
                </c:pt>
                <c:pt idx="153">
                  <c:v>3.7853085197807941</c:v>
                </c:pt>
                <c:pt idx="154">
                  <c:v>3.7750834373150015</c:v>
                </c:pt>
                <c:pt idx="155">
                  <c:v>3.7637933132347841</c:v>
                </c:pt>
                <c:pt idx="156">
                  <c:v>3.7514547069385</c:v>
                </c:pt>
                <c:pt idx="157">
                  <c:v>3.7380843547191938</c:v>
                </c:pt>
                <c:pt idx="158">
                  <c:v>3.7236991476365069</c:v>
                </c:pt>
                <c:pt idx="159">
                  <c:v>3.7083161114458076</c:v>
                </c:pt>
                <c:pt idx="160">
                  <c:v>3.6919523886037782</c:v>
                </c:pt>
                <c:pt idx="161">
                  <c:v>3.6746252223578066</c:v>
                </c:pt>
                <c:pt idx="162">
                  <c:v>3.6563519429141622</c:v>
                </c:pt>
                <c:pt idx="163">
                  <c:v>3.6371499556680447</c:v>
                </c:pt>
                <c:pt idx="164">
                  <c:v>3.6170367314665435</c:v>
                </c:pt>
                <c:pt idx="165">
                  <c:v>3.596029798864159</c:v>
                </c:pt>
                <c:pt idx="166">
                  <c:v>3.5741467383189498</c:v>
                </c:pt>
                <c:pt idx="167">
                  <c:v>3.5514051782665721</c:v>
                </c:pt>
                <c:pt idx="168">
                  <c:v>3.5278227929988821</c:v>
                </c:pt>
                <c:pt idx="169">
                  <c:v>3.5034173022637072</c:v>
                </c:pt>
                <c:pt idx="170">
                  <c:v>3.4782064724928481</c:v>
                </c:pt>
                <c:pt idx="171">
                  <c:v>3.4522081195565031</c:v>
                </c:pt>
                <c:pt idx="172">
                  <c:v>3.4254401129338983</c:v>
                </c:pt>
                <c:pt idx="173">
                  <c:v>3.3979203811824092</c:v>
                </c:pt>
                <c:pt idx="174">
                  <c:v>3.3696669185804273</c:v>
                </c:pt>
                <c:pt idx="175">
                  <c:v>3.3406977928132795</c:v>
                </c:pt>
                <c:pt idx="176">
                  <c:v>3.3110311535659198</c:v>
                </c:pt>
                <c:pt idx="177">
                  <c:v>3.2806852418818924</c:v>
                </c:pt>
                <c:pt idx="178">
                  <c:v>3.2496784001441106</c:v>
                </c:pt>
                <c:pt idx="179">
                  <c:v>3.2180290825304594</c:v>
                </c:pt>
                <c:pt idx="180">
                  <c:v>3.1857558657951448</c:v>
                </c:pt>
                <c:pt idx="181">
                  <c:v>3.1528774602257386</c:v>
                </c:pt>
                <c:pt idx="182">
                  <c:v>3.1194127206258067</c:v>
                </c:pt>
                <c:pt idx="183">
                  <c:v>3.0853806571736957</c:v>
                </c:pt>
                <c:pt idx="184">
                  <c:v>3.0508004460097702</c:v>
                </c:pt>
                <c:pt idx="185">
                  <c:v>3.0156914394069161</c:v>
                </c:pt>
                <c:pt idx="186">
                  <c:v>2.9800731753825245</c:v>
                </c:pt>
                <c:pt idx="187">
                  <c:v>2.9439653866144324</c:v>
                </c:pt>
                <c:pt idx="188">
                  <c:v>2.9073880085283133</c:v>
                </c:pt>
                <c:pt idx="189">
                  <c:v>2.8703611864299194</c:v>
                </c:pt>
                <c:pt idx="190">
                  <c:v>2.8329052815620552</c:v>
                </c:pt>
                <c:pt idx="191">
                  <c:v>2.7950408759735579</c:v>
                </c:pt>
                <c:pt idx="192">
                  <c:v>2.7567887760954588</c:v>
                </c:pt>
                <c:pt idx="193">
                  <c:v>2.7181700149280301</c:v>
                </c:pt>
                <c:pt idx="194">
                  <c:v>2.6792058527516196</c:v>
                </c:pt>
                <c:pt idx="195">
                  <c:v>2.6399177762837347</c:v>
                </c:pt>
                <c:pt idx="196">
                  <c:v>2.6003274962149412</c:v>
                </c:pt>
                <c:pt idx="197">
                  <c:v>2.5604569430666002</c:v>
                </c:pt>
                <c:pt idx="198">
                  <c:v>2.5203282613242122</c:v>
                </c:pt>
                <c:pt idx="199">
                  <c:v>2.4799638018112211</c:v>
                </c:pt>
              </c:numCache>
            </c:numRef>
          </c:val>
          <c:smooth val="0"/>
          <c:extLst>
            <c:ext xmlns:c16="http://schemas.microsoft.com/office/drawing/2014/chart" uri="{C3380CC4-5D6E-409C-BE32-E72D297353CC}">
              <c16:uniqueId val="{00000001-8ABD-46FD-B6E9-6AE3ABB16F45}"/>
            </c:ext>
          </c:extLst>
        </c:ser>
        <c:dLbls>
          <c:showLegendKey val="0"/>
          <c:showVal val="0"/>
          <c:showCatName val="0"/>
          <c:showSerName val="0"/>
          <c:showPercent val="0"/>
          <c:showBubbleSize val="0"/>
        </c:dLbls>
        <c:marker val="1"/>
        <c:smooth val="0"/>
        <c:axId val="94321232"/>
        <c:axId val="1787430367"/>
      </c:lineChart>
      <c:catAx>
        <c:axId val="94321232"/>
        <c:scaling>
          <c:orientation val="minMax"/>
        </c:scaling>
        <c:delete val="0"/>
        <c:axPos val="b"/>
        <c:numFmt formatCode="0" sourceLinked="0"/>
        <c:majorTickMark val="cross"/>
        <c:minorTickMark val="none"/>
        <c:tickLblPos val="low"/>
        <c:spPr>
          <a:noFill/>
          <a:ln w="12700"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787430367"/>
        <c:crosses val="autoZero"/>
        <c:auto val="1"/>
        <c:lblAlgn val="ctr"/>
        <c:lblOffset val="100"/>
        <c:tickLblSkip val="5"/>
        <c:tickMarkSkip val="5"/>
        <c:noMultiLvlLbl val="0"/>
      </c:catAx>
      <c:valAx>
        <c:axId val="178743036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94321232"/>
        <c:crossesAt val="1"/>
        <c:crossBetween val="between"/>
      </c:valAx>
      <c:valAx>
        <c:axId val="1699212735"/>
        <c:scaling>
          <c:orientation val="minMax"/>
        </c:scaling>
        <c:delete val="0"/>
        <c:axPos val="r"/>
        <c:numFmt formatCode="0.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768450943"/>
        <c:crosses val="max"/>
        <c:crossBetween val="between"/>
      </c:valAx>
      <c:catAx>
        <c:axId val="1768450943"/>
        <c:scaling>
          <c:orientation val="minMax"/>
        </c:scaling>
        <c:delete val="1"/>
        <c:axPos val="b"/>
        <c:majorTickMark val="out"/>
        <c:minorTickMark val="none"/>
        <c:tickLblPos val="nextTo"/>
        <c:crossAx val="16992127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spPr>
            <a:ln w="28575" cap="rnd">
              <a:solidFill>
                <a:schemeClr val="accent1"/>
              </a:solidFill>
              <a:round/>
            </a:ln>
            <a:effectLst/>
          </c:spPr>
          <c:marker>
            <c:symbol val="none"/>
          </c:marker>
          <c:cat>
            <c:numRef>
              <c:f>HedgeBedarf!$A$5:$A$205</c:f>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cat>
          <c:val>
            <c:numRef>
              <c:f>HedgeBedarf!$AR$5:$AR$205</c:f>
              <c:numCache>
                <c:formatCode>0.0</c:formatCode>
                <c:ptCount val="201"/>
                <c:pt idx="0">
                  <c:v>1.079878151546629E-5</c:v>
                </c:pt>
                <c:pt idx="1">
                  <c:v>1.1943314438539917E-5</c:v>
                </c:pt>
                <c:pt idx="2">
                  <c:v>1.3203897789647716E-5</c:v>
                </c:pt>
                <c:pt idx="3">
                  <c:v>1.4591712867332303E-5</c:v>
                </c:pt>
                <c:pt idx="4">
                  <c:v>1.6118955179825935E-5</c:v>
                </c:pt>
                <c:pt idx="5">
                  <c:v>1.7798919885160684E-5</c:v>
                </c:pt>
                <c:pt idx="6">
                  <c:v>1.9646093773471221E-5</c:v>
                </c:pt>
                <c:pt idx="7">
                  <c:v>2.1676254229290933E-5</c:v>
                </c:pt>
                <c:pt idx="8">
                  <c:v>2.3906575635074991E-5</c:v>
                </c:pt>
                <c:pt idx="9">
                  <c:v>2.63557437012831E-5</c:v>
                </c:pt>
                <c:pt idx="10">
                  <c:v>2.9044078233153305E-5</c:v>
                </c:pt>
                <c:pt idx="11">
                  <c:v>3.1993664869726362E-5</c:v>
                </c:pt>
                <c:pt idx="12">
                  <c:v>3.5228496356662757E-5</c:v>
                </c:pt>
                <c:pt idx="13">
                  <c:v>3.8774623940954802E-5</c:v>
                </c:pt>
                <c:pt idx="14">
                  <c:v>4.266031950260535E-5</c:v>
                </c:pt>
                <c:pt idx="15">
                  <c:v>4.6916249065720545E-5</c:v>
                </c:pt>
                <c:pt idx="16">
                  <c:v>5.1575658359153821E-5</c:v>
                </c:pt>
                <c:pt idx="17">
                  <c:v>5.6674571124662001E-5</c:v>
                </c:pt>
                <c:pt idx="18">
                  <c:v>6.2252000898532469E-5</c:v>
                </c:pt>
                <c:pt idx="19">
                  <c:v>6.835017702051368E-5</c:v>
                </c:pt>
                <c:pt idx="20">
                  <c:v>7.5014785651674669E-5</c:v>
                </c:pt>
                <c:pt idx="21">
                  <c:v>8.2295226610173901E-5</c:v>
                </c:pt>
                <c:pt idx="22">
                  <c:v>9.0244886860906746E-5</c:v>
                </c:pt>
                <c:pt idx="23">
                  <c:v>9.8921431521229228E-5</c:v>
                </c:pt>
                <c:pt idx="24">
                  <c:v>1.083871132703502E-4</c:v>
                </c:pt>
                <c:pt idx="25">
                  <c:v>1.1870910107433692E-4</c:v>
                </c:pt>
                <c:pt idx="26">
                  <c:v>1.2995982916161393E-4</c:v>
                </c:pt>
                <c:pt idx="27">
                  <c:v>1.4221736720534763E-4</c:v>
                </c:pt>
                <c:pt idx="28">
                  <c:v>1.5556581268869532E-4</c:v>
                </c:pt>
                <c:pt idx="29">
                  <c:v>1.7009570644639798E-4</c:v>
                </c:pt>
                <c:pt idx="30">
                  <c:v>1.8590447239135271E-4</c:v>
                </c:pt>
                <c:pt idx="31">
                  <c:v>2.0309688244704127E-4</c:v>
                </c:pt>
                <c:pt idx="32">
                  <c:v>2.2178554771608907E-4</c:v>
                </c:pt>
                <c:pt idx="33">
                  <c:v>2.4209143692098767E-4</c:v>
                </c:pt>
                <c:pt idx="34">
                  <c:v>2.6414442315500811E-4</c:v>
                </c:pt>
                <c:pt idx="35">
                  <c:v>2.8808385997923909E-4</c:v>
                </c:pt>
                <c:pt idx="36">
                  <c:v>3.1405918789459929E-4</c:v>
                </c:pt>
                <c:pt idx="37">
                  <c:v>3.4223057220596941E-4</c:v>
                </c:pt>
                <c:pt idx="38">
                  <c:v>3.7276957327790633E-4</c:v>
                </c:pt>
                <c:pt idx="39">
                  <c:v>4.0585985015814051E-4</c:v>
                </c:pt>
                <c:pt idx="40">
                  <c:v>4.4169789851479133E-4</c:v>
                </c:pt>
                <c:pt idx="41">
                  <c:v>4.8049382379652256E-4</c:v>
                </c:pt>
                <c:pt idx="42">
                  <c:v>5.2247215048024367E-4</c:v>
                </c:pt>
                <c:pt idx="43">
                  <c:v>5.678726682184056E-4</c:v>
                </c:pt>
                <c:pt idx="44">
                  <c:v>6.1695131563709699E-4</c:v>
                </c:pt>
                <c:pt idx="45">
                  <c:v>6.6998110246554001E-4</c:v>
                </c:pt>
                <c:pt idx="46">
                  <c:v>7.2725307059816812E-4</c:v>
                </c:pt>
                <c:pt idx="47">
                  <c:v>7.890772946001764E-4</c:v>
                </c:pt>
                <c:pt idx="48">
                  <c:v>8.5578392206662991E-4</c:v>
                </c:pt>
                <c:pt idx="49">
                  <c:v>9.2772425413351002E-4</c:v>
                </c:pt>
                <c:pt idx="50">
                  <c:v>1.0052718663145874E-3</c:v>
                </c:pt>
                <c:pt idx="51">
                  <c:v>1.088823769702416E-3</c:v>
                </c:pt>
                <c:pt idx="52">
                  <c:v>1.178801612422405E-3</c:v>
                </c:pt>
                <c:pt idx="53">
                  <c:v>1.2756529210664802E-3</c:v>
                </c:pt>
                <c:pt idx="54">
                  <c:v>1.3798523816573678E-3</c:v>
                </c:pt>
                <c:pt idx="55">
                  <c:v>1.4919031595032803E-3</c:v>
                </c:pt>
                <c:pt idx="56">
                  <c:v>1.6123382570989472E-3</c:v>
                </c:pt>
                <c:pt idx="57">
                  <c:v>1.7417219090084177E-3</c:v>
                </c:pt>
                <c:pt idx="58">
                  <c:v>1.8806510124311047E-3</c:v>
                </c:pt>
                <c:pt idx="59">
                  <c:v>2.0297565919009156E-3</c:v>
                </c:pt>
                <c:pt idx="60">
                  <c:v>2.1897052963036775E-3</c:v>
                </c:pt>
                <c:pt idx="61">
                  <c:v>2.3612009261157795E-3</c:v>
                </c:pt>
                <c:pt idx="62">
                  <c:v>2.544985988469509E-3</c:v>
                </c:pt>
                <c:pt idx="63">
                  <c:v>2.741843277338668E-3</c:v>
                </c:pt>
                <c:pt idx="64">
                  <c:v>2.952597475807723E-3</c:v>
                </c:pt>
                <c:pt idx="65">
                  <c:v>3.1781167770459306E-3</c:v>
                </c:pt>
                <c:pt idx="66">
                  <c:v>3.419314520248109E-3</c:v>
                </c:pt>
                <c:pt idx="67">
                  <c:v>3.6771508374304519E-3</c:v>
                </c:pt>
                <c:pt idx="68">
                  <c:v>3.9526343065845772E-3</c:v>
                </c:pt>
                <c:pt idx="69">
                  <c:v>4.2468236062900696E-3</c:v>
                </c:pt>
                <c:pt idx="70">
                  <c:v>4.5608291664761529E-3</c:v>
                </c:pt>
                <c:pt idx="71">
                  <c:v>4.8958148095971828E-3</c:v>
                </c:pt>
                <c:pt idx="72">
                  <c:v>5.2529993760554988E-3</c:v>
                </c:pt>
                <c:pt idx="73">
                  <c:v>5.6336583272584926E-3</c:v>
                </c:pt>
                <c:pt idx="74">
                  <c:v>6.0391253192504032E-3</c:v>
                </c:pt>
                <c:pt idx="75">
                  <c:v>6.4707937394009899E-3</c:v>
                </c:pt>
                <c:pt idx="76">
                  <c:v>6.9301181981729493E-3</c:v>
                </c:pt>
                <c:pt idx="77">
                  <c:v>7.4186159675305365E-3</c:v>
                </c:pt>
                <c:pt idx="78">
                  <c:v>7.9378683570844495E-3</c:v>
                </c:pt>
                <c:pt idx="79">
                  <c:v>8.489522018613329E-3</c:v>
                </c:pt>
                <c:pt idx="80">
                  <c:v>9.075290169143593E-3</c:v>
                </c:pt>
                <c:pt idx="81">
                  <c:v>9.6969537223218841E-3</c:v>
                </c:pt>
                <c:pt idx="82">
                  <c:v>1.0356362317379937E-2</c:v>
                </c:pt>
                <c:pt idx="83">
                  <c:v>1.1055435234560982E-2</c:v>
                </c:pt>
                <c:pt idx="84">
                  <c:v>1.1796162185475322E-2</c:v>
                </c:pt>
                <c:pt idx="85">
                  <c:v>1.2580603966460274E-2</c:v>
                </c:pt>
                <c:pt idx="86">
                  <c:v>1.3410892962654566E-2</c:v>
                </c:pt>
                <c:pt idx="87">
                  <c:v>1.4289233490163034E-2</c:v>
                </c:pt>
                <c:pt idx="88">
                  <c:v>1.5217901963371357E-2</c:v>
                </c:pt>
                <c:pt idx="89">
                  <c:v>1.6199246874205896E-2</c:v>
                </c:pt>
                <c:pt idx="90">
                  <c:v>1.7235688569890259E-2</c:v>
                </c:pt>
                <c:pt idx="91">
                  <c:v>1.8329718815566557E-2</c:v>
                </c:pt>
                <c:pt idx="92">
                  <c:v>1.9483900127991283E-2</c:v>
                </c:pt>
                <c:pt idx="93">
                  <c:v>2.0700864866431024E-2</c:v>
                </c:pt>
                <c:pt idx="94">
                  <c:v>2.1983314066836145E-2</c:v>
                </c:pt>
                <c:pt idx="95">
                  <c:v>2.3334016005389403E-2</c:v>
                </c:pt>
                <c:pt idx="96">
                  <c:v>2.4755804477615242E-2</c:v>
                </c:pt>
                <c:pt idx="97">
                  <c:v>2.6251576779371948E-2</c:v>
                </c:pt>
                <c:pt idx="98">
                  <c:v>2.7824291376283578E-2</c:v>
                </c:pt>
                <c:pt idx="99">
                  <c:v>2.9476965248457519E-2</c:v>
                </c:pt>
                <c:pt idx="100">
                  <c:v>3.1212670897709481E-2</c:v>
                </c:pt>
                <c:pt idx="101">
                  <c:v>3.3034533004987029E-2</c:v>
                </c:pt>
                <c:pt idx="102">
                  <c:v>3.4945724726211921E-2</c:v>
                </c:pt>
                <c:pt idx="103">
                  <c:v>3.6949463615415075E-2</c:v>
                </c:pt>
                <c:pt idx="104">
                  <c:v>3.9049007164756934E-2</c:v>
                </c:pt>
                <c:pt idx="105">
                  <c:v>4.1247647951850722E-2</c:v>
                </c:pt>
                <c:pt idx="106">
                  <c:v>4.3548708385739605E-2</c:v>
                </c:pt>
                <c:pt idx="107">
                  <c:v>4.5955535043881612E-2</c:v>
                </c:pt>
                <c:pt idx="108">
                  <c:v>4.8471492593639469E-2</c:v>
                </c:pt>
                <c:pt idx="109">
                  <c:v>5.1099957292981835E-2</c:v>
                </c:pt>
                <c:pt idx="110">
                  <c:v>5.3844310066450032E-2</c:v>
                </c:pt>
                <c:pt idx="111">
                  <c:v>5.6707929153848868E-2</c:v>
                </c:pt>
                <c:pt idx="112">
                  <c:v>5.9694182330678622E-2</c:v>
                </c:pt>
                <c:pt idx="113">
                  <c:v>6.2806418700944985E-2</c:v>
                </c:pt>
                <c:pt idx="114">
                  <c:v>6.6047960064713335E-2</c:v>
                </c:pt>
                <c:pt idx="115">
                  <c:v>6.9422091864624086E-2</c:v>
                </c:pt>
                <c:pt idx="116">
                  <c:v>7.2932053717470136E-2</c:v>
                </c:pt>
                <c:pt idx="117">
                  <c:v>7.6581029538983908E-2</c:v>
                </c:pt>
                <c:pt idx="118">
                  <c:v>8.0372137272056471E-2</c:v>
                </c:pt>
                <c:pt idx="119">
                  <c:v>8.4308418230780086E-2</c:v>
                </c:pt>
                <c:pt idx="120">
                  <c:v>8.8392826074975284E-2</c:v>
                </c:pt>
                <c:pt idx="121">
                  <c:v>9.2628215432133024E-2</c:v>
                </c:pt>
                <c:pt idx="122">
                  <c:v>9.7017330186107115E-2</c:v>
                </c:pt>
                <c:pt idx="123">
                  <c:v>0.10156279145427585</c:v>
                </c:pt>
                <c:pt idx="124">
                  <c:v>0.10626708527737967</c:v>
                </c:pt>
                <c:pt idx="125">
                  <c:v>0.11113255004867184</c:v>
                </c:pt>
                <c:pt idx="126">
                  <c:v>0.11616136371156745</c:v>
                </c:pt>
                <c:pt idx="127">
                  <c:v>0.12135553075744802</c:v>
                </c:pt>
                <c:pt idx="128">
                  <c:v>0.12671686905777474</c:v>
                </c:pt>
                <c:pt idx="129">
                  <c:v>0.1322469965671679</c:v>
                </c:pt>
                <c:pt idx="130">
                  <c:v>0.13794731793649392</c:v>
                </c:pt>
                <c:pt idx="131">
                  <c:v>0.14381901107744721</c:v>
                </c:pt>
                <c:pt idx="132">
                  <c:v>0.14986301372240657</c:v>
                </c:pt>
                <c:pt idx="133">
                  <c:v>0.1560800100255916</c:v>
                </c:pt>
                <c:pt idx="134">
                  <c:v>0.16247041725373151</c:v>
                </c:pt>
                <c:pt idx="135">
                  <c:v>0.16903437261642973</c:v>
                </c:pt>
                <c:pt idx="136">
                  <c:v>0.17577172028838683</c:v>
                </c:pt>
                <c:pt idx="137">
                  <c:v>0.18268199867736976</c:v>
                </c:pt>
                <c:pt idx="138">
                  <c:v>0.18976442799341892</c:v>
                </c:pt>
                <c:pt idx="139">
                  <c:v>0.19701789817625479</c:v>
                </c:pt>
                <c:pt idx="140">
                  <c:v>0.20444095723900252</c:v>
                </c:pt>
                <c:pt idx="141">
                  <c:v>0.21203180008745653</c:v>
                </c:pt>
                <c:pt idx="142">
                  <c:v>0.2197882578748378</c:v>
                </c:pt>
                <c:pt idx="143">
                  <c:v>0.22770778795262517</c:v>
                </c:pt>
                <c:pt idx="144">
                  <c:v>0.23578746447825552</c:v>
                </c:pt>
                <c:pt idx="145">
                  <c:v>0.24402396974060608</c:v>
                </c:pt>
                <c:pt idx="146">
                  <c:v>0.2524135862638805</c:v>
                </c:pt>
                <c:pt idx="147">
                  <c:v>0.26095218974997547</c:v>
                </c:pt>
                <c:pt idx="148">
                  <c:v>0.26963524291862201</c:v>
                </c:pt>
                <c:pt idx="149">
                  <c:v>0.27845779030334311</c:v>
                </c:pt>
                <c:pt idx="150">
                  <c:v>0.28741445405989258</c:v>
                </c:pt>
                <c:pt idx="151">
                  <c:v>0.29649943084198427</c:v>
                </c:pt>
                <c:pt idx="152">
                  <c:v>0.30570648979699006</c:v>
                </c:pt>
                <c:pt idx="153">
                  <c:v>0.31502897173187677</c:v>
                </c:pt>
                <c:pt idx="154">
                  <c:v>0.32445978949675375</c:v>
                </c:pt>
                <c:pt idx="155">
                  <c:v>0.33399142963036693</c:v>
                </c:pt>
                <c:pt idx="156">
                  <c:v>0.34361595530835698</c:v>
                </c:pt>
                <c:pt idx="157">
                  <c:v>0.35332501063130123</c:v>
                </c:pt>
                <c:pt idx="158">
                  <c:v>0.3631098262855153</c:v>
                </c:pt>
                <c:pt idx="159">
                  <c:v>0.37296122660505659</c:v>
                </c:pt>
                <c:pt idx="160">
                  <c:v>0.38286963805876678</c:v>
                </c:pt>
                <c:pt idx="161">
                  <c:v>0.39282509918109682</c:v>
                </c:pt>
                <c:pt idx="162">
                  <c:v>0.40281727196026401</c:v>
                </c:pt>
                <c:pt idx="163">
                  <c:v>0.41283545469166205</c:v>
                </c:pt>
                <c:pt idx="164">
                  <c:v>0.42286859629878604</c:v>
                </c:pt>
                <c:pt idx="165">
                  <c:v>0.43290531211790367</c:v>
                </c:pt>
                <c:pt idx="166">
                  <c:v>0.44293390113655662</c:v>
                </c:pt>
                <c:pt idx="167">
                  <c:v>0.45294236466971283</c:v>
                </c:pt>
                <c:pt idx="168">
                  <c:v>0.46291842645085229</c:v>
                </c:pt>
                <c:pt idx="169">
                  <c:v>0.47284955410881391</c:v>
                </c:pt>
                <c:pt idx="170">
                  <c:v>0.48272298199457031</c:v>
                </c:pt>
                <c:pt idx="171">
                  <c:v>0.49252573531543159</c:v>
                </c:pt>
                <c:pt idx="172">
                  <c:v>0.50224465552759123</c:v>
                </c:pt>
                <c:pt idx="173">
                  <c:v>0.51186642693119722</c:v>
                </c:pt>
                <c:pt idx="174">
                  <c:v>0.52137760440568537</c:v>
                </c:pt>
                <c:pt idx="175">
                  <c:v>0.53076464221658304</c:v>
                </c:pt>
                <c:pt idx="176">
                  <c:v>0.54001392381876545</c:v>
                </c:pt>
                <c:pt idx="177">
                  <c:v>0.54911179257492504</c:v>
                </c:pt>
                <c:pt idx="178">
                  <c:v>0.55804458330221185</c:v>
                </c:pt>
                <c:pt idx="179">
                  <c:v>0.56679865455429501</c:v>
                </c:pt>
                <c:pt idx="180">
                  <c:v>0.57536042154075817</c:v>
                </c:pt>
                <c:pt idx="181">
                  <c:v>0.58371638958075878</c:v>
                </c:pt>
                <c:pt idx="182">
                  <c:v>0.59185318798315412</c:v>
                </c:pt>
                <c:pt idx="183">
                  <c:v>0.59975760424112345</c:v>
                </c:pt>
                <c:pt idx="184">
                  <c:v>0.6074166184254578</c:v>
                </c:pt>
                <c:pt idx="185">
                  <c:v>0.6148174376573301</c:v>
                </c:pt>
                <c:pt idx="186">
                  <c:v>0.62194753053855767</c:v>
                </c:pt>
                <c:pt idx="187">
                  <c:v>0.62879466141494178</c:v>
                </c:pt>
                <c:pt idx="188">
                  <c:v>0.63534692434657258</c:v>
                </c:pt>
                <c:pt idx="189">
                  <c:v>0.64159277665771186</c:v>
                </c:pt>
                <c:pt idx="190">
                  <c:v>0.64752107193823638</c:v>
                </c:pt>
                <c:pt idx="191">
                  <c:v>0.65312109236863147</c:v>
                </c:pt>
                <c:pt idx="192">
                  <c:v>0.65838258024103835</c:v>
                </c:pt>
                <c:pt idx="193">
                  <c:v>0.6632957685501365</c:v>
                </c:pt>
                <c:pt idx="194">
                  <c:v>0.66785141052942276</c:v>
                </c:pt>
                <c:pt idx="195">
                  <c:v>0.67204080801096533</c:v>
                </c:pt>
                <c:pt idx="196">
                  <c:v>0.67585583848974995</c:v>
                </c:pt>
                <c:pt idx="197">
                  <c:v>0.67928898077750755</c:v>
                </c:pt>
                <c:pt idx="198">
                  <c:v>0.68233333913521688</c:v>
                </c:pt>
                <c:pt idx="199">
                  <c:v>0.68498266577840949</c:v>
                </c:pt>
                <c:pt idx="200">
                  <c:v>0.68723138165494024</c:v>
                </c:pt>
              </c:numCache>
            </c:numRef>
          </c:val>
          <c:smooth val="0"/>
          <c:extLst>
            <c:ext xmlns:c16="http://schemas.microsoft.com/office/drawing/2014/chart" uri="{C3380CC4-5D6E-409C-BE32-E72D297353CC}">
              <c16:uniqueId val="{00000000-F39A-4E79-8281-3126B65A1D0D}"/>
            </c:ext>
          </c:extLst>
        </c:ser>
        <c:dLbls>
          <c:showLegendKey val="0"/>
          <c:showVal val="0"/>
          <c:showCatName val="0"/>
          <c:showSerName val="0"/>
          <c:showPercent val="0"/>
          <c:showBubbleSize val="0"/>
        </c:dLbls>
        <c:smooth val="0"/>
        <c:axId val="2104905999"/>
        <c:axId val="2098946159"/>
      </c:lineChart>
      <c:catAx>
        <c:axId val="2104905999"/>
        <c:scaling>
          <c:orientation val="minMax"/>
        </c:scaling>
        <c:delete val="0"/>
        <c:axPos val="b"/>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098946159"/>
        <c:crosses val="autoZero"/>
        <c:auto val="1"/>
        <c:lblAlgn val="ctr"/>
        <c:lblOffset val="100"/>
        <c:noMultiLvlLbl val="0"/>
      </c:catAx>
      <c:valAx>
        <c:axId val="209894615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1049059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spPr>
            <a:ln w="28575" cap="rnd">
              <a:solidFill>
                <a:schemeClr val="accent1"/>
              </a:solidFill>
              <a:round/>
            </a:ln>
            <a:effectLst/>
          </c:spPr>
          <c:marker>
            <c:symbol val="none"/>
          </c:marker>
          <c:cat>
            <c:numRef>
              <c:f>'HedgeBedarf+01'!$A$5:$A$205</c:f>
              <c:numCache>
                <c:formatCode>0.0</c:formatCode>
                <c:ptCount val="201"/>
                <c:pt idx="0">
                  <c:v>16000</c:v>
                </c:pt>
                <c:pt idx="1">
                  <c:v>15990</c:v>
                </c:pt>
                <c:pt idx="2">
                  <c:v>15980</c:v>
                </c:pt>
                <c:pt idx="3">
                  <c:v>15970</c:v>
                </c:pt>
                <c:pt idx="4">
                  <c:v>15960</c:v>
                </c:pt>
                <c:pt idx="5">
                  <c:v>15950</c:v>
                </c:pt>
                <c:pt idx="6">
                  <c:v>15940</c:v>
                </c:pt>
                <c:pt idx="7">
                  <c:v>15930</c:v>
                </c:pt>
                <c:pt idx="8">
                  <c:v>15920</c:v>
                </c:pt>
                <c:pt idx="9">
                  <c:v>15910</c:v>
                </c:pt>
                <c:pt idx="10">
                  <c:v>15900</c:v>
                </c:pt>
                <c:pt idx="11">
                  <c:v>15890</c:v>
                </c:pt>
                <c:pt idx="12">
                  <c:v>15880</c:v>
                </c:pt>
                <c:pt idx="13">
                  <c:v>15870</c:v>
                </c:pt>
                <c:pt idx="14">
                  <c:v>15860</c:v>
                </c:pt>
                <c:pt idx="15">
                  <c:v>15850</c:v>
                </c:pt>
                <c:pt idx="16">
                  <c:v>15840</c:v>
                </c:pt>
                <c:pt idx="17">
                  <c:v>15830</c:v>
                </c:pt>
                <c:pt idx="18">
                  <c:v>15820</c:v>
                </c:pt>
                <c:pt idx="19">
                  <c:v>15810</c:v>
                </c:pt>
                <c:pt idx="20">
                  <c:v>15800</c:v>
                </c:pt>
                <c:pt idx="21">
                  <c:v>15790</c:v>
                </c:pt>
                <c:pt idx="22">
                  <c:v>15780</c:v>
                </c:pt>
                <c:pt idx="23">
                  <c:v>15770</c:v>
                </c:pt>
                <c:pt idx="24">
                  <c:v>15760</c:v>
                </c:pt>
                <c:pt idx="25">
                  <c:v>15750</c:v>
                </c:pt>
                <c:pt idx="26">
                  <c:v>15740</c:v>
                </c:pt>
                <c:pt idx="27">
                  <c:v>15730</c:v>
                </c:pt>
                <c:pt idx="28">
                  <c:v>15720</c:v>
                </c:pt>
                <c:pt idx="29">
                  <c:v>15710</c:v>
                </c:pt>
                <c:pt idx="30">
                  <c:v>15700</c:v>
                </c:pt>
                <c:pt idx="31">
                  <c:v>15690</c:v>
                </c:pt>
                <c:pt idx="32">
                  <c:v>15680</c:v>
                </c:pt>
                <c:pt idx="33">
                  <c:v>15670</c:v>
                </c:pt>
                <c:pt idx="34">
                  <c:v>15660</c:v>
                </c:pt>
                <c:pt idx="35">
                  <c:v>15650</c:v>
                </c:pt>
                <c:pt idx="36">
                  <c:v>15640</c:v>
                </c:pt>
                <c:pt idx="37">
                  <c:v>15630</c:v>
                </c:pt>
                <c:pt idx="38">
                  <c:v>15620</c:v>
                </c:pt>
                <c:pt idx="39">
                  <c:v>15610</c:v>
                </c:pt>
                <c:pt idx="40">
                  <c:v>15600</c:v>
                </c:pt>
                <c:pt idx="41">
                  <c:v>15590</c:v>
                </c:pt>
                <c:pt idx="42">
                  <c:v>15580</c:v>
                </c:pt>
                <c:pt idx="43">
                  <c:v>15570</c:v>
                </c:pt>
                <c:pt idx="44">
                  <c:v>15560</c:v>
                </c:pt>
                <c:pt idx="45">
                  <c:v>15550</c:v>
                </c:pt>
                <c:pt idx="46">
                  <c:v>15540</c:v>
                </c:pt>
                <c:pt idx="47">
                  <c:v>15530</c:v>
                </c:pt>
                <c:pt idx="48">
                  <c:v>15520</c:v>
                </c:pt>
                <c:pt idx="49">
                  <c:v>15510</c:v>
                </c:pt>
                <c:pt idx="50">
                  <c:v>15500</c:v>
                </c:pt>
                <c:pt idx="51">
                  <c:v>15490</c:v>
                </c:pt>
                <c:pt idx="52">
                  <c:v>15480</c:v>
                </c:pt>
                <c:pt idx="53">
                  <c:v>15470</c:v>
                </c:pt>
                <c:pt idx="54">
                  <c:v>15460</c:v>
                </c:pt>
                <c:pt idx="55">
                  <c:v>15450</c:v>
                </c:pt>
                <c:pt idx="56">
                  <c:v>15440</c:v>
                </c:pt>
                <c:pt idx="57">
                  <c:v>15430</c:v>
                </c:pt>
                <c:pt idx="58">
                  <c:v>15420</c:v>
                </c:pt>
                <c:pt idx="59">
                  <c:v>15410</c:v>
                </c:pt>
                <c:pt idx="60">
                  <c:v>15400</c:v>
                </c:pt>
                <c:pt idx="61">
                  <c:v>15390</c:v>
                </c:pt>
                <c:pt idx="62">
                  <c:v>15380</c:v>
                </c:pt>
                <c:pt idx="63">
                  <c:v>15370</c:v>
                </c:pt>
                <c:pt idx="64">
                  <c:v>15360</c:v>
                </c:pt>
                <c:pt idx="65">
                  <c:v>15350</c:v>
                </c:pt>
                <c:pt idx="66">
                  <c:v>15340</c:v>
                </c:pt>
                <c:pt idx="67">
                  <c:v>15330</c:v>
                </c:pt>
                <c:pt idx="68">
                  <c:v>15320</c:v>
                </c:pt>
                <c:pt idx="69">
                  <c:v>15310</c:v>
                </c:pt>
                <c:pt idx="70">
                  <c:v>15300</c:v>
                </c:pt>
                <c:pt idx="71">
                  <c:v>15290</c:v>
                </c:pt>
                <c:pt idx="72">
                  <c:v>15280</c:v>
                </c:pt>
                <c:pt idx="73">
                  <c:v>15270</c:v>
                </c:pt>
                <c:pt idx="74">
                  <c:v>15260</c:v>
                </c:pt>
                <c:pt idx="75">
                  <c:v>15250</c:v>
                </c:pt>
                <c:pt idx="76">
                  <c:v>15240</c:v>
                </c:pt>
                <c:pt idx="77">
                  <c:v>15230</c:v>
                </c:pt>
                <c:pt idx="78">
                  <c:v>15220</c:v>
                </c:pt>
                <c:pt idx="79">
                  <c:v>15210</c:v>
                </c:pt>
                <c:pt idx="80">
                  <c:v>15200</c:v>
                </c:pt>
                <c:pt idx="81">
                  <c:v>15190</c:v>
                </c:pt>
                <c:pt idx="82">
                  <c:v>15180</c:v>
                </c:pt>
                <c:pt idx="83">
                  <c:v>15170</c:v>
                </c:pt>
                <c:pt idx="84">
                  <c:v>15160</c:v>
                </c:pt>
                <c:pt idx="85">
                  <c:v>15150</c:v>
                </c:pt>
                <c:pt idx="86">
                  <c:v>15140</c:v>
                </c:pt>
                <c:pt idx="87">
                  <c:v>15130</c:v>
                </c:pt>
                <c:pt idx="88">
                  <c:v>15120</c:v>
                </c:pt>
                <c:pt idx="89">
                  <c:v>15110</c:v>
                </c:pt>
                <c:pt idx="90">
                  <c:v>15100</c:v>
                </c:pt>
                <c:pt idx="91">
                  <c:v>15090</c:v>
                </c:pt>
                <c:pt idx="92">
                  <c:v>15080</c:v>
                </c:pt>
                <c:pt idx="93">
                  <c:v>15070</c:v>
                </c:pt>
                <c:pt idx="94">
                  <c:v>15060</c:v>
                </c:pt>
                <c:pt idx="95">
                  <c:v>15050</c:v>
                </c:pt>
                <c:pt idx="96">
                  <c:v>15040</c:v>
                </c:pt>
                <c:pt idx="97">
                  <c:v>15030</c:v>
                </c:pt>
                <c:pt idx="98">
                  <c:v>15020</c:v>
                </c:pt>
                <c:pt idx="99">
                  <c:v>15010</c:v>
                </c:pt>
                <c:pt idx="100">
                  <c:v>15000</c:v>
                </c:pt>
                <c:pt idx="101">
                  <c:v>14990</c:v>
                </c:pt>
                <c:pt idx="102">
                  <c:v>14980</c:v>
                </c:pt>
                <c:pt idx="103">
                  <c:v>14970</c:v>
                </c:pt>
                <c:pt idx="104">
                  <c:v>14960</c:v>
                </c:pt>
                <c:pt idx="105">
                  <c:v>14950</c:v>
                </c:pt>
                <c:pt idx="106">
                  <c:v>14940</c:v>
                </c:pt>
                <c:pt idx="107">
                  <c:v>14930</c:v>
                </c:pt>
                <c:pt idx="108">
                  <c:v>14920</c:v>
                </c:pt>
                <c:pt idx="109">
                  <c:v>14910</c:v>
                </c:pt>
                <c:pt idx="110">
                  <c:v>14900</c:v>
                </c:pt>
                <c:pt idx="111">
                  <c:v>14890</c:v>
                </c:pt>
                <c:pt idx="112">
                  <c:v>14880</c:v>
                </c:pt>
                <c:pt idx="113">
                  <c:v>14870</c:v>
                </c:pt>
                <c:pt idx="114">
                  <c:v>14860</c:v>
                </c:pt>
                <c:pt idx="115">
                  <c:v>14850</c:v>
                </c:pt>
                <c:pt idx="116">
                  <c:v>14840</c:v>
                </c:pt>
                <c:pt idx="117">
                  <c:v>14830</c:v>
                </c:pt>
                <c:pt idx="118">
                  <c:v>14820</c:v>
                </c:pt>
                <c:pt idx="119">
                  <c:v>14810</c:v>
                </c:pt>
                <c:pt idx="120">
                  <c:v>14800</c:v>
                </c:pt>
                <c:pt idx="121">
                  <c:v>14790</c:v>
                </c:pt>
                <c:pt idx="122">
                  <c:v>14780</c:v>
                </c:pt>
                <c:pt idx="123">
                  <c:v>14770</c:v>
                </c:pt>
                <c:pt idx="124">
                  <c:v>14760</c:v>
                </c:pt>
                <c:pt idx="125">
                  <c:v>14750</c:v>
                </c:pt>
                <c:pt idx="126">
                  <c:v>14740</c:v>
                </c:pt>
                <c:pt idx="127">
                  <c:v>14730</c:v>
                </c:pt>
                <c:pt idx="128">
                  <c:v>14720</c:v>
                </c:pt>
                <c:pt idx="129">
                  <c:v>14710</c:v>
                </c:pt>
                <c:pt idx="130">
                  <c:v>14700</c:v>
                </c:pt>
                <c:pt idx="131">
                  <c:v>14690</c:v>
                </c:pt>
                <c:pt idx="132">
                  <c:v>14680</c:v>
                </c:pt>
                <c:pt idx="133">
                  <c:v>14670</c:v>
                </c:pt>
                <c:pt idx="134">
                  <c:v>14660</c:v>
                </c:pt>
                <c:pt idx="135">
                  <c:v>14650</c:v>
                </c:pt>
                <c:pt idx="136">
                  <c:v>14640</c:v>
                </c:pt>
                <c:pt idx="137">
                  <c:v>14630</c:v>
                </c:pt>
                <c:pt idx="138">
                  <c:v>14620</c:v>
                </c:pt>
                <c:pt idx="139">
                  <c:v>14610</c:v>
                </c:pt>
                <c:pt idx="140">
                  <c:v>14600</c:v>
                </c:pt>
                <c:pt idx="141">
                  <c:v>14590</c:v>
                </c:pt>
                <c:pt idx="142">
                  <c:v>14580</c:v>
                </c:pt>
                <c:pt idx="143">
                  <c:v>14570</c:v>
                </c:pt>
                <c:pt idx="144">
                  <c:v>14560</c:v>
                </c:pt>
                <c:pt idx="145">
                  <c:v>14550</c:v>
                </c:pt>
                <c:pt idx="146">
                  <c:v>14540</c:v>
                </c:pt>
                <c:pt idx="147">
                  <c:v>14530</c:v>
                </c:pt>
                <c:pt idx="148">
                  <c:v>14520</c:v>
                </c:pt>
                <c:pt idx="149">
                  <c:v>14510</c:v>
                </c:pt>
                <c:pt idx="150">
                  <c:v>14500</c:v>
                </c:pt>
                <c:pt idx="151">
                  <c:v>14490</c:v>
                </c:pt>
                <c:pt idx="152">
                  <c:v>14480</c:v>
                </c:pt>
                <c:pt idx="153">
                  <c:v>14470</c:v>
                </c:pt>
                <c:pt idx="154">
                  <c:v>14460</c:v>
                </c:pt>
                <c:pt idx="155">
                  <c:v>14450</c:v>
                </c:pt>
                <c:pt idx="156">
                  <c:v>14440</c:v>
                </c:pt>
                <c:pt idx="157">
                  <c:v>14430</c:v>
                </c:pt>
                <c:pt idx="158">
                  <c:v>14420</c:v>
                </c:pt>
                <c:pt idx="159">
                  <c:v>14410</c:v>
                </c:pt>
                <c:pt idx="160">
                  <c:v>14400</c:v>
                </c:pt>
                <c:pt idx="161">
                  <c:v>14390</c:v>
                </c:pt>
                <c:pt idx="162">
                  <c:v>14380</c:v>
                </c:pt>
                <c:pt idx="163">
                  <c:v>14370</c:v>
                </c:pt>
                <c:pt idx="164">
                  <c:v>14360</c:v>
                </c:pt>
                <c:pt idx="165">
                  <c:v>14350</c:v>
                </c:pt>
                <c:pt idx="166">
                  <c:v>14340</c:v>
                </c:pt>
                <c:pt idx="167">
                  <c:v>14330</c:v>
                </c:pt>
                <c:pt idx="168">
                  <c:v>14320</c:v>
                </c:pt>
                <c:pt idx="169">
                  <c:v>14310</c:v>
                </c:pt>
                <c:pt idx="170">
                  <c:v>14300</c:v>
                </c:pt>
                <c:pt idx="171">
                  <c:v>14290</c:v>
                </c:pt>
                <c:pt idx="172">
                  <c:v>14280</c:v>
                </c:pt>
                <c:pt idx="173">
                  <c:v>14270</c:v>
                </c:pt>
                <c:pt idx="174">
                  <c:v>14260</c:v>
                </c:pt>
                <c:pt idx="175">
                  <c:v>14250</c:v>
                </c:pt>
                <c:pt idx="176">
                  <c:v>14240</c:v>
                </c:pt>
                <c:pt idx="177">
                  <c:v>14230</c:v>
                </c:pt>
                <c:pt idx="178">
                  <c:v>14220</c:v>
                </c:pt>
                <c:pt idx="179">
                  <c:v>14210</c:v>
                </c:pt>
                <c:pt idx="180">
                  <c:v>14200</c:v>
                </c:pt>
                <c:pt idx="181">
                  <c:v>14190</c:v>
                </c:pt>
                <c:pt idx="182">
                  <c:v>14180</c:v>
                </c:pt>
                <c:pt idx="183">
                  <c:v>14170</c:v>
                </c:pt>
                <c:pt idx="184">
                  <c:v>14160</c:v>
                </c:pt>
                <c:pt idx="185">
                  <c:v>14150</c:v>
                </c:pt>
                <c:pt idx="186">
                  <c:v>14140</c:v>
                </c:pt>
                <c:pt idx="187">
                  <c:v>14130</c:v>
                </c:pt>
                <c:pt idx="188">
                  <c:v>14120</c:v>
                </c:pt>
                <c:pt idx="189">
                  <c:v>14110</c:v>
                </c:pt>
                <c:pt idx="190">
                  <c:v>14100</c:v>
                </c:pt>
                <c:pt idx="191">
                  <c:v>14090</c:v>
                </c:pt>
                <c:pt idx="192">
                  <c:v>14080</c:v>
                </c:pt>
                <c:pt idx="193">
                  <c:v>14070</c:v>
                </c:pt>
                <c:pt idx="194">
                  <c:v>14060</c:v>
                </c:pt>
                <c:pt idx="195">
                  <c:v>14050</c:v>
                </c:pt>
                <c:pt idx="196">
                  <c:v>14040</c:v>
                </c:pt>
                <c:pt idx="197">
                  <c:v>14030</c:v>
                </c:pt>
                <c:pt idx="198">
                  <c:v>14020</c:v>
                </c:pt>
                <c:pt idx="199">
                  <c:v>14010</c:v>
                </c:pt>
                <c:pt idx="200">
                  <c:v>14000</c:v>
                </c:pt>
              </c:numCache>
            </c:numRef>
          </c:cat>
          <c:val>
            <c:numRef>
              <c:f>'HedgeBedarf+01'!$AR$5:$AR$205</c:f>
              <c:numCache>
                <c:formatCode>0.0</c:formatCode>
                <c:ptCount val="201"/>
                <c:pt idx="0">
                  <c:v>0.24653545377374947</c:v>
                </c:pt>
                <c:pt idx="1">
                  <c:v>0.251434632444962</c:v>
                </c:pt>
                <c:pt idx="2">
                  <c:v>0.25641261420453076</c:v>
                </c:pt>
                <c:pt idx="3">
                  <c:v>0.26147019418442591</c:v>
                </c:pt>
                <c:pt idx="4">
                  <c:v>0.26660816347412813</c:v>
                </c:pt>
                <c:pt idx="5">
                  <c:v>0.27182730873210376</c:v>
                </c:pt>
                <c:pt idx="6">
                  <c:v>0.27712841178983116</c:v>
                </c:pt>
                <c:pt idx="7">
                  <c:v>0.2825122492483656</c:v>
                </c:pt>
                <c:pt idx="8">
                  <c:v>0.28797959206751517</c:v>
                </c:pt>
                <c:pt idx="9">
                  <c:v>0.29353120514765008</c:v>
                </c:pt>
                <c:pt idx="10">
                  <c:v>0.29916784690419723</c:v>
                </c:pt>
                <c:pt idx="11">
                  <c:v>0.30489026883489051</c:v>
                </c:pt>
                <c:pt idx="12">
                  <c:v>0.31069921507981124</c:v>
                </c:pt>
                <c:pt idx="13">
                  <c:v>0.31659542197430462</c:v>
                </c:pt>
                <c:pt idx="14">
                  <c:v>0.32257961759484199</c:v>
                </c:pt>
                <c:pt idx="15">
                  <c:v>0.32865252129789951</c:v>
                </c:pt>
                <c:pt idx="16">
                  <c:v>0.33481484325196409</c:v>
                </c:pt>
                <c:pt idx="17">
                  <c:v>0.34106728396272623</c:v>
                </c:pt>
                <c:pt idx="18">
                  <c:v>0.34741053379159104</c:v>
                </c:pt>
                <c:pt idx="19">
                  <c:v>0.35384527246758735</c:v>
                </c:pt>
                <c:pt idx="20">
                  <c:v>0.36037216859282406</c:v>
                </c:pt>
                <c:pt idx="21">
                  <c:v>0.36699187914157727</c:v>
                </c:pt>
                <c:pt idx="22">
                  <c:v>0.37370504895316325</c:v>
                </c:pt>
                <c:pt idx="23">
                  <c:v>0.38051231021872617</c:v>
                </c:pt>
                <c:pt idx="24">
                  <c:v>0.38741428196207284</c:v>
                </c:pt>
                <c:pt idx="25">
                  <c:v>0.39441156951473932</c:v>
                </c:pt>
                <c:pt idx="26">
                  <c:v>0.40150476398540313</c:v>
                </c:pt>
                <c:pt idx="27">
                  <c:v>0.40869444172384251</c:v>
                </c:pt>
                <c:pt idx="28">
                  <c:v>0.41598116377960609</c:v>
                </c:pt>
                <c:pt idx="29">
                  <c:v>0.42336547535556307</c:v>
                </c:pt>
                <c:pt idx="30">
                  <c:v>0.43084790525655903</c:v>
                </c:pt>
                <c:pt idx="31">
                  <c:v>0.4384289653333312</c:v>
                </c:pt>
                <c:pt idx="32">
                  <c:v>0.44610914992192219</c:v>
                </c:pt>
                <c:pt idx="33">
                  <c:v>0.45388893527879637</c:v>
                </c:pt>
                <c:pt idx="34">
                  <c:v>0.46176877901187108</c:v>
                </c:pt>
                <c:pt idx="35">
                  <c:v>0.46974911950772463</c:v>
                </c:pt>
                <c:pt idx="36">
                  <c:v>0.47783037535517953</c:v>
                </c:pt>
                <c:pt idx="37">
                  <c:v>0.48601294476553913</c:v>
                </c:pt>
                <c:pt idx="38">
                  <c:v>0.49429720498971064</c:v>
                </c:pt>
                <c:pt idx="39">
                  <c:v>0.50268351173251191</c:v>
                </c:pt>
                <c:pt idx="40">
                  <c:v>0.511172198564391</c:v>
                </c:pt>
                <c:pt idx="41">
                  <c:v>0.51976357633086878</c:v>
                </c:pt>
                <c:pt idx="42">
                  <c:v>0.52845793255998819</c:v>
                </c:pt>
                <c:pt idx="43">
                  <c:v>0.53725553086804756</c:v>
                </c:pt>
                <c:pt idx="44">
                  <c:v>0.54615661036396657</c:v>
                </c:pt>
                <c:pt idx="45">
                  <c:v>0.55516138505254309</c:v>
                </c:pt>
                <c:pt idx="46">
                  <c:v>0.5642700432369645</c:v>
                </c:pt>
                <c:pt idx="47">
                  <c:v>0.57348274692088519</c:v>
                </c:pt>
                <c:pt idx="48">
                  <c:v>0.58279963121039891</c:v>
                </c:pt>
                <c:pt idx="49">
                  <c:v>0.59222080371628816</c:v>
                </c:pt>
                <c:pt idx="50">
                  <c:v>0.60174634395685378</c:v>
                </c:pt>
                <c:pt idx="51">
                  <c:v>0.6113763027617225</c:v>
                </c:pt>
                <c:pt idx="52">
                  <c:v>0.62111070167698768</c:v>
                </c:pt>
                <c:pt idx="53">
                  <c:v>0.6309495323720502</c:v>
                </c:pt>
                <c:pt idx="54">
                  <c:v>0.64089275604858154</c:v>
                </c:pt>
                <c:pt idx="55">
                  <c:v>0.65094030285194326</c:v>
                </c:pt>
                <c:pt idx="56">
                  <c:v>0.66109207128550984</c:v>
                </c:pt>
                <c:pt idx="57">
                  <c:v>0.67134792762826334</c:v>
                </c:pt>
                <c:pt idx="58">
                  <c:v>0.68170770535611935</c:v>
                </c:pt>
                <c:pt idx="59">
                  <c:v>0.69217120456734837</c:v>
                </c:pt>
                <c:pt idx="60">
                  <c:v>0.70273819141255411</c:v>
                </c:pt>
                <c:pt idx="61">
                  <c:v>0.71340839752963958</c:v>
                </c:pt>
                <c:pt idx="62">
                  <c:v>0.72418151948416853</c:v>
                </c:pt>
                <c:pt idx="63">
                  <c:v>0.73505721821562875</c:v>
                </c:pt>
                <c:pt idx="64">
                  <c:v>0.74603511848996973</c:v>
                </c:pt>
                <c:pt idx="65">
                  <c:v>0.75711480835893441</c:v>
                </c:pt>
                <c:pt idx="66">
                  <c:v>0.76829583862661677</c:v>
                </c:pt>
                <c:pt idx="67">
                  <c:v>0.77957772232370204</c:v>
                </c:pt>
                <c:pt idx="68">
                  <c:v>0.79095993418991095</c:v>
                </c:pt>
                <c:pt idx="69">
                  <c:v>0.80244191016505384</c:v>
                </c:pt>
                <c:pt idx="70">
                  <c:v>0.8140230468892351</c:v>
                </c:pt>
                <c:pt idx="71">
                  <c:v>0.825702701212643</c:v>
                </c:pt>
                <c:pt idx="72">
                  <c:v>0.83748018971547555</c:v>
                </c:pt>
                <c:pt idx="73">
                  <c:v>0.84935478823842492</c:v>
                </c:pt>
                <c:pt idx="74">
                  <c:v>0.86132573142425972</c:v>
                </c:pt>
                <c:pt idx="75">
                  <c:v>0.87339221227099717</c:v>
                </c:pt>
                <c:pt idx="76">
                  <c:v>0.88555338169713749</c:v>
                </c:pt>
                <c:pt idx="77">
                  <c:v>0.89780834811952348</c:v>
                </c:pt>
                <c:pt idx="78">
                  <c:v>0.91015617704425167</c:v>
                </c:pt>
                <c:pt idx="79">
                  <c:v>0.92259589067120695</c:v>
                </c:pt>
                <c:pt idx="80">
                  <c:v>0.93512646751268957</c:v>
                </c:pt>
                <c:pt idx="81">
                  <c:v>0.94774684202664505</c:v>
                </c:pt>
                <c:pt idx="82">
                  <c:v>0.96045590426504579</c:v>
                </c:pt>
                <c:pt idx="83">
                  <c:v>0.97325249953786308</c:v>
                </c:pt>
                <c:pt idx="84">
                  <c:v>0.98613542809319576</c:v>
                </c:pt>
                <c:pt idx="85">
                  <c:v>0.99910344481403457</c:v>
                </c:pt>
                <c:pt idx="86">
                  <c:v>1.0121552589321587</c:v>
                </c:pt>
                <c:pt idx="87">
                  <c:v>1.0252895337597159</c:v>
                </c:pt>
                <c:pt idx="88">
                  <c:v>1.0385048864389168</c:v>
                </c:pt>
                <c:pt idx="89">
                  <c:v>1.0517998877104016</c:v>
                </c:pt>
                <c:pt idx="90">
                  <c:v>1.0651730617007238</c:v>
                </c:pt>
                <c:pt idx="91">
                  <c:v>1.0786228857295126</c:v>
                </c:pt>
                <c:pt idx="92">
                  <c:v>1.0921477901367149</c:v>
                </c:pt>
                <c:pt idx="93">
                  <c:v>1.1057461581304668</c:v>
                </c:pt>
                <c:pt idx="94">
                  <c:v>1.1194163256560452</c:v>
                </c:pt>
                <c:pt idx="95">
                  <c:v>1.133156581286358</c:v>
                </c:pt>
                <c:pt idx="96">
                  <c:v>1.1469651661344937</c:v>
                </c:pt>
                <c:pt idx="97">
                  <c:v>1.1608402737887151</c:v>
                </c:pt>
                <c:pt idx="98">
                  <c:v>1.1747800502704102</c:v>
                </c:pt>
                <c:pt idx="99">
                  <c:v>1.1887825940154129</c:v>
                </c:pt>
                <c:pt idx="100">
                  <c:v>1.2028459558791318</c:v>
                </c:pt>
                <c:pt idx="101">
                  <c:v>1.2169681391659586</c:v>
                </c:pt>
                <c:pt idx="102">
                  <c:v>1.2311470996832992</c:v>
                </c:pt>
                <c:pt idx="103">
                  <c:v>1.2453807458207033</c:v>
                </c:pt>
                <c:pt idx="104">
                  <c:v>1.2596669386544614</c:v>
                </c:pt>
                <c:pt idx="105">
                  <c:v>1.2740034920780503</c:v>
                </c:pt>
                <c:pt idx="106">
                  <c:v>1.2883881729588536</c:v>
                </c:pt>
                <c:pt idx="107">
                  <c:v>1.3028187013214449</c:v>
                </c:pt>
                <c:pt idx="108">
                  <c:v>1.3172927505578631</c:v>
                </c:pt>
                <c:pt idx="109">
                  <c:v>1.3318079476651492</c:v>
                </c:pt>
                <c:pt idx="110">
                  <c:v>1.3463618735105611</c:v>
                </c:pt>
                <c:pt idx="111">
                  <c:v>1.3609520631246796</c:v>
                </c:pt>
                <c:pt idx="112">
                  <c:v>1.3755760060227744</c:v>
                </c:pt>
                <c:pt idx="113">
                  <c:v>1.3902311465546955</c:v>
                </c:pt>
                <c:pt idx="114">
                  <c:v>1.4049148842835271</c:v>
                </c:pt>
                <c:pt idx="115">
                  <c:v>1.4196245743933311</c:v>
                </c:pt>
                <c:pt idx="116">
                  <c:v>1.4343575281261256</c:v>
                </c:pt>
                <c:pt idx="117">
                  <c:v>1.4491110132483773</c:v>
                </c:pt>
                <c:pt idx="118">
                  <c:v>1.4638822545472014</c:v>
                </c:pt>
                <c:pt idx="119">
                  <c:v>1.4786684343564087</c:v>
                </c:pt>
                <c:pt idx="120">
                  <c:v>1.4934666931126532</c:v>
                </c:pt>
                <c:pt idx="121">
                  <c:v>1.5082741299417233</c:v>
                </c:pt>
                <c:pt idx="122">
                  <c:v>1.5230878032751773</c:v>
                </c:pt>
                <c:pt idx="123">
                  <c:v>1.5379047314973793</c:v>
                </c:pt>
                <c:pt idx="124">
                  <c:v>1.552721893623088</c:v>
                </c:pt>
                <c:pt idx="125">
                  <c:v>1.5675362300055768</c:v>
                </c:pt>
                <c:pt idx="126">
                  <c:v>1.5823446430754007</c:v>
                </c:pt>
                <c:pt idx="127">
                  <c:v>1.5971439981097988</c:v>
                </c:pt>
                <c:pt idx="128">
                  <c:v>1.6119311240327228</c:v>
                </c:pt>
                <c:pt idx="129">
                  <c:v>1.6267028142455247</c:v>
                </c:pt>
                <c:pt idx="130">
                  <c:v>1.6414558274881821</c:v>
                </c:pt>
                <c:pt idx="131">
                  <c:v>1.6561868887310474</c:v>
                </c:pt>
                <c:pt idx="132">
                  <c:v>1.6708926900970134</c:v>
                </c:pt>
                <c:pt idx="133">
                  <c:v>1.6855698918139594</c:v>
                </c:pt>
                <c:pt idx="134">
                  <c:v>1.7002151231973941</c:v>
                </c:pt>
                <c:pt idx="135">
                  <c:v>1.7148249836630594</c:v>
                </c:pt>
                <c:pt idx="136">
                  <c:v>1.7293960437693534</c:v>
                </c:pt>
                <c:pt idx="137">
                  <c:v>1.7439248462893517</c:v>
                </c:pt>
                <c:pt idx="138">
                  <c:v>1.7584079073121521</c:v>
                </c:pt>
                <c:pt idx="139">
                  <c:v>1.772841717373359</c:v>
                </c:pt>
                <c:pt idx="140">
                  <c:v>1.7872227426143112</c:v>
                </c:pt>
                <c:pt idx="141">
                  <c:v>1.8015474259698236</c:v>
                </c:pt>
                <c:pt idx="142">
                  <c:v>1.8158121883840348</c:v>
                </c:pt>
                <c:pt idx="143">
                  <c:v>1.8300134300540674</c:v>
                </c:pt>
                <c:pt idx="144">
                  <c:v>1.8441475317010163</c:v>
                </c:pt>
                <c:pt idx="145">
                  <c:v>1.8582108558679138</c:v>
                </c:pt>
                <c:pt idx="146">
                  <c:v>1.8721997482441892</c:v>
                </c:pt>
                <c:pt idx="147">
                  <c:v>1.8861105390161454</c:v>
                </c:pt>
                <c:pt idx="148">
                  <c:v>1.8999395442429958</c:v>
                </c:pt>
                <c:pt idx="149">
                  <c:v>1.9136830672578591</c:v>
                </c:pt>
                <c:pt idx="150">
                  <c:v>1.9273374000932233</c:v>
                </c:pt>
                <c:pt idx="151">
                  <c:v>1.9408988249302705</c:v>
                </c:pt>
                <c:pt idx="152">
                  <c:v>1.9543636155714339</c:v>
                </c:pt>
                <c:pt idx="153">
                  <c:v>1.967728038935626</c:v>
                </c:pt>
                <c:pt idx="154">
                  <c:v>1.9809883565753794</c:v>
                </c:pt>
                <c:pt idx="155">
                  <c:v>1.9941408262152915</c:v>
                </c:pt>
                <c:pt idx="156">
                  <c:v>2.0071817033110362</c:v>
                </c:pt>
                <c:pt idx="157">
                  <c:v>2.0201072426281756</c:v>
                </c:pt>
                <c:pt idx="158">
                  <c:v>2.0329136998400874</c:v>
                </c:pt>
                <c:pt idx="159">
                  <c:v>2.0455973331441246</c:v>
                </c:pt>
                <c:pt idx="160">
                  <c:v>2.058154404895272</c:v>
                </c:pt>
                <c:pt idx="161">
                  <c:v>2.0705811832564049</c:v>
                </c:pt>
                <c:pt idx="162">
                  <c:v>2.0828739438643571</c:v>
                </c:pt>
                <c:pt idx="163">
                  <c:v>2.0950289715108399</c:v>
                </c:pt>
                <c:pt idx="164">
                  <c:v>2.1070425618373521</c:v>
                </c:pt>
                <c:pt idx="165">
                  <c:v>2.1189110230431458</c:v>
                </c:pt>
                <c:pt idx="166">
                  <c:v>2.1306306776052666</c:v>
                </c:pt>
                <c:pt idx="167">
                  <c:v>2.1421978640097477</c:v>
                </c:pt>
                <c:pt idx="168">
                  <c:v>2.1536089384929027</c:v>
                </c:pt>
                <c:pt idx="169">
                  <c:v>2.164860276791742</c:v>
                </c:pt>
                <c:pt idx="170">
                  <c:v>2.1759482759024622</c:v>
                </c:pt>
                <c:pt idx="171">
                  <c:v>2.1868693558459427</c:v>
                </c:pt>
                <c:pt idx="172">
                  <c:v>2.1976199614392185</c:v>
                </c:pt>
                <c:pt idx="173">
                  <c:v>2.2081965640717685</c:v>
                </c:pt>
                <c:pt idx="174">
                  <c:v>2.2185956634855715</c:v>
                </c:pt>
                <c:pt idx="175">
                  <c:v>2.2288137895577602</c:v>
                </c:pt>
                <c:pt idx="176">
                  <c:v>2.238847504084776</c:v>
                </c:pt>
                <c:pt idx="177">
                  <c:v>2.2486934025668108</c:v>
                </c:pt>
                <c:pt idx="178">
                  <c:v>2.2583481159914189</c:v>
                </c:pt>
                <c:pt idx="179">
                  <c:v>2.2678083126150756</c:v>
                </c:pt>
                <c:pt idx="180">
                  <c:v>2.277070699741496</c:v>
                </c:pt>
                <c:pt idx="181">
                  <c:v>2.2861320254955313</c:v>
                </c:pt>
                <c:pt idx="182">
                  <c:v>2.2949890805913733</c:v>
                </c:pt>
                <c:pt idx="183">
                  <c:v>2.3036387000938769</c:v>
                </c:pt>
                <c:pt idx="184">
                  <c:v>2.3120777651717539</c:v>
                </c:pt>
                <c:pt idx="185">
                  <c:v>2.3203032048413683</c:v>
                </c:pt>
                <c:pt idx="186">
                  <c:v>2.3283119976999269</c:v>
                </c:pt>
                <c:pt idx="187">
                  <c:v>2.3361011736467594</c:v>
                </c:pt>
                <c:pt idx="188">
                  <c:v>2.3436678155914494</c:v>
                </c:pt>
                <c:pt idx="189">
                  <c:v>2.3510090611475474</c:v>
                </c:pt>
                <c:pt idx="190">
                  <c:v>2.3581221043105827</c:v>
                </c:pt>
                <c:pt idx="191">
                  <c:v>2.3650041971191351</c:v>
                </c:pt>
                <c:pt idx="192">
                  <c:v>2.3716526512976488</c:v>
                </c:pt>
                <c:pt idx="193">
                  <c:v>2.3780648398797601</c:v>
                </c:pt>
                <c:pt idx="194">
                  <c:v>2.384238198810837</c:v>
                </c:pt>
                <c:pt idx="195">
                  <c:v>2.3901702285284987</c:v>
                </c:pt>
                <c:pt idx="196">
                  <c:v>2.3958584955198239</c:v>
                </c:pt>
                <c:pt idx="197">
                  <c:v>2.4013006338540039</c:v>
                </c:pt>
                <c:pt idx="198">
                  <c:v>2.4064943466891986</c:v>
                </c:pt>
                <c:pt idx="199">
                  <c:v>2.4114374077523335</c:v>
                </c:pt>
                <c:pt idx="200">
                  <c:v>2.416127662790637</c:v>
                </c:pt>
              </c:numCache>
            </c:numRef>
          </c:val>
          <c:smooth val="0"/>
          <c:extLst>
            <c:ext xmlns:c16="http://schemas.microsoft.com/office/drawing/2014/chart" uri="{C3380CC4-5D6E-409C-BE32-E72D297353CC}">
              <c16:uniqueId val="{00000000-748E-4F19-81C2-52FA1A7C690E}"/>
            </c:ext>
          </c:extLst>
        </c:ser>
        <c:dLbls>
          <c:showLegendKey val="0"/>
          <c:showVal val="0"/>
          <c:showCatName val="0"/>
          <c:showSerName val="0"/>
          <c:showPercent val="0"/>
          <c:showBubbleSize val="0"/>
        </c:dLbls>
        <c:smooth val="0"/>
        <c:axId val="2104905999"/>
        <c:axId val="2098946159"/>
      </c:lineChart>
      <c:catAx>
        <c:axId val="2104905999"/>
        <c:scaling>
          <c:orientation val="minMax"/>
        </c:scaling>
        <c:delete val="0"/>
        <c:axPos val="b"/>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098946159"/>
        <c:crosses val="autoZero"/>
        <c:auto val="1"/>
        <c:lblAlgn val="ctr"/>
        <c:lblOffset val="100"/>
        <c:noMultiLvlLbl val="0"/>
      </c:catAx>
      <c:valAx>
        <c:axId val="209894615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1049059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3BB02D9-68B0-4A01-A23D-0AEA01FE0749}">
  <sheetPr codeName="Diagramm1"/>
  <sheetViews>
    <sheetView zoomScale="92" workbookViewId="0" zoomToFit="1"/>
  </sheetViews>
  <pageMargins left="0.7" right="0.7" top="0.78740157499999996" bottom="0.78740157499999996" header="0.3" footer="0.3"/>
  <pageSetup paperSize="9" orientation="landscape" r:id="rId1"/>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3DCCCF1-44DE-4471-962A-0B11D1053BFF}">
  <sheetPr codeName="Diagramm2"/>
  <sheetViews>
    <sheetView zoomScale="92" workbookViewId="0" zoomToFit="1"/>
  </sheetViews>
  <pageMargins left="0.7" right="0.7" top="0.78740157499999996" bottom="0.78740157499999996" header="0.3" footer="0.3"/>
  <pageSetup paperSize="9" orientation="landscape" r:id="rId1"/>
  <drawing r:id="rId2"/>
</chartsheet>
</file>

<file path=xl/drawings/_rels/drawing4.xml.rels><?xml version="1.0" encoding="UTF-8" standalone="yes"?>
<Relationships xmlns="http://schemas.openxmlformats.org/package/2006/relationships"><Relationship Id="rId1" Type="http://schemas.openxmlformats.org/officeDocument/2006/relationships/image" Target="../media/image13.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image" Target="../media/image9.emf"/><Relationship Id="rId7" Type="http://schemas.openxmlformats.org/officeDocument/2006/relationships/image" Target="../media/image5.emf"/><Relationship Id="rId12" Type="http://schemas.openxmlformats.org/officeDocument/2006/relationships/image" Target="../media/image1.emf"/><Relationship Id="rId2" Type="http://schemas.openxmlformats.org/officeDocument/2006/relationships/image" Target="../media/image10.emf"/><Relationship Id="rId1" Type="http://schemas.openxmlformats.org/officeDocument/2006/relationships/image" Target="../media/image11.emf"/><Relationship Id="rId6" Type="http://schemas.openxmlformats.org/officeDocument/2006/relationships/image" Target="../media/image6.emf"/><Relationship Id="rId11" Type="http://schemas.openxmlformats.org/officeDocument/2006/relationships/image" Target="../media/image2.emf"/><Relationship Id="rId5" Type="http://schemas.openxmlformats.org/officeDocument/2006/relationships/image" Target="../media/image7.emf"/><Relationship Id="rId10" Type="http://schemas.openxmlformats.org/officeDocument/2006/relationships/image" Target="../media/image3.emf"/><Relationship Id="rId4" Type="http://schemas.openxmlformats.org/officeDocument/2006/relationships/image" Target="../media/image8.emf"/><Relationship Id="rId9"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xdr:from>
      <xdr:col>3</xdr:col>
      <xdr:colOff>742950</xdr:colOff>
      <xdr:row>4</xdr:row>
      <xdr:rowOff>0</xdr:rowOff>
    </xdr:from>
    <xdr:to>
      <xdr:col>8</xdr:col>
      <xdr:colOff>314325</xdr:colOff>
      <xdr:row>5</xdr:row>
      <xdr:rowOff>28575</xdr:rowOff>
    </xdr:to>
    <xdr:cxnSp macro="">
      <xdr:nvCxnSpPr>
        <xdr:cNvPr id="2" name="Gerader Verbinder 1">
          <a:extLst>
            <a:ext uri="{FF2B5EF4-FFF2-40B4-BE49-F238E27FC236}">
              <a16:creationId xmlns:a16="http://schemas.microsoft.com/office/drawing/2014/main" id="{00000000-0008-0000-0100-000002000000}"/>
            </a:ext>
          </a:extLst>
        </xdr:cNvPr>
        <xdr:cNvCxnSpPr/>
      </xdr:nvCxnSpPr>
      <xdr:spPr>
        <a:xfrm flipV="1">
          <a:off x="3028950" y="1009650"/>
          <a:ext cx="3381375" cy="2667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742950</xdr:colOff>
      <xdr:row>4</xdr:row>
      <xdr:rowOff>19050</xdr:rowOff>
    </xdr:from>
    <xdr:to>
      <xdr:col>6</xdr:col>
      <xdr:colOff>47625</xdr:colOff>
      <xdr:row>5</xdr:row>
      <xdr:rowOff>28575</xdr:rowOff>
    </xdr:to>
    <xdr:cxnSp macro="">
      <xdr:nvCxnSpPr>
        <xdr:cNvPr id="2" name="Gerader Verbinder 1">
          <a:extLst>
            <a:ext uri="{FF2B5EF4-FFF2-40B4-BE49-F238E27FC236}">
              <a16:creationId xmlns:a16="http://schemas.microsoft.com/office/drawing/2014/main" id="{00000000-0008-0000-0200-000002000000}"/>
            </a:ext>
          </a:extLst>
        </xdr:cNvPr>
        <xdr:cNvCxnSpPr/>
      </xdr:nvCxnSpPr>
      <xdr:spPr>
        <a:xfrm flipV="1">
          <a:off x="3028950" y="1028700"/>
          <a:ext cx="1590675" cy="24765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752475</xdr:colOff>
      <xdr:row>14</xdr:row>
      <xdr:rowOff>28575</xdr:rowOff>
    </xdr:from>
    <xdr:to>
      <xdr:col>6</xdr:col>
      <xdr:colOff>57150</xdr:colOff>
      <xdr:row>15</xdr:row>
      <xdr:rowOff>38100</xdr:rowOff>
    </xdr:to>
    <xdr:cxnSp macro="">
      <xdr:nvCxnSpPr>
        <xdr:cNvPr id="3" name="Gerader Verbinder 2">
          <a:extLst>
            <a:ext uri="{FF2B5EF4-FFF2-40B4-BE49-F238E27FC236}">
              <a16:creationId xmlns:a16="http://schemas.microsoft.com/office/drawing/2014/main" id="{00000000-0008-0000-0200-000003000000}"/>
            </a:ext>
          </a:extLst>
        </xdr:cNvPr>
        <xdr:cNvCxnSpPr/>
      </xdr:nvCxnSpPr>
      <xdr:spPr>
        <a:xfrm flipV="1">
          <a:off x="3038475" y="3514725"/>
          <a:ext cx="1590675" cy="24765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22860</xdr:colOff>
          <xdr:row>2</xdr:row>
          <xdr:rowOff>99060</xdr:rowOff>
        </xdr:from>
        <xdr:to>
          <xdr:col>12</xdr:col>
          <xdr:colOff>22860</xdr:colOff>
          <xdr:row>3</xdr:row>
          <xdr:rowOff>274320</xdr:rowOff>
        </xdr:to>
        <xdr:sp macro="" textlink="">
          <xdr:nvSpPr>
            <xdr:cNvPr id="2049" name="Start"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0</xdr:row>
          <xdr:rowOff>106680</xdr:rowOff>
        </xdr:from>
        <xdr:to>
          <xdr:col>11</xdr:col>
          <xdr:colOff>784860</xdr:colOff>
          <xdr:row>0</xdr:row>
          <xdr:rowOff>464820</xdr:rowOff>
        </xdr:to>
        <xdr:sp macro="" textlink="">
          <xdr:nvSpPr>
            <xdr:cNvPr id="2050" name="AbfragenDatumUpdaten"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0</xdr:row>
          <xdr:rowOff>632460</xdr:rowOff>
        </xdr:from>
        <xdr:to>
          <xdr:col>12</xdr:col>
          <xdr:colOff>22860</xdr:colOff>
          <xdr:row>2</xdr:row>
          <xdr:rowOff>0</xdr:rowOff>
        </xdr:to>
        <xdr:sp macro="" textlink="">
          <xdr:nvSpPr>
            <xdr:cNvPr id="2051" name="BoersenAbfrage"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754380</xdr:colOff>
          <xdr:row>0</xdr:row>
          <xdr:rowOff>609600</xdr:rowOff>
        </xdr:from>
        <xdr:to>
          <xdr:col>34</xdr:col>
          <xdr:colOff>701040</xdr:colOff>
          <xdr:row>2</xdr:row>
          <xdr:rowOff>22860</xdr:rowOff>
        </xdr:to>
        <xdr:sp macro="" textlink="">
          <xdr:nvSpPr>
            <xdr:cNvPr id="2052" name="Hedge"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4</xdr:row>
          <xdr:rowOff>198120</xdr:rowOff>
        </xdr:from>
        <xdr:to>
          <xdr:col>34</xdr:col>
          <xdr:colOff>762000</xdr:colOff>
          <xdr:row>6</xdr:row>
          <xdr:rowOff>167640</xdr:rowOff>
        </xdr:to>
        <xdr:sp macro="" textlink="">
          <xdr:nvSpPr>
            <xdr:cNvPr id="2053" name="VorletzterHandelsTag"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723900</xdr:colOff>
          <xdr:row>2</xdr:row>
          <xdr:rowOff>152400</xdr:rowOff>
        </xdr:from>
        <xdr:to>
          <xdr:col>34</xdr:col>
          <xdr:colOff>678180</xdr:colOff>
          <xdr:row>4</xdr:row>
          <xdr:rowOff>53340</xdr:rowOff>
        </xdr:to>
        <xdr:sp macro="" textlink="">
          <xdr:nvSpPr>
            <xdr:cNvPr id="2054" name="InterimsUeberHaenge"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176895</xdr:colOff>
      <xdr:row>0</xdr:row>
      <xdr:rowOff>680357</xdr:rowOff>
    </xdr:from>
    <xdr:to>
      <xdr:col>9</xdr:col>
      <xdr:colOff>721180</xdr:colOff>
      <xdr:row>1</xdr:row>
      <xdr:rowOff>163286</xdr:rowOff>
    </xdr:to>
    <xdr:sp macro="" textlink="">
      <xdr:nvSpPr>
        <xdr:cNvPr id="2" name="Pfeil: nach rechts 1">
          <a:extLst>
            <a:ext uri="{FF2B5EF4-FFF2-40B4-BE49-F238E27FC236}">
              <a16:creationId xmlns:a16="http://schemas.microsoft.com/office/drawing/2014/main" id="{00000000-0008-0000-0300-000002000000}"/>
            </a:ext>
          </a:extLst>
        </xdr:cNvPr>
        <xdr:cNvSpPr/>
      </xdr:nvSpPr>
      <xdr:spPr>
        <a:xfrm>
          <a:off x="7130145" y="680357"/>
          <a:ext cx="544285" cy="258536"/>
        </a:xfrm>
        <a:prstGeom prst="rightArrow">
          <a:avLst/>
        </a:prstGeom>
        <a:solidFill>
          <a:srgbClr val="FFC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mc:AlternateContent xmlns:mc="http://schemas.openxmlformats.org/markup-compatibility/2006">
    <mc:Choice xmlns:a14="http://schemas.microsoft.com/office/drawing/2010/main" Requires="a14">
      <xdr:twoCellAnchor editAs="oneCell">
        <xdr:from>
          <xdr:col>10</xdr:col>
          <xdr:colOff>0</xdr:colOff>
          <xdr:row>4</xdr:row>
          <xdr:rowOff>182880</xdr:rowOff>
        </xdr:from>
        <xdr:to>
          <xdr:col>12</xdr:col>
          <xdr:colOff>22860</xdr:colOff>
          <xdr:row>6</xdr:row>
          <xdr:rowOff>175260</xdr:rowOff>
        </xdr:to>
        <xdr:sp macro="" textlink="">
          <xdr:nvSpPr>
            <xdr:cNvPr id="2055" name="PDF"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937260</xdr:colOff>
          <xdr:row>0</xdr:row>
          <xdr:rowOff>121920</xdr:rowOff>
        </xdr:from>
        <xdr:to>
          <xdr:col>15</xdr:col>
          <xdr:colOff>571500</xdr:colOff>
          <xdr:row>0</xdr:row>
          <xdr:rowOff>434340</xdr:rowOff>
        </xdr:to>
        <xdr:sp macro="" textlink="">
          <xdr:nvSpPr>
            <xdr:cNvPr id="2056" name="Pdf_Verfall"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0</xdr:row>
          <xdr:rowOff>121920</xdr:rowOff>
        </xdr:from>
        <xdr:to>
          <xdr:col>21</xdr:col>
          <xdr:colOff>419100</xdr:colOff>
          <xdr:row>0</xdr:row>
          <xdr:rowOff>495300</xdr:rowOff>
        </xdr:to>
        <xdr:sp macro="" textlink="">
          <xdr:nvSpPr>
            <xdr:cNvPr id="2057" name="KontrakteUpdaten"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7620</xdr:colOff>
          <xdr:row>0</xdr:row>
          <xdr:rowOff>106680</xdr:rowOff>
        </xdr:from>
        <xdr:to>
          <xdr:col>34</xdr:col>
          <xdr:colOff>739140</xdr:colOff>
          <xdr:row>0</xdr:row>
          <xdr:rowOff>480060</xdr:rowOff>
        </xdr:to>
        <xdr:sp macro="" textlink="">
          <xdr:nvSpPr>
            <xdr:cNvPr id="2058" name="VerfallsWoche"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5</xdr:row>
          <xdr:rowOff>30480</xdr:rowOff>
        </xdr:from>
        <xdr:to>
          <xdr:col>13</xdr:col>
          <xdr:colOff>30480</xdr:colOff>
          <xdr:row>6</xdr:row>
          <xdr:rowOff>198120</xdr:rowOff>
        </xdr:to>
        <xdr:sp macro="" textlink="">
          <xdr:nvSpPr>
            <xdr:cNvPr id="2059" name="Prof"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6</xdr:row>
          <xdr:rowOff>289560</xdr:rowOff>
        </xdr:from>
        <xdr:to>
          <xdr:col>13</xdr:col>
          <xdr:colOff>22860</xdr:colOff>
          <xdr:row>8</xdr:row>
          <xdr:rowOff>83820</xdr:rowOff>
        </xdr:to>
        <xdr:sp macro="" textlink="">
          <xdr:nvSpPr>
            <xdr:cNvPr id="2060" name="MailButton"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8</xdr:col>
      <xdr:colOff>420419</xdr:colOff>
      <xdr:row>19</xdr:row>
      <xdr:rowOff>40821</xdr:rowOff>
    </xdr:to>
    <xdr:pic>
      <xdr:nvPicPr>
        <xdr:cNvPr id="2" name="Grafik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347107" y="762000"/>
          <a:ext cx="5754419" cy="289832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1050925</xdr:colOff>
      <xdr:row>6</xdr:row>
      <xdr:rowOff>190500</xdr:rowOff>
    </xdr:from>
    <xdr:to>
      <xdr:col>8</xdr:col>
      <xdr:colOff>730250</xdr:colOff>
      <xdr:row>51</xdr:row>
      <xdr:rowOff>31751</xdr:rowOff>
    </xdr:to>
    <xdr:graphicFrame macro="">
      <xdr:nvGraphicFramePr>
        <xdr:cNvPr id="2" name="Diagramm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272143</xdr:colOff>
      <xdr:row>32</xdr:row>
      <xdr:rowOff>174624</xdr:rowOff>
    </xdr:from>
    <xdr:to>
      <xdr:col>22</xdr:col>
      <xdr:colOff>621392</xdr:colOff>
      <xdr:row>32</xdr:row>
      <xdr:rowOff>174624</xdr:rowOff>
    </xdr:to>
    <xdr:cxnSp macro="">
      <xdr:nvCxnSpPr>
        <xdr:cNvPr id="4" name="Gerade Verbindung mit Pfeil 3">
          <a:extLst>
            <a:ext uri="{FF2B5EF4-FFF2-40B4-BE49-F238E27FC236}">
              <a16:creationId xmlns:a16="http://schemas.microsoft.com/office/drawing/2014/main" id="{00000000-0008-0000-0D00-000004000000}"/>
            </a:ext>
          </a:extLst>
        </xdr:cNvPr>
        <xdr:cNvCxnSpPr/>
      </xdr:nvCxnSpPr>
      <xdr:spPr>
        <a:xfrm flipH="1">
          <a:off x="18972893" y="8731249"/>
          <a:ext cx="349249"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51104</xdr:colOff>
      <xdr:row>30</xdr:row>
      <xdr:rowOff>86632</xdr:rowOff>
    </xdr:from>
    <xdr:to>
      <xdr:col>22</xdr:col>
      <xdr:colOff>404889</xdr:colOff>
      <xdr:row>30</xdr:row>
      <xdr:rowOff>86632</xdr:rowOff>
    </xdr:to>
    <xdr:cxnSp macro="">
      <xdr:nvCxnSpPr>
        <xdr:cNvPr id="5" name="Gerade Verbindung mit Pfeil 4">
          <a:extLst>
            <a:ext uri="{FF2B5EF4-FFF2-40B4-BE49-F238E27FC236}">
              <a16:creationId xmlns:a16="http://schemas.microsoft.com/office/drawing/2014/main" id="{00000000-0008-0000-0D00-000005000000}"/>
            </a:ext>
          </a:extLst>
        </xdr:cNvPr>
        <xdr:cNvCxnSpPr/>
      </xdr:nvCxnSpPr>
      <xdr:spPr>
        <a:xfrm flipH="1">
          <a:off x="18751854" y="8167007"/>
          <a:ext cx="353785"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108858</xdr:colOff>
      <xdr:row>6</xdr:row>
      <xdr:rowOff>108857</xdr:rowOff>
    </xdr:from>
    <xdr:ext cx="4082142" cy="748394"/>
    <xdr:sp macro="" textlink="">
      <xdr:nvSpPr>
        <xdr:cNvPr id="7" name="Textfeld 6">
          <a:extLst>
            <a:ext uri="{FF2B5EF4-FFF2-40B4-BE49-F238E27FC236}">
              <a16:creationId xmlns:a16="http://schemas.microsoft.com/office/drawing/2014/main" id="{00000000-0008-0000-0D00-000007000000}"/>
            </a:ext>
          </a:extLst>
        </xdr:cNvPr>
        <xdr:cNvSpPr txBox="1"/>
      </xdr:nvSpPr>
      <xdr:spPr>
        <a:xfrm>
          <a:off x="3855358" y="2251982"/>
          <a:ext cx="4082142"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6" name="Gerader Verbinder 5">
          <a:extLst>
            <a:ext uri="{FF2B5EF4-FFF2-40B4-BE49-F238E27FC236}">
              <a16:creationId xmlns:a16="http://schemas.microsoft.com/office/drawing/2014/main" id="{00000000-0008-0000-0D00-000006000000}"/>
            </a:ext>
          </a:extLst>
        </xdr:cNvPr>
        <xdr:cNvCxnSpPr/>
      </xdr:nvCxnSpPr>
      <xdr:spPr>
        <a:xfrm flipV="1">
          <a:off x="17303750" y="463550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51</xdr:row>
      <xdr:rowOff>63500</xdr:rowOff>
    </xdr:to>
    <xdr:sp macro="" textlink="">
      <xdr:nvSpPr>
        <xdr:cNvPr id="3" name="Rechteck 2">
          <a:extLst>
            <a:ext uri="{FF2B5EF4-FFF2-40B4-BE49-F238E27FC236}">
              <a16:creationId xmlns:a16="http://schemas.microsoft.com/office/drawing/2014/main" id="{00000000-0008-0000-0D00-000003000000}"/>
            </a:ext>
          </a:extLst>
        </xdr:cNvPr>
        <xdr:cNvSpPr/>
      </xdr:nvSpPr>
      <xdr:spPr>
        <a:xfrm>
          <a:off x="23225125" y="2000250"/>
          <a:ext cx="4222750" cy="11176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19050</xdr:colOff>
      <xdr:row>6</xdr:row>
      <xdr:rowOff>190500</xdr:rowOff>
    </xdr:from>
    <xdr:to>
      <xdr:col>9</xdr:col>
      <xdr:colOff>0</xdr:colOff>
      <xdr:row>50</xdr:row>
      <xdr:rowOff>349250</xdr:rowOff>
    </xdr:to>
    <xdr:graphicFrame macro="">
      <xdr:nvGraphicFramePr>
        <xdr:cNvPr id="2" name="Diagramm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108857</xdr:colOff>
      <xdr:row>6</xdr:row>
      <xdr:rowOff>108857</xdr:rowOff>
    </xdr:from>
    <xdr:ext cx="3971017" cy="748394"/>
    <xdr:sp macro="" textlink="">
      <xdr:nvSpPr>
        <xdr:cNvPr id="5" name="Textfeld 4">
          <a:extLst>
            <a:ext uri="{FF2B5EF4-FFF2-40B4-BE49-F238E27FC236}">
              <a16:creationId xmlns:a16="http://schemas.microsoft.com/office/drawing/2014/main" id="{00000000-0008-0000-0E00-000005000000}"/>
            </a:ext>
          </a:extLst>
        </xdr:cNvPr>
        <xdr:cNvSpPr txBox="1"/>
      </xdr:nvSpPr>
      <xdr:spPr>
        <a:xfrm>
          <a:off x="3855357" y="2251982"/>
          <a:ext cx="3971017"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6" name="Gerader Verbinder 5">
          <a:extLst>
            <a:ext uri="{FF2B5EF4-FFF2-40B4-BE49-F238E27FC236}">
              <a16:creationId xmlns:a16="http://schemas.microsoft.com/office/drawing/2014/main" id="{00000000-0008-0000-0E00-000006000000}"/>
            </a:ext>
          </a:extLst>
        </xdr:cNvPr>
        <xdr:cNvCxnSpPr/>
      </xdr:nvCxnSpPr>
      <xdr:spPr>
        <a:xfrm flipV="1">
          <a:off x="17319625" y="46418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15875</xdr:colOff>
      <xdr:row>6</xdr:row>
      <xdr:rowOff>15875</xdr:rowOff>
    </xdr:from>
    <xdr:to>
      <xdr:col>9</xdr:col>
      <xdr:colOff>15875</xdr:colOff>
      <xdr:row>9</xdr:row>
      <xdr:rowOff>15875</xdr:rowOff>
    </xdr:to>
    <xdr:cxnSp macro="">
      <xdr:nvCxnSpPr>
        <xdr:cNvPr id="9" name="Gerader Verbinder 8">
          <a:extLst>
            <a:ext uri="{FF2B5EF4-FFF2-40B4-BE49-F238E27FC236}">
              <a16:creationId xmlns:a16="http://schemas.microsoft.com/office/drawing/2014/main" id="{00000000-0008-0000-0E00-000009000000}"/>
            </a:ext>
          </a:extLst>
        </xdr:cNvPr>
        <xdr:cNvCxnSpPr/>
      </xdr:nvCxnSpPr>
      <xdr:spPr>
        <a:xfrm>
          <a:off x="7810500" y="2159000"/>
          <a:ext cx="0" cy="9366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31746</xdr:colOff>
      <xdr:row>5</xdr:row>
      <xdr:rowOff>127001</xdr:rowOff>
    </xdr:from>
    <xdr:to>
      <xdr:col>30</xdr:col>
      <xdr:colOff>555621</xdr:colOff>
      <xdr:row>8</xdr:row>
      <xdr:rowOff>381001</xdr:rowOff>
    </xdr:to>
    <xdr:sp macro="" textlink="$AB$6">
      <xdr:nvSpPr>
        <xdr:cNvPr id="8" name="Textfeld 7">
          <a:extLst>
            <a:ext uri="{FF2B5EF4-FFF2-40B4-BE49-F238E27FC236}">
              <a16:creationId xmlns:a16="http://schemas.microsoft.com/office/drawing/2014/main" id="{00000000-0008-0000-0E00-000008000000}"/>
            </a:ext>
          </a:extLst>
        </xdr:cNvPr>
        <xdr:cNvSpPr txBox="1"/>
      </xdr:nvSpPr>
      <xdr:spPr>
        <a:xfrm rot="5400000">
          <a:off x="25058684" y="2230438"/>
          <a:ext cx="1714500" cy="523875"/>
        </a:xfrm>
        <a:prstGeom prst="rect">
          <a:avLst/>
        </a:prstGeom>
        <a:solidFill>
          <a:srgbClr val="B2B2B2">
            <a:alpha val="60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A3C8494-1432-4C11-8A14-821E7CEF1444}" type="TxLink">
            <a:rPr lang="en-US" sz="1100" b="0" i="0" u="none" strike="noStrike">
              <a:solidFill>
                <a:srgbClr val="000000"/>
              </a:solidFill>
              <a:latin typeface="Calibri"/>
              <a:cs typeface="Calibri"/>
            </a:rPr>
            <a:pPr algn="l"/>
            <a:t>45348     Put    34882</a:t>
          </a:fld>
          <a:endParaRPr lang="de-DE" sz="1100"/>
        </a:p>
      </xdr:txBody>
    </xdr:sp>
    <xdr:clientData/>
  </xdr:twoCellAnchor>
  <xdr:twoCellAnchor>
    <xdr:from>
      <xdr:col>5</xdr:col>
      <xdr:colOff>523875</xdr:colOff>
      <xdr:row>53</xdr:row>
      <xdr:rowOff>79375</xdr:rowOff>
    </xdr:from>
    <xdr:to>
      <xdr:col>5</xdr:col>
      <xdr:colOff>717550</xdr:colOff>
      <xdr:row>53</xdr:row>
      <xdr:rowOff>149225</xdr:rowOff>
    </xdr:to>
    <xdr:sp macro="" textlink="">
      <xdr:nvSpPr>
        <xdr:cNvPr id="14" name="Rechteck 13">
          <a:extLst>
            <a:ext uri="{FF2B5EF4-FFF2-40B4-BE49-F238E27FC236}">
              <a16:creationId xmlns:a16="http://schemas.microsoft.com/office/drawing/2014/main" id="{00000000-0008-0000-0E00-00000E000000}"/>
            </a:ext>
          </a:extLst>
        </xdr:cNvPr>
        <xdr:cNvSpPr/>
      </xdr:nvSpPr>
      <xdr:spPr>
        <a:xfrm>
          <a:off x="5032375" y="14557375"/>
          <a:ext cx="193675" cy="69850"/>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523875</xdr:colOff>
      <xdr:row>54</xdr:row>
      <xdr:rowOff>98425</xdr:rowOff>
    </xdr:from>
    <xdr:to>
      <xdr:col>5</xdr:col>
      <xdr:colOff>717550</xdr:colOff>
      <xdr:row>54</xdr:row>
      <xdr:rowOff>168275</xdr:rowOff>
    </xdr:to>
    <xdr:sp macro="" textlink="">
      <xdr:nvSpPr>
        <xdr:cNvPr id="15" name="Rechteck 14">
          <a:extLst>
            <a:ext uri="{FF2B5EF4-FFF2-40B4-BE49-F238E27FC236}">
              <a16:creationId xmlns:a16="http://schemas.microsoft.com/office/drawing/2014/main" id="{00000000-0008-0000-0E00-00000F000000}"/>
            </a:ext>
          </a:extLst>
        </xdr:cNvPr>
        <xdr:cNvSpPr/>
      </xdr:nvSpPr>
      <xdr:spPr>
        <a:xfrm>
          <a:off x="5032375" y="14814550"/>
          <a:ext cx="193675" cy="69850"/>
        </a:xfrm>
        <a:prstGeom prst="rect">
          <a:avLst/>
        </a:prstGeom>
        <a:solidFill>
          <a:srgbClr val="FF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0</xdr:col>
      <xdr:colOff>105833</xdr:colOff>
      <xdr:row>50</xdr:row>
      <xdr:rowOff>74084</xdr:rowOff>
    </xdr:from>
    <xdr:to>
      <xdr:col>0</xdr:col>
      <xdr:colOff>656166</xdr:colOff>
      <xdr:row>50</xdr:row>
      <xdr:rowOff>254000</xdr:rowOff>
    </xdr:to>
    <xdr:sp macro="" textlink="">
      <xdr:nvSpPr>
        <xdr:cNvPr id="16" name="Rechteck 15">
          <a:extLst>
            <a:ext uri="{FF2B5EF4-FFF2-40B4-BE49-F238E27FC236}">
              <a16:creationId xmlns:a16="http://schemas.microsoft.com/office/drawing/2014/main" id="{00000000-0008-0000-0E00-000010000000}"/>
            </a:ext>
          </a:extLst>
        </xdr:cNvPr>
        <xdr:cNvSpPr/>
      </xdr:nvSpPr>
      <xdr:spPr>
        <a:xfrm>
          <a:off x="105833" y="13440834"/>
          <a:ext cx="550333" cy="179916"/>
        </a:xfrm>
        <a:prstGeom prst="rect">
          <a:avLst/>
        </a:prstGeom>
        <a:solidFill>
          <a:srgbClr val="FFCC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31</xdr:col>
      <xdr:colOff>358775</xdr:colOff>
      <xdr:row>8</xdr:row>
      <xdr:rowOff>225425</xdr:rowOff>
    </xdr:from>
    <xdr:to>
      <xdr:col>33</xdr:col>
      <xdr:colOff>454025</xdr:colOff>
      <xdr:row>50</xdr:row>
      <xdr:rowOff>304800</xdr:rowOff>
    </xdr:to>
    <xdr:graphicFrame macro="">
      <xdr:nvGraphicFramePr>
        <xdr:cNvPr id="4" name="Diagramm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19050</xdr:colOff>
      <xdr:row>6</xdr:row>
      <xdr:rowOff>190499</xdr:rowOff>
    </xdr:from>
    <xdr:to>
      <xdr:col>9</xdr:col>
      <xdr:colOff>0</xdr:colOff>
      <xdr:row>51</xdr:row>
      <xdr:rowOff>95249</xdr:rowOff>
    </xdr:to>
    <xdr:graphicFrame macro="">
      <xdr:nvGraphicFramePr>
        <xdr:cNvPr id="2" name="Diagramm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637268</xdr:colOff>
      <xdr:row>27</xdr:row>
      <xdr:rowOff>190499</xdr:rowOff>
    </xdr:from>
    <xdr:to>
      <xdr:col>21</xdr:col>
      <xdr:colOff>224517</xdr:colOff>
      <xdr:row>27</xdr:row>
      <xdr:rowOff>190499</xdr:rowOff>
    </xdr:to>
    <xdr:cxnSp macro="">
      <xdr:nvCxnSpPr>
        <xdr:cNvPr id="3" name="Gerade Verbindung mit Pfeil 2">
          <a:extLst>
            <a:ext uri="{FF2B5EF4-FFF2-40B4-BE49-F238E27FC236}">
              <a16:creationId xmlns:a16="http://schemas.microsoft.com/office/drawing/2014/main" id="{00000000-0008-0000-0F00-000003000000}"/>
            </a:ext>
          </a:extLst>
        </xdr:cNvPr>
        <xdr:cNvCxnSpPr/>
      </xdr:nvCxnSpPr>
      <xdr:spPr>
        <a:xfrm flipH="1">
          <a:off x="17385393" y="7556499"/>
          <a:ext cx="349249"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108858</xdr:colOff>
      <xdr:row>6</xdr:row>
      <xdr:rowOff>108857</xdr:rowOff>
    </xdr:from>
    <xdr:ext cx="3918858" cy="748394"/>
    <xdr:sp macro="" textlink="">
      <xdr:nvSpPr>
        <xdr:cNvPr id="5" name="Textfeld 4">
          <a:extLst>
            <a:ext uri="{FF2B5EF4-FFF2-40B4-BE49-F238E27FC236}">
              <a16:creationId xmlns:a16="http://schemas.microsoft.com/office/drawing/2014/main" id="{00000000-0008-0000-0F00-000005000000}"/>
            </a:ext>
          </a:extLst>
        </xdr:cNvPr>
        <xdr:cNvSpPr txBox="1"/>
      </xdr:nvSpPr>
      <xdr:spPr>
        <a:xfrm>
          <a:off x="3861708" y="2261507"/>
          <a:ext cx="3918858"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5</xdr:col>
      <xdr:colOff>365125</xdr:colOff>
      <xdr:row>53</xdr:row>
      <xdr:rowOff>88900</xdr:rowOff>
    </xdr:from>
    <xdr:to>
      <xdr:col>5</xdr:col>
      <xdr:colOff>558800</xdr:colOff>
      <xdr:row>53</xdr:row>
      <xdr:rowOff>158750</xdr:rowOff>
    </xdr:to>
    <xdr:sp macro="" textlink="">
      <xdr:nvSpPr>
        <xdr:cNvPr id="6" name="Rechteck 5">
          <a:extLst>
            <a:ext uri="{FF2B5EF4-FFF2-40B4-BE49-F238E27FC236}">
              <a16:creationId xmlns:a16="http://schemas.microsoft.com/office/drawing/2014/main" id="{00000000-0008-0000-0F00-000006000000}"/>
            </a:ext>
          </a:extLst>
        </xdr:cNvPr>
        <xdr:cNvSpPr/>
      </xdr:nvSpPr>
      <xdr:spPr>
        <a:xfrm>
          <a:off x="4886325" y="14306550"/>
          <a:ext cx="193675" cy="69850"/>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365125</xdr:colOff>
      <xdr:row>54</xdr:row>
      <xdr:rowOff>107950</xdr:rowOff>
    </xdr:from>
    <xdr:to>
      <xdr:col>5</xdr:col>
      <xdr:colOff>558800</xdr:colOff>
      <xdr:row>54</xdr:row>
      <xdr:rowOff>177800</xdr:rowOff>
    </xdr:to>
    <xdr:sp macro="" textlink="">
      <xdr:nvSpPr>
        <xdr:cNvPr id="7" name="Rechteck 6">
          <a:extLst>
            <a:ext uri="{FF2B5EF4-FFF2-40B4-BE49-F238E27FC236}">
              <a16:creationId xmlns:a16="http://schemas.microsoft.com/office/drawing/2014/main" id="{00000000-0008-0000-0F00-000007000000}"/>
            </a:ext>
          </a:extLst>
        </xdr:cNvPr>
        <xdr:cNvSpPr/>
      </xdr:nvSpPr>
      <xdr:spPr>
        <a:xfrm>
          <a:off x="4886325" y="14566900"/>
          <a:ext cx="193675" cy="69850"/>
        </a:xfrm>
        <a:prstGeom prst="rect">
          <a:avLst/>
        </a:prstGeom>
        <a:solidFill>
          <a:srgbClr val="FF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17</xdr:col>
      <xdr:colOff>155575</xdr:colOff>
      <xdr:row>31</xdr:row>
      <xdr:rowOff>104775</xdr:rowOff>
    </xdr:from>
    <xdr:to>
      <xdr:col>24</xdr:col>
      <xdr:colOff>60325</xdr:colOff>
      <xdr:row>31</xdr:row>
      <xdr:rowOff>120650</xdr:rowOff>
    </xdr:to>
    <xdr:cxnSp macro="">
      <xdr:nvCxnSpPr>
        <xdr:cNvPr id="8" name="Gerader Verbinder 7">
          <a:extLst>
            <a:ext uri="{FF2B5EF4-FFF2-40B4-BE49-F238E27FC236}">
              <a16:creationId xmlns:a16="http://schemas.microsoft.com/office/drawing/2014/main" id="{00000000-0008-0000-0F00-000008000000}"/>
            </a:ext>
          </a:extLst>
        </xdr:cNvPr>
        <xdr:cNvCxnSpPr/>
      </xdr:nvCxnSpPr>
      <xdr:spPr>
        <a:xfrm flipV="1">
          <a:off x="14617700" y="8423275"/>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19050</xdr:colOff>
      <xdr:row>7</xdr:row>
      <xdr:rowOff>31751</xdr:rowOff>
    </xdr:from>
    <xdr:to>
      <xdr:col>9</xdr:col>
      <xdr:colOff>0</xdr:colOff>
      <xdr:row>31</xdr:row>
      <xdr:rowOff>47626</xdr:rowOff>
    </xdr:to>
    <xdr:graphicFrame macro="">
      <xdr:nvGraphicFramePr>
        <xdr:cNvPr id="2" name="Diagramm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108858</xdr:colOff>
      <xdr:row>6</xdr:row>
      <xdr:rowOff>108857</xdr:rowOff>
    </xdr:from>
    <xdr:ext cx="4082142" cy="748394"/>
    <xdr:sp macro="" textlink="">
      <xdr:nvSpPr>
        <xdr:cNvPr id="5" name="Textfeld 4">
          <a:extLst>
            <a:ext uri="{FF2B5EF4-FFF2-40B4-BE49-F238E27FC236}">
              <a16:creationId xmlns:a16="http://schemas.microsoft.com/office/drawing/2014/main" id="{00000000-0008-0000-1000-000005000000}"/>
            </a:ext>
          </a:extLst>
        </xdr:cNvPr>
        <xdr:cNvSpPr txBox="1"/>
      </xdr:nvSpPr>
      <xdr:spPr>
        <a:xfrm>
          <a:off x="3861708" y="2261507"/>
          <a:ext cx="4082142"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6" name="Gerader Verbinder 5">
          <a:extLst>
            <a:ext uri="{FF2B5EF4-FFF2-40B4-BE49-F238E27FC236}">
              <a16:creationId xmlns:a16="http://schemas.microsoft.com/office/drawing/2014/main" id="{00000000-0008-0000-1000-000006000000}"/>
            </a:ext>
          </a:extLst>
        </xdr:cNvPr>
        <xdr:cNvCxnSpPr/>
      </xdr:nvCxnSpPr>
      <xdr:spPr>
        <a:xfrm flipV="1">
          <a:off x="17319625" y="46418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31</xdr:row>
      <xdr:rowOff>63500</xdr:rowOff>
    </xdr:to>
    <xdr:sp macro="" textlink="">
      <xdr:nvSpPr>
        <xdr:cNvPr id="7" name="Rechteck 6">
          <a:extLst>
            <a:ext uri="{FF2B5EF4-FFF2-40B4-BE49-F238E27FC236}">
              <a16:creationId xmlns:a16="http://schemas.microsoft.com/office/drawing/2014/main" id="{00000000-0008-0000-1000-000007000000}"/>
            </a:ext>
          </a:extLst>
        </xdr:cNvPr>
        <xdr:cNvSpPr/>
      </xdr:nvSpPr>
      <xdr:spPr>
        <a:xfrm>
          <a:off x="23241000" y="2006600"/>
          <a:ext cx="4222750" cy="111633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396875</xdr:colOff>
      <xdr:row>9</xdr:row>
      <xdr:rowOff>63499</xdr:rowOff>
    </xdr:from>
    <xdr:to>
      <xdr:col>8</xdr:col>
      <xdr:colOff>752475</xdr:colOff>
      <xdr:row>30</xdr:row>
      <xdr:rowOff>206374</xdr:rowOff>
    </xdr:to>
    <xdr:graphicFrame macro="">
      <xdr:nvGraphicFramePr>
        <xdr:cNvPr id="2" name="Diagramm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381000</xdr:colOff>
      <xdr:row>5</xdr:row>
      <xdr:rowOff>620032</xdr:rowOff>
    </xdr:from>
    <xdr:ext cx="4143375" cy="748394"/>
    <xdr:sp macro="" textlink="">
      <xdr:nvSpPr>
        <xdr:cNvPr id="3" name="Textfeld 2">
          <a:extLst>
            <a:ext uri="{FF2B5EF4-FFF2-40B4-BE49-F238E27FC236}">
              <a16:creationId xmlns:a16="http://schemas.microsoft.com/office/drawing/2014/main" id="{00000000-0008-0000-1100-000003000000}"/>
            </a:ext>
          </a:extLst>
        </xdr:cNvPr>
        <xdr:cNvSpPr txBox="1"/>
      </xdr:nvSpPr>
      <xdr:spPr>
        <a:xfrm>
          <a:off x="4133850" y="2134507"/>
          <a:ext cx="4143375"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18</xdr:col>
      <xdr:colOff>127000</xdr:colOff>
      <xdr:row>15</xdr:row>
      <xdr:rowOff>127000</xdr:rowOff>
    </xdr:from>
    <xdr:to>
      <xdr:col>25</xdr:col>
      <xdr:colOff>31750</xdr:colOff>
      <xdr:row>15</xdr:row>
      <xdr:rowOff>142875</xdr:rowOff>
    </xdr:to>
    <xdr:cxnSp macro="">
      <xdr:nvCxnSpPr>
        <xdr:cNvPr id="4" name="Gerader Verbinder 3">
          <a:extLst>
            <a:ext uri="{FF2B5EF4-FFF2-40B4-BE49-F238E27FC236}">
              <a16:creationId xmlns:a16="http://schemas.microsoft.com/office/drawing/2014/main" id="{00000000-0008-0000-1100-000004000000}"/>
            </a:ext>
          </a:extLst>
        </xdr:cNvPr>
        <xdr:cNvCxnSpPr/>
      </xdr:nvCxnSpPr>
      <xdr:spPr>
        <a:xfrm flipV="1">
          <a:off x="17319625" y="62420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31</xdr:row>
      <xdr:rowOff>63500</xdr:rowOff>
    </xdr:to>
    <xdr:sp macro="" textlink="">
      <xdr:nvSpPr>
        <xdr:cNvPr id="5" name="Rechteck 4">
          <a:extLst>
            <a:ext uri="{FF2B5EF4-FFF2-40B4-BE49-F238E27FC236}">
              <a16:creationId xmlns:a16="http://schemas.microsoft.com/office/drawing/2014/main" id="{00000000-0008-0000-1100-000005000000}"/>
            </a:ext>
          </a:extLst>
        </xdr:cNvPr>
        <xdr:cNvSpPr/>
      </xdr:nvSpPr>
      <xdr:spPr>
        <a:xfrm>
          <a:off x="23241000" y="2006600"/>
          <a:ext cx="4222750" cy="119919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19050</xdr:colOff>
      <xdr:row>7</xdr:row>
      <xdr:rowOff>31751</xdr:rowOff>
    </xdr:from>
    <xdr:to>
      <xdr:col>9</xdr:col>
      <xdr:colOff>0</xdr:colOff>
      <xdr:row>31</xdr:row>
      <xdr:rowOff>47626</xdr:rowOff>
    </xdr:to>
    <xdr:graphicFrame macro="">
      <xdr:nvGraphicFramePr>
        <xdr:cNvPr id="2" name="Diagramm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108858</xdr:colOff>
      <xdr:row>6</xdr:row>
      <xdr:rowOff>108857</xdr:rowOff>
    </xdr:from>
    <xdr:ext cx="4082142" cy="748394"/>
    <xdr:sp macro="" textlink="">
      <xdr:nvSpPr>
        <xdr:cNvPr id="3" name="Textfeld 2">
          <a:extLst>
            <a:ext uri="{FF2B5EF4-FFF2-40B4-BE49-F238E27FC236}">
              <a16:creationId xmlns:a16="http://schemas.microsoft.com/office/drawing/2014/main" id="{00000000-0008-0000-1200-000003000000}"/>
            </a:ext>
          </a:extLst>
        </xdr:cNvPr>
        <xdr:cNvSpPr txBox="1"/>
      </xdr:nvSpPr>
      <xdr:spPr>
        <a:xfrm>
          <a:off x="3861708" y="2261507"/>
          <a:ext cx="4082142"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4" name="Gerader Verbinder 3">
          <a:extLst>
            <a:ext uri="{FF2B5EF4-FFF2-40B4-BE49-F238E27FC236}">
              <a16:creationId xmlns:a16="http://schemas.microsoft.com/office/drawing/2014/main" id="{00000000-0008-0000-1200-000004000000}"/>
            </a:ext>
          </a:extLst>
        </xdr:cNvPr>
        <xdr:cNvCxnSpPr/>
      </xdr:nvCxnSpPr>
      <xdr:spPr>
        <a:xfrm flipV="1">
          <a:off x="17319625" y="62420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31</xdr:row>
      <xdr:rowOff>63500</xdr:rowOff>
    </xdr:to>
    <xdr:sp macro="" textlink="">
      <xdr:nvSpPr>
        <xdr:cNvPr id="5" name="Rechteck 4">
          <a:extLst>
            <a:ext uri="{FF2B5EF4-FFF2-40B4-BE49-F238E27FC236}">
              <a16:creationId xmlns:a16="http://schemas.microsoft.com/office/drawing/2014/main" id="{00000000-0008-0000-1200-000005000000}"/>
            </a:ext>
          </a:extLst>
        </xdr:cNvPr>
        <xdr:cNvSpPr/>
      </xdr:nvSpPr>
      <xdr:spPr>
        <a:xfrm>
          <a:off x="23241000" y="2006600"/>
          <a:ext cx="4222750" cy="119919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6</xdr:col>
      <xdr:colOff>566207</xdr:colOff>
      <xdr:row>32</xdr:row>
      <xdr:rowOff>58207</xdr:rowOff>
    </xdr:from>
    <xdr:to>
      <xdr:col>6</xdr:col>
      <xdr:colOff>759882</xdr:colOff>
      <xdr:row>32</xdr:row>
      <xdr:rowOff>128057</xdr:rowOff>
    </xdr:to>
    <xdr:sp macro="" textlink="">
      <xdr:nvSpPr>
        <xdr:cNvPr id="6" name="Rechteck 5">
          <a:extLst>
            <a:ext uri="{FF2B5EF4-FFF2-40B4-BE49-F238E27FC236}">
              <a16:creationId xmlns:a16="http://schemas.microsoft.com/office/drawing/2014/main" id="{00000000-0008-0000-1200-000006000000}"/>
            </a:ext>
          </a:extLst>
        </xdr:cNvPr>
        <xdr:cNvSpPr/>
      </xdr:nvSpPr>
      <xdr:spPr>
        <a:xfrm>
          <a:off x="5847290" y="14821957"/>
          <a:ext cx="193675" cy="69850"/>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6</xdr:col>
      <xdr:colOff>566207</xdr:colOff>
      <xdr:row>33</xdr:row>
      <xdr:rowOff>124882</xdr:rowOff>
    </xdr:from>
    <xdr:to>
      <xdr:col>6</xdr:col>
      <xdr:colOff>759882</xdr:colOff>
      <xdr:row>33</xdr:row>
      <xdr:rowOff>194732</xdr:rowOff>
    </xdr:to>
    <xdr:sp macro="" textlink="">
      <xdr:nvSpPr>
        <xdr:cNvPr id="7" name="Rechteck 6">
          <a:extLst>
            <a:ext uri="{FF2B5EF4-FFF2-40B4-BE49-F238E27FC236}">
              <a16:creationId xmlns:a16="http://schemas.microsoft.com/office/drawing/2014/main" id="{00000000-0008-0000-1200-000007000000}"/>
            </a:ext>
          </a:extLst>
        </xdr:cNvPr>
        <xdr:cNvSpPr/>
      </xdr:nvSpPr>
      <xdr:spPr>
        <a:xfrm>
          <a:off x="5847290" y="15079132"/>
          <a:ext cx="193675" cy="69850"/>
        </a:xfrm>
        <a:prstGeom prst="rect">
          <a:avLst/>
        </a:prstGeom>
        <a:solidFill>
          <a:srgbClr val="FF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xdr:absoluteAnchor>
    <xdr:pos x="0" y="0"/>
    <xdr:ext cx="11626712" cy="7516467"/>
    <xdr:graphicFrame macro="">
      <xdr:nvGraphicFramePr>
        <xdr:cNvPr id="2" name="Diagramm 1">
          <a:extLst>
            <a:ext uri="{FF2B5EF4-FFF2-40B4-BE49-F238E27FC236}">
              <a16:creationId xmlns:a16="http://schemas.microsoft.com/office/drawing/2014/main" id="{00000000-0008-0000-1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c:userShapes xmlns:c="http://schemas.openxmlformats.org/drawingml/2006/chart">
  <cdr:relSizeAnchor xmlns:cdr="http://schemas.openxmlformats.org/drawingml/2006/chartDrawing">
    <cdr:from>
      <cdr:x>0.49596</cdr:x>
      <cdr:y>0.19546</cdr:y>
    </cdr:from>
    <cdr:to>
      <cdr:x>0.49738</cdr:x>
      <cdr:y>0.26597</cdr:y>
    </cdr:to>
    <cdr:cxnSp macro="">
      <cdr:nvCxnSpPr>
        <cdr:cNvPr id="2" name="Gerade Verbindung mit Pfeil 1">
          <a:extLst xmlns:a="http://schemas.openxmlformats.org/drawingml/2006/main">
            <a:ext uri="{FF2B5EF4-FFF2-40B4-BE49-F238E27FC236}">
              <a16:creationId xmlns:a16="http://schemas.microsoft.com/office/drawing/2014/main" id="{00000000-0008-0000-0000-000004000000}"/>
            </a:ext>
          </a:extLst>
        </cdr:cNvPr>
        <cdr:cNvCxnSpPr/>
      </cdr:nvCxnSpPr>
      <cdr:spPr>
        <a:xfrm xmlns:a="http://schemas.openxmlformats.org/drawingml/2006/main" flipH="1">
          <a:off x="4588468" y="1175068"/>
          <a:ext cx="13138" cy="423883"/>
        </a:xfrm>
        <a:prstGeom xmlns:a="http://schemas.openxmlformats.org/drawingml/2006/main" prst="straightConnector1">
          <a:avLst/>
        </a:prstGeom>
        <a:ln xmlns:a="http://schemas.openxmlformats.org/drawingml/2006/main" w="57150">
          <a:solidFill>
            <a:srgbClr val="FF0000"/>
          </a:solidFill>
          <a:tailEnd type="triangle"/>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0.0808</cdr:x>
      <cdr:y>0.0465</cdr:y>
    </cdr:from>
    <cdr:to>
      <cdr:x>0.0808</cdr:x>
      <cdr:y>0.83481</cdr:y>
    </cdr:to>
    <cdr:cxnSp macro="">
      <cdr:nvCxnSpPr>
        <cdr:cNvPr id="4" name="Gerader Verbinder 3">
          <a:extLst xmlns:a="http://schemas.openxmlformats.org/drawingml/2006/main">
            <a:ext uri="{FF2B5EF4-FFF2-40B4-BE49-F238E27FC236}">
              <a16:creationId xmlns:a16="http://schemas.microsoft.com/office/drawing/2014/main" id="{D78BE307-5921-4C6E-80E9-BF8840397C41}"/>
            </a:ext>
          </a:extLst>
        </cdr:cNvPr>
        <cdr:cNvCxnSpPr/>
      </cdr:nvCxnSpPr>
      <cdr:spPr>
        <a:xfrm xmlns:a="http://schemas.openxmlformats.org/drawingml/2006/main">
          <a:off x="747577" y="279535"/>
          <a:ext cx="0" cy="4739067"/>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3.xml><?xml version="1.0" encoding="utf-8"?>
<xdr:wsDr xmlns:xdr="http://schemas.openxmlformats.org/drawingml/2006/spreadsheetDrawing" xmlns:a="http://schemas.openxmlformats.org/drawingml/2006/main">
  <xdr:absoluteAnchor>
    <xdr:pos x="0" y="0"/>
    <xdr:ext cx="11626712" cy="7516467"/>
    <xdr:graphicFrame macro="">
      <xdr:nvGraphicFramePr>
        <xdr:cNvPr id="2" name="Diagramm 1">
          <a:extLst>
            <a:ext uri="{FF2B5EF4-FFF2-40B4-BE49-F238E27FC236}">
              <a16:creationId xmlns:a16="http://schemas.microsoft.com/office/drawing/2014/main" id="{00000000-0008-0000-1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c:userShapes xmlns:c="http://schemas.openxmlformats.org/drawingml/2006/chart">
  <cdr:relSizeAnchor xmlns:cdr="http://schemas.openxmlformats.org/drawingml/2006/chartDrawing">
    <cdr:from>
      <cdr:x>0.07999</cdr:x>
      <cdr:y>0.0465</cdr:y>
    </cdr:from>
    <cdr:to>
      <cdr:x>0.07999</cdr:x>
      <cdr:y>0.83481</cdr:y>
    </cdr:to>
    <cdr:cxnSp macro="">
      <cdr:nvCxnSpPr>
        <cdr:cNvPr id="4" name="Gerader Verbinder 3">
          <a:extLst xmlns:a="http://schemas.openxmlformats.org/drawingml/2006/main">
            <a:ext uri="{FF2B5EF4-FFF2-40B4-BE49-F238E27FC236}">
              <a16:creationId xmlns:a16="http://schemas.microsoft.com/office/drawing/2014/main" id="{D78BE307-5921-4C6E-80E9-BF8840397C41}"/>
            </a:ext>
          </a:extLst>
        </cdr:cNvPr>
        <cdr:cNvCxnSpPr/>
      </cdr:nvCxnSpPr>
      <cdr:spPr>
        <a:xfrm xmlns:a="http://schemas.openxmlformats.org/drawingml/2006/main">
          <a:off x="740226" y="279797"/>
          <a:ext cx="0" cy="4743271"/>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5.xml><?xml version="1.0" encoding="utf-8"?>
<xdr:wsDr xmlns:xdr="http://schemas.openxmlformats.org/drawingml/2006/spreadsheetDrawing" xmlns:a="http://schemas.openxmlformats.org/drawingml/2006/main">
  <xdr:twoCellAnchor>
    <xdr:from>
      <xdr:col>27</xdr:col>
      <xdr:colOff>714375</xdr:colOff>
      <xdr:row>5</xdr:row>
      <xdr:rowOff>492125</xdr:rowOff>
    </xdr:from>
    <xdr:to>
      <xdr:col>33</xdr:col>
      <xdr:colOff>365125</xdr:colOff>
      <xdr:row>51</xdr:row>
      <xdr:rowOff>63500</xdr:rowOff>
    </xdr:to>
    <xdr:sp macro="" textlink="">
      <xdr:nvSpPr>
        <xdr:cNvPr id="7" name="Rechteck 6">
          <a:extLst>
            <a:ext uri="{FF2B5EF4-FFF2-40B4-BE49-F238E27FC236}">
              <a16:creationId xmlns:a16="http://schemas.microsoft.com/office/drawing/2014/main" id="{00000000-0008-0000-1600-000007000000}"/>
            </a:ext>
          </a:extLst>
        </xdr:cNvPr>
        <xdr:cNvSpPr/>
      </xdr:nvSpPr>
      <xdr:spPr>
        <a:xfrm>
          <a:off x="23241000" y="2006600"/>
          <a:ext cx="4222750" cy="111633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45</xdr:col>
      <xdr:colOff>304805</xdr:colOff>
      <xdr:row>4</xdr:row>
      <xdr:rowOff>76199</xdr:rowOff>
    </xdr:from>
    <xdr:to>
      <xdr:col>53</xdr:col>
      <xdr:colOff>581024</xdr:colOff>
      <xdr:row>33</xdr:row>
      <xdr:rowOff>47624</xdr:rowOff>
    </xdr:to>
    <xdr:graphicFrame macro="">
      <xdr:nvGraphicFramePr>
        <xdr:cNvPr id="3" name="Diagramm 2">
          <a:extLst>
            <a:ext uri="{FF2B5EF4-FFF2-40B4-BE49-F238E27FC236}">
              <a16:creationId xmlns:a16="http://schemas.microsoft.com/office/drawing/2014/main" id="{00000000-0008-0000-1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45</xdr:col>
      <xdr:colOff>304805</xdr:colOff>
      <xdr:row>4</xdr:row>
      <xdr:rowOff>76199</xdr:rowOff>
    </xdr:from>
    <xdr:to>
      <xdr:col>53</xdr:col>
      <xdr:colOff>581024</xdr:colOff>
      <xdr:row>33</xdr:row>
      <xdr:rowOff>47624</xdr:rowOff>
    </xdr:to>
    <xdr:graphicFrame macro="">
      <xdr:nvGraphicFramePr>
        <xdr:cNvPr id="2" name="Diagramm 1">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5" xr16:uid="{784648FC-A978-4579-99FC-E8C5894E78D2}" autoFormatId="16" applyNumberFormats="0" applyBorderFormats="0" applyFontFormats="0" applyPatternFormats="0" applyAlignmentFormats="0" applyWidthHeightFormats="0">
  <queryTableRefresh nextId="6">
    <queryTableFields count="5">
      <queryTableField id="1" name="Zeit" tableColumnId="6"/>
      <queryTableField id="2" name="Stück" tableColumnId="2"/>
      <queryTableField id="3" name="Geld" tableColumnId="3"/>
      <queryTableField id="4" name="Brief" tableColumnId="4"/>
      <queryTableField id="5" name="Stück2"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6" xr16:uid="{BC7CC506-C2D2-4801-A6F7-CCDAA80F8BCB}" autoFormatId="16" applyNumberFormats="0" applyBorderFormats="0" applyFontFormats="0" applyPatternFormats="0" applyAlignmentFormats="0" applyWidthHeightFormats="0">
  <queryTableRefresh nextId="5">
    <queryTableFields count="4">
      <queryTableField id="1" name="Indizes DE" tableColumnId="5"/>
      <queryTableField id="2" name="Kurs" tableColumnId="2"/>
      <queryTableField id="3" name="%" tableColumnId="3"/>
      <queryTableField id="4" name="Zeit"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1" xr16:uid="{535CDE88-02E1-49EA-9F99-516FF7753E99}" autoFormatId="16" applyNumberFormats="0" applyBorderFormats="0" applyFontFormats="0" applyPatternFormats="0" applyAlignmentFormats="0" applyWidthHeightFormats="0">
  <queryTableRefresh nextId="3">
    <queryTableFields count="2">
      <queryTableField id="1" name="Column1" tableColumnId="3"/>
      <queryTableField id="2" name="Column2"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2" xr16:uid="{2474DE7A-0EB2-4043-8ABC-E548A9591AFA}" autoFormatId="16" applyNumberFormats="0" applyBorderFormats="0" applyFontFormats="0" applyPatternFormats="0" applyAlignmentFormats="0" applyWidthHeightFormats="0">
  <queryTableRefresh nextId="4">
    <queryTableFields count="3">
      <queryTableField id="1" name="Datum" tableColumnId="4"/>
      <queryTableField id="2" name="Eröffnung" tableColumnId="2"/>
      <queryTableField id="3" name="Schluss"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7" xr16:uid="{D477B312-4414-4C47-BE70-1A4F6D16EB45}" autoFormatId="16" applyNumberFormats="0" applyBorderFormats="0" applyFontFormats="0" applyPatternFormats="0" applyAlignmentFormats="0" applyWidthHeightFormats="0">
  <queryTableRefresh nextId="12">
    <queryTableFields count="11">
      <queryTableField id="1" name="Column1" tableColumnId="12"/>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3" xr16:uid="{F5F313AE-838F-48FB-9712-A283EBB98242}" autoFormatId="16" applyNumberFormats="0" applyBorderFormats="0" applyFontFormats="0" applyPatternFormats="0" applyAlignmentFormats="0" applyWidthHeightFormats="0">
  <queryTableRefresh nextId="4">
    <queryTableFields count="3">
      <queryTableField id="1" name="Datum" tableColumnId="4"/>
      <queryTableField id="2" name="Eröffnung" tableColumnId="2"/>
      <queryTableField id="3" name="Schluss"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225B8888-7227-4910-9EA0-BDC8748A3F7D}" name="GT_L_S" displayName="GT_L_S" ref="A1:F9" totalsRowShown="0">
  <autoFilter ref="A1:F9" xr:uid="{96E8B030-B167-4D30-957A-DA651F4EDB79}"/>
  <tableColumns count="6">
    <tableColumn id="7" xr3:uid="{15510C16-C6E8-4B6E-8C4C-B513AB142B61}" name="Name" dataDxfId="180"/>
    <tableColumn id="2" xr3:uid="{26E722AA-1854-4BD3-8467-70335D314989}" name="Kurs" dataDxfId="179"/>
    <tableColumn id="3" xr3:uid="{F0F21EDD-A711-4B4F-A568-48FC7FC75236}" name="Vortag" dataDxfId="178"/>
    <tableColumn id="4" xr3:uid="{3358139D-0830-4AFD-BA82-EDEEAEE92457}" name="+/- %" dataDxfId="177"/>
    <tableColumn id="5" xr3:uid="{EFD10A64-BD69-4944-8905-81BDC4673D81}" name="+/- abs." dataDxfId="176"/>
    <tableColumn id="6" xr3:uid="{0DC31BAD-5162-457A-A666-FBF716123C4B}" name="Zeit" dataDxfId="17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27E82BA-1887-4D41-BFC7-D95BFC9E2F1E}" name="Quotes" displayName="Quotes" ref="A1:E10" tableType="queryTable" totalsRowShown="0">
  <autoFilter ref="A1:E10" xr:uid="{DF1AD178-51EA-4571-8AE8-453110C88BE0}"/>
  <tableColumns count="5">
    <tableColumn id="6" xr3:uid="{526F0704-9A58-4F67-82D5-2417E3B141E6}" uniqueName="6" name="Zeit" queryTableFieldId="1" dataDxfId="174"/>
    <tableColumn id="2" xr3:uid="{0B9D1A8F-37E6-4878-AF5A-6C70EFF7E646}" uniqueName="2" name="Stück" queryTableFieldId="2" dataDxfId="173"/>
    <tableColumn id="3" xr3:uid="{5065A486-C28E-4EF3-A624-A9F9D3644DC4}" uniqueName="3" name="Geld" queryTableFieldId="3" dataDxfId="172"/>
    <tableColumn id="4" xr3:uid="{ACFB6F41-CD10-4B56-A4C7-CAD9EBF80B14}" uniqueName="4" name="Brief" queryTableFieldId="4" dataDxfId="171"/>
    <tableColumn id="5" xr3:uid="{3673438F-6268-4463-94EC-D6028F67368D}" uniqueName="5" name="Stück2" queryTableFieldId="5" dataDxfId="17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3AA62D3-B255-42B9-A507-69F09C016CD7}" name="Stuttgart_Indizes" displayName="Stuttgart_Indizes" ref="A1:D8" tableType="queryTable" totalsRowShown="0">
  <autoFilter ref="A1:D8" xr:uid="{D3F6F3BD-9D9A-47B4-8793-449D0AFF1CA4}"/>
  <tableColumns count="4">
    <tableColumn id="5" xr3:uid="{39299C99-24D4-4BA7-8A03-73501A26C8CE}" uniqueName="5" name="Indizes DE" queryTableFieldId="1" dataDxfId="169"/>
    <tableColumn id="2" xr3:uid="{A52DDE2A-F011-438A-A669-3B24C9A8CDED}" uniqueName="2" name="Kurs" queryTableFieldId="2" dataDxfId="168"/>
    <tableColumn id="3" xr3:uid="{36CB1FCA-18F0-4FAB-B8ED-18E1E47F96EC}" uniqueName="3" name="%" queryTableFieldId="3" dataDxfId="167"/>
    <tableColumn id="4" xr3:uid="{055158CD-9AAB-471D-A32D-92B73E68C61F}" uniqueName="4" name="Zeit" queryTableFieldId="4" dataDxfId="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2980275-9CFE-43DC-BBA7-42F72C8D31FB}" name="BO_LUSDAX_historie_Reihenfolge_neg" displayName="BO_LUSDAX_historie_Reihenfolge_neg" ref="A1:E21" totalsRowShown="0">
  <autoFilter ref="A1:E21" xr:uid="{DCE1D01A-3FFF-4E87-BD4C-B41221E86D5F}"/>
  <tableColumns count="5">
    <tableColumn id="6" xr3:uid="{D737BA97-0DCF-47A0-954B-B524352C2C8E}" name="Datum" dataDxfId="166"/>
    <tableColumn id="2" xr3:uid="{392FE718-524E-446F-B939-4ED5DEE62CE1}" name="Schluss" dataDxfId="165"/>
    <tableColumn id="3" xr3:uid="{3F8AE9BE-3FDD-4AB9-A6E5-9B943BE39A45}" name="Eröffnung" dataDxfId="164"/>
    <tableColumn id="4" xr3:uid="{520BEA88-3240-48CC-BC82-55BF09972850}" name="Tageshoch" dataDxfId="163"/>
    <tableColumn id="5" xr3:uid="{7E5BBFB0-AFE7-47C8-A20F-CAA56D1B3D07}" name="Tagestief" dataDxfId="16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9730EC9-26F5-4E8C-8769-96AB23E94F29}" name="Onvista_LUSDAX" displayName="Onvista_LUSDAX" ref="A1:K3" totalsRowShown="0">
  <autoFilter ref="A1:K3" xr:uid="{C389C87D-0F82-4504-AE49-3D32FD8D6AC7}"/>
  <tableColumns count="11">
    <tableColumn id="12" xr3:uid="{99FBDC2F-683E-473B-AA99-13164628ED8A}" name="Column1" dataDxfId="161"/>
    <tableColumn id="2" xr3:uid="{2E54F4C1-5C7E-4B26-87E6-0CDADEA32E0A}" name="Column2" dataDxfId="160"/>
    <tableColumn id="3" xr3:uid="{C4BD3783-D9E7-4BD8-973F-C44A040060C3}" name="Column3" dataDxfId="159"/>
    <tableColumn id="4" xr3:uid="{92B85E64-1526-4146-9716-3F74E98E1113}" name="Column4" dataDxfId="158"/>
    <tableColumn id="5" xr3:uid="{112E7AAF-2314-4386-97C4-1957C8229FC2}" name="Column5" dataDxfId="157"/>
    <tableColumn id="6" xr3:uid="{20926CA0-6766-454A-A345-18681C67C133}" name="Column6" dataDxfId="156"/>
    <tableColumn id="7" xr3:uid="{EF83A049-6489-416D-9655-A8584B4F2EED}" name="Column7" dataDxfId="155"/>
    <tableColumn id="8" xr3:uid="{D552526E-7F0F-49FC-B106-4CBFA9C02603}" name="Column8" dataDxfId="154"/>
    <tableColumn id="9" xr3:uid="{7D8B4D19-4B2F-456D-A279-DC5ECE49B9B9}" name="Column9" dataDxfId="153"/>
    <tableColumn id="10" xr3:uid="{A50E0BEA-8BD4-419D-BE87-A6DFDCDB2CF2}" name="Column10" dataDxfId="152"/>
    <tableColumn id="11" xr3:uid="{572A1F9A-AA0C-4C52-9ABF-DC4AC1DE842C}" name="Column11" dataDxfId="15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EC7E277-9E6A-4D88-8B48-6D0A63780E64}" name="Ariva_LUSDAX_historie_ok" displayName="Ariva_LUSDAX_historie_ok" ref="A1:H24" totalsRowShown="0">
  <autoFilter ref="A1:H24" xr:uid="{30899274-EF42-4101-B31E-9FB94F122E41}"/>
  <tableColumns count="8">
    <tableColumn id="9" xr3:uid="{08A30009-17A3-4EFB-BE01-CFE9FF5CE177}" name="Datum" dataDxfId="150"/>
    <tableColumn id="2" xr3:uid="{9BF3FD10-19B8-453B-822B-DC19D55FE805}" name="Erster" dataDxfId="149"/>
    <tableColumn id="3" xr3:uid="{B4CAC15F-EDAC-4525-B3C3-15B090AA2F2F}" name="Hoch" dataDxfId="148"/>
    <tableColumn id="4" xr3:uid="{2429BB06-12B3-4190-8272-50A2CEEE8E59}" name="Tief" dataDxfId="147"/>
    <tableColumn id="5" xr3:uid="{233A23E8-E6C1-46F9-8470-5AB3A37066AB}" name="Schluss" dataDxfId="146"/>
    <tableColumn id="6" xr3:uid="{4EE46401-283B-427F-914B-355EC206517D}" name="Column6" dataDxfId="145"/>
    <tableColumn id="7" xr3:uid="{11869946-9F88-49F5-A5E9-180D60C4C2F4}" name="Stücke" dataDxfId="144"/>
    <tableColumn id="8" xr3:uid="{83253B66-541D-47D5-B62C-A032EF20123F}" name="Volumen" dataDxfId="14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89A7AD9-94CE-4C74-9353-0A0ABD305D6D}" name="FDAX_investing" displayName="FDAX_investing" ref="A1:F2" totalsRowShown="0">
  <autoFilter ref="A1:F2" xr:uid="{FCDEED54-4211-420D-9C77-8207F85761A4}"/>
  <tableColumns count="6">
    <tableColumn id="8" xr3:uid="{96812625-CE14-4470-A8AA-3A0CCEF3AA4A}" name="Column1" dataDxfId="142"/>
    <tableColumn id="2" xr3:uid="{EABD2DE6-5CFA-497D-B6E0-3192B75097FE}" name="Name" dataDxfId="141"/>
    <tableColumn id="3" xr3:uid="{592F847D-C5A4-48D2-BD17-FA46D6EB85C7}" name="Kurse" dataDxfId="140"/>
    <tableColumn id="4" xr3:uid="{3884BB02-161D-4905-8333-FDE260E6B45D}" name="+/-" dataDxfId="139"/>
    <tableColumn id="5" xr3:uid="{57511DB1-B119-41E7-8239-297E88D6BF03}" name="+/- %" dataDxfId="138"/>
    <tableColumn id="6" xr3:uid="{FE72BC2B-3BF2-4A11-97EE-08B7BC9C8234}" name="2" dataDxfId="137"/>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2380DE7-4CF4-4CF5-8CB7-950860B5CA83}" name="EURIBOR_3M" displayName="EURIBOR_3M" ref="A1:B11" tableType="queryTable" totalsRowShown="0">
  <autoFilter ref="A1:B11" xr:uid="{89524440-265F-436B-BDEB-92D94908C032}"/>
  <tableColumns count="2">
    <tableColumn id="3" xr3:uid="{419167BD-4017-496A-9020-A5BE55199C2C}" uniqueName="3" name="Column1" queryTableFieldId="1" dataDxfId="136"/>
    <tableColumn id="2" xr3:uid="{568B6694-7782-4FD3-AD1A-4E584CD871D9}" uniqueName="2" name="Column2" queryTableFieldId="2" dataDxfId="135"/>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3C33CA9E-FC5D-4034-A75F-3458B9F1C1F6}" name="Call_Heute" displayName="Call_Heute" ref="A1:R148" totalsRowShown="0">
  <autoFilter ref="A1:R148" xr:uid="{442474E2-7FAD-4309-B949-EED230CB1693}"/>
  <tableColumns count="18">
    <tableColumn id="19" xr3:uid="{3DE1BFA1-85B4-4E7D-8839-9C2093E422E7}" name="Strike price" dataDxfId="134"/>
    <tableColumn id="2" xr3:uid="{84944C25-517B-4B23-8020-64805F14036A}" name="Vers. num." dataDxfId="133"/>
    <tableColumn id="3" xr3:uid="{195C1FB0-83AA-4BF8-AB90-04D8B76D18F8}" name="Opening price" dataDxfId="132"/>
    <tableColumn id="4" xr3:uid="{8E909A66-8C7A-4B3E-B3E7-11551C93754E}" name="High" dataDxfId="131"/>
    <tableColumn id="5" xr3:uid="{37737ACD-95FB-409F-B85C-9D6D6FB3EBFF}" name="Low" dataDxfId="130"/>
    <tableColumn id="6" xr3:uid="{886D120E-3CBE-4BDA-AEC5-6A7C5D0FAAAA}" name="Bid price" dataDxfId="129"/>
    <tableColumn id="7" xr3:uid="{44D3F748-CD16-443A-A097-73D5886A317A}" name="Bid vol" dataDxfId="128"/>
    <tableColumn id="8" xr3:uid="{2DB7176B-CF19-4DD7-831E-8B11AA8D2069}" name="Ask price" dataDxfId="127"/>
    <tableColumn id="9" xr3:uid="{943298E3-D7B9-4B2A-A73D-A24EB3245CE7}" name="Ask vol" dataDxfId="126"/>
    <tableColumn id="10" xr3:uid="{87EADB7F-F27D-4277-B717-885CFE700118}" name="Diff. to prev. day last" dataDxfId="125"/>
    <tableColumn id="11" xr3:uid="{8F2EEED7-4F7A-4B7A-8DC5-C672BBE8DB43}" name="Last price" dataDxfId="124"/>
    <tableColumn id="12" xr3:uid="{3803D3D1-A728-4CFB-94AB-1CC7D80059F5}" name="Date" dataDxfId="123"/>
    <tableColumn id="13" xr3:uid="{ACA3CAC4-2FB3-4033-A379-D1E7A69149E2}" name="Time" dataDxfId="122"/>
    <tableColumn id="14" xr3:uid="{C3CD0541-3759-43C7-9FD9-1B4A8DF8A1F1}" name="Daily settlem. price" dataDxfId="121"/>
    <tableColumn id="15" xr3:uid="{FFDB4B8A-207F-4C4D-BBA4-B58AB1BF3A51}" name="Traded contracts" dataDxfId="120"/>
    <tableColumn id="16" xr3:uid="{FAA9EDD1-3F28-4DF0-961C-3BA4642B3714}" name="Open interest (adj.)" dataDxfId="119"/>
    <tableColumn id="17" xr3:uid="{2489841B-57ED-49F0-8DDC-F97B45475424}" name="Open interest date" dataDxfId="118"/>
    <tableColumn id="18" xr3:uid="{E1C3D277-2DB1-48CE-8900-DBD74E647463}" name="Last trading day" dataDxfId="11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646A774F-028C-489A-B42B-667A63A17B96}" name="Put_Heute" displayName="Put_Heute" ref="A1:R148" totalsRowShown="0">
  <autoFilter ref="A1:R148" xr:uid="{C842D223-38D2-4312-9D92-B1B5D7E4659E}"/>
  <tableColumns count="18">
    <tableColumn id="19" xr3:uid="{363953BE-4CAB-498D-9462-D99B01BC96A6}" name="Strike price" dataDxfId="116"/>
    <tableColumn id="2" xr3:uid="{5C137D81-DA57-45C6-9348-6E8E13E03A41}" name="Vers. num."/>
    <tableColumn id="3" xr3:uid="{7A9F43C1-CDDB-43D2-AF00-B844CC78176B}" name="Opening price" dataDxfId="115"/>
    <tableColumn id="4" xr3:uid="{E8DB4823-3549-4858-B1C2-8319DA317071}" name="High" dataDxfId="114"/>
    <tableColumn id="5" xr3:uid="{C0EC95B5-52B8-4BB5-9276-BC67CA226CE9}" name="Low" dataDxfId="113"/>
    <tableColumn id="6" xr3:uid="{353FDB8F-18BE-4D19-8110-14C076BFB096}" name="Bid price" dataDxfId="112"/>
    <tableColumn id="7" xr3:uid="{C851889D-0974-45ED-AE97-29F406B9F58F}" name="Bid vol" dataDxfId="111"/>
    <tableColumn id="8" xr3:uid="{1647EBB1-D5FD-49E9-ACF7-165A71BD3FCD}" name="Ask price" dataDxfId="110"/>
    <tableColumn id="9" xr3:uid="{10B27490-EDD9-4CF5-9824-82467D5CBAD9}" name="Ask vol" dataDxfId="109"/>
    <tableColumn id="10" xr3:uid="{C7F3E594-E370-4689-AF18-7EDBA33AA3F6}" name="Diff. to prev. day last"/>
    <tableColumn id="11" xr3:uid="{5333B238-5EBF-4FFC-B9CF-376186475C86}" name="Last price" dataDxfId="108"/>
    <tableColumn id="12" xr3:uid="{90D5878A-5C69-406F-BBE8-D73B03B757EC}" name="Date" dataDxfId="107"/>
    <tableColumn id="13" xr3:uid="{087440A6-BB5A-4819-87E7-E0243F141DEC}" name="Time" dataDxfId="106"/>
    <tableColumn id="14" xr3:uid="{8C834BE4-EFCC-4A4C-931C-D7D4C5333405}" name="Daily settlem. price" dataDxfId="105"/>
    <tableColumn id="15" xr3:uid="{C871B9B6-E119-43D2-B998-197BADCEF4FD}" name="Traded contracts"/>
    <tableColumn id="16" xr3:uid="{4311AA23-3B9A-490D-B709-06BBF9906FDA}" name="Open interest (adj.)"/>
    <tableColumn id="17" xr3:uid="{E72B4FA7-3149-4244-BBC1-DDB81A1D2290}" name="Open interest date" dataDxfId="104"/>
    <tableColumn id="18" xr3:uid="{30243267-8099-489D-B22A-DCC29050FE76}" name="Last trading day" dataDxfId="10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F34010B-BB48-4695-9C1C-E4327C134508}" name="Put_1_Heute" displayName="Put_1_Heute" ref="A1:R148" totalsRowShown="0">
  <autoFilter ref="A1:R148" xr:uid="{88524A0C-142A-4CD9-9D66-5681AE422954}"/>
  <tableColumns count="18">
    <tableColumn id="19" xr3:uid="{42333CC7-6D64-46FC-A532-AF6717AAF222}" name="Strike price" dataDxfId="102"/>
    <tableColumn id="2" xr3:uid="{E362CD00-29C9-4F1C-A097-DFEE7A169BF2}" name="Vers. num."/>
    <tableColumn id="3" xr3:uid="{90C6252C-48C0-48C8-8EB6-CAC5DC8F7DA0}" name="Opening price" dataDxfId="101"/>
    <tableColumn id="4" xr3:uid="{E5D31775-63F0-4757-9702-45C3638004A6}" name="High" dataDxfId="100"/>
    <tableColumn id="5" xr3:uid="{7E3DB34C-9BCF-4ECD-9BBC-3ADF1838751E}" name="Low" dataDxfId="99"/>
    <tableColumn id="6" xr3:uid="{4E1EB385-FE12-4FB7-A0A4-0BA4022FCF11}" name="Bid price" dataDxfId="98"/>
    <tableColumn id="7" xr3:uid="{CE49C771-EF32-4684-9226-4F8BD610088C}" name="Bid vol" dataDxfId="97"/>
    <tableColumn id="8" xr3:uid="{87B85665-EA83-422F-B962-D2D65FEA709E}" name="Ask price" dataDxfId="96"/>
    <tableColumn id="9" xr3:uid="{F6BA72DF-9F7F-4AF8-81C8-65173A80DC3B}" name="Ask vol" dataDxfId="95"/>
    <tableColumn id="10" xr3:uid="{D2F08537-019F-4D2A-B611-376A1A0CBD50}" name="Diff. to prev. day last"/>
    <tableColumn id="11" xr3:uid="{054E377C-0A69-4E40-B0AA-3FF0A7A5510A}" name="Last price" dataDxfId="94"/>
    <tableColumn id="12" xr3:uid="{FBC5B4FB-89A2-4DD0-8A66-446AFC0A9D64}" name="Date" dataDxfId="93"/>
    <tableColumn id="13" xr3:uid="{6DD52035-6A65-4BCD-B800-ED2D92A3E6BF}" name="Time" dataDxfId="92"/>
    <tableColumn id="14" xr3:uid="{13F7E791-3687-43A9-98E8-460EF433E8C0}" name="Daily settlem. price" dataDxfId="91"/>
    <tableColumn id="15" xr3:uid="{CCFF1C81-7A07-43E5-914E-48E58E0E24AC}" name="Traded contracts"/>
    <tableColumn id="16" xr3:uid="{16F587FF-75FD-4245-B7F9-5A6D9F9C1947}" name="Open interest (adj.)"/>
    <tableColumn id="17" xr3:uid="{E27BDB36-D539-4675-B21B-DFCAE5BEFA5A}" name="Open interest date" dataDxfId="90"/>
    <tableColumn id="18" xr3:uid="{7A8F8178-C594-4459-BDF7-F77613138EFB}" name="Last trading day" dataDxfId="89"/>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0DE9199-A9BB-4F00-A0EB-C97CB713957F}" name="Call_1_Heute" displayName="Call_1_Heute" ref="A1:R148" totalsRowShown="0">
  <autoFilter ref="A1:R148" xr:uid="{B25F0C8B-9A14-43F0-8591-97B143CB9BF0}"/>
  <tableColumns count="18">
    <tableColumn id="19" xr3:uid="{082D20D3-00E6-4AE7-91DB-508750161C2B}" name="Strike price" dataDxfId="88"/>
    <tableColumn id="2" xr3:uid="{3626FA1C-662E-478E-8276-69D989631E27}" name="Vers. num."/>
    <tableColumn id="3" xr3:uid="{74BD95A9-A6A7-4B4B-923F-4FAA41BA16BB}" name="Opening price" dataDxfId="87"/>
    <tableColumn id="4" xr3:uid="{CCAD2B10-7CC0-4029-B082-5EC18D6BA98E}" name="High" dataDxfId="86"/>
    <tableColumn id="5" xr3:uid="{7EF88E8D-1172-4332-A8A4-91B90B862CCD}" name="Low" dataDxfId="85"/>
    <tableColumn id="6" xr3:uid="{35D4AF87-31C5-406A-9A50-579ADA63BD1E}" name="Bid price" dataDxfId="84"/>
    <tableColumn id="7" xr3:uid="{1BABD91C-9DEF-4E42-BC3E-6B36E67742E4}" name="Bid vol" dataDxfId="83"/>
    <tableColumn id="8" xr3:uid="{CE555845-AAC5-4EB5-9C1B-C23728EB06C5}" name="Ask price" dataDxfId="82"/>
    <tableColumn id="9" xr3:uid="{97247F2A-E46A-47CD-9EBE-4474D32A5BCE}" name="Ask vol" dataDxfId="81"/>
    <tableColumn id="10" xr3:uid="{2C84BB85-CA05-4A8C-8AFA-4CF084B18609}" name="Diff. to prev. day last"/>
    <tableColumn id="11" xr3:uid="{5F4B6199-6AC0-4F48-A94A-E0171B516373}" name="Last price" dataDxfId="80"/>
    <tableColumn id="12" xr3:uid="{D13B08B3-43E1-4548-B02F-15EE38887619}" name="Date" dataDxfId="79"/>
    <tableColumn id="13" xr3:uid="{9EA4F6E5-85AF-4283-B8F6-41BEB05DEB43}" name="Time" dataDxfId="78"/>
    <tableColumn id="14" xr3:uid="{671654D4-06D2-4823-957F-C3767F2B130A}" name="Daily settlem. price" dataDxfId="77"/>
    <tableColumn id="15" xr3:uid="{B847392F-BC47-4EC9-9D4E-D5225DC7B9AE}" name="Traded contracts"/>
    <tableColumn id="16" xr3:uid="{EC1350CE-B2EE-40E8-A16A-12FFD25855AD}" name="Open interest (adj.)"/>
    <tableColumn id="17" xr3:uid="{7D9B2CB3-CB47-429F-B9ED-9D1E46521D21}" name="Open interest date" dataDxfId="76"/>
    <tableColumn id="18" xr3:uid="{E00BC50B-DD5E-4E71-98DB-519C6678D2AE}" name="Last trading day" dataDxfId="7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CBE254D-E40B-47F9-ABCC-67E41B711225}" name="Historie_Alternativ_VDAX_NEW_2M" displayName="Historie_Alternativ_VDAX_NEW_2M" ref="A1:C23" tableType="queryTable" totalsRowShown="0">
  <autoFilter ref="A1:C23" xr:uid="{3CBE254D-E40B-47F9-ABCC-67E41B711225}"/>
  <tableColumns count="3">
    <tableColumn id="4" xr3:uid="{FAD4E981-7DB7-43B7-8F92-C52E7FC18F2E}" uniqueName="4" name="Datum" queryTableFieldId="1" dataDxfId="74"/>
    <tableColumn id="2" xr3:uid="{6B15C46F-1F82-4747-B9B8-6F6467AEB924}" uniqueName="2" name="Eröffnung" queryTableFieldId="2" dataDxfId="73"/>
    <tableColumn id="3" xr3:uid="{34C883AF-210D-4CCC-9D1C-2C7C01173756}" uniqueName="3" name="Schluss" queryTableFieldId="3" dataDxfId="7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15491997-72E0-4004-926E-862B23336D73}" name="VDAX_N_2M" displayName="VDAX_N_2M" ref="A1:K3" tableType="queryTable" totalsRowShown="0">
  <autoFilter ref="A1:K3" xr:uid="{15491997-72E0-4004-926E-862B23336D73}"/>
  <tableColumns count="11">
    <tableColumn id="12" xr3:uid="{F3273211-AAA4-4BFE-A53F-2A1BC016DAC5}" uniqueName="12" name="Column1" queryTableFieldId="1" dataDxfId="71"/>
    <tableColumn id="2" xr3:uid="{5AA647D3-D324-4CFF-9952-8F7DAA8D6FB0}" uniqueName="2" name="Column2" queryTableFieldId="2" dataDxfId="70"/>
    <tableColumn id="3" xr3:uid="{1ED6836C-FEAE-4BF4-8D81-BFF2007B2F38}" uniqueName="3" name="Column3" queryTableFieldId="3" dataDxfId="69"/>
    <tableColumn id="4" xr3:uid="{B12EE65A-D48F-45FB-B854-56CC4837B170}" uniqueName="4" name="Column4" queryTableFieldId="4" dataDxfId="68"/>
    <tableColumn id="5" xr3:uid="{823F7734-5425-47B6-B873-C21A116D9521}" uniqueName="5" name="Column5" queryTableFieldId="5" dataDxfId="67"/>
    <tableColumn id="6" xr3:uid="{4861C4B4-6E66-4700-9950-F2A1EC08851F}" uniqueName="6" name="Column6" queryTableFieldId="6" dataDxfId="66"/>
    <tableColumn id="7" xr3:uid="{398481C9-B4A0-4DAE-96D7-0E1CB58A8E98}" uniqueName="7" name="Column7" queryTableFieldId="7" dataDxfId="65"/>
    <tableColumn id="8" xr3:uid="{35F1D529-6ACA-4C72-B4FB-FB47E22580A8}" uniqueName="8" name="Column8" queryTableFieldId="8" dataDxfId="64"/>
    <tableColumn id="9" xr3:uid="{B98FF5A0-A482-4208-B7D9-301AC4F786A7}" uniqueName="9" name="Column9" queryTableFieldId="9" dataDxfId="63"/>
    <tableColumn id="10" xr3:uid="{370B75C8-F000-461C-AC8A-F58CD09EC819}" uniqueName="10" name="Column10" queryTableFieldId="10" dataDxfId="62"/>
    <tableColumn id="11" xr3:uid="{948E8ED4-FD3A-4628-9985-AABB26FF0845}" uniqueName="11" name="Column11" queryTableFieldId="11" dataDxfId="6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CB85BF3-E94B-4ACD-A851-B47DFCC134D4}" name="Historische_Kurse_VDAX_NEW_2M" displayName="Historische_Kurse_VDAX_NEW_2M" ref="A1:C23" tableType="queryTable" totalsRowShown="0">
  <autoFilter ref="A1:C23" xr:uid="{7CB85BF3-E94B-4ACD-A851-B47DFCC134D4}"/>
  <tableColumns count="3">
    <tableColumn id="4" xr3:uid="{B8F61EAF-5A8D-4291-9A80-0507C41C4C1D}" uniqueName="4" name="Datum" queryTableFieldId="1" dataDxfId="3"/>
    <tableColumn id="2" xr3:uid="{3E1DC355-F824-48F5-8881-D31363B7D0D9}" uniqueName="2" name="Eröffnung" queryTableFieldId="2" dataDxfId="2"/>
    <tableColumn id="3" xr3:uid="{4BB9C7BD-C4BC-4A0E-AD1E-A4C4E6BC323A}" uniqueName="3" name="Schluss" queryTableFieldId="3" dataDxfId="1"/>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s>
</file>

<file path=xl/worksheets/_rels/sheet11.xml.rels><?xml version="1.0" encoding="UTF-8" standalone="yes"?>
<Relationships xmlns="http://schemas.openxmlformats.org/package/2006/relationships"><Relationship Id="rId8" Type="http://schemas.openxmlformats.org/officeDocument/2006/relationships/hyperlink" Target="mailto:info@dieball.de" TargetMode="External"/><Relationship Id="rId3" Type="http://schemas.openxmlformats.org/officeDocument/2006/relationships/hyperlink" Target="http://www.boerse-frankfurt.de/index/VDAX-NEW-12M" TargetMode="External"/><Relationship Id="rId7" Type="http://schemas.openxmlformats.org/officeDocument/2006/relationships/hyperlink" Target="mailto:info@dieball.de" TargetMode="External"/><Relationship Id="rId2" Type="http://schemas.openxmlformats.org/officeDocument/2006/relationships/hyperlink" Target="https://www.eurexchange.com/exchange-de/marktdaten/statistik/online-marktstatistiken/" TargetMode="External"/><Relationship Id="rId1" Type="http://schemas.openxmlformats.org/officeDocument/2006/relationships/hyperlink" Target="http://www.eurexchange.com/exchange-de/marktdaten/statistik/online-marktstatistiken/185232!onlineStats?productGroupId=826&amp;productId=17254&amp;viewType=3&amp;cp=Put&amp;month=8&amp;year=2018&amp;busDate=20180814" TargetMode="External"/><Relationship Id="rId6" Type="http://schemas.openxmlformats.org/officeDocument/2006/relationships/hyperlink" Target="mailto:dax-trader@t-online.de" TargetMode="External"/><Relationship Id="rId5" Type="http://schemas.openxmlformats.org/officeDocument/2006/relationships/hyperlink" Target="mailto:detlefd@gmx.net" TargetMode="External"/><Relationship Id="rId4" Type="http://schemas.openxmlformats.org/officeDocument/2006/relationships/hyperlink" Target="mailto:info@dieball.de" TargetMode="External"/><Relationship Id="rId9"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8" Type="http://schemas.openxmlformats.org/officeDocument/2006/relationships/hyperlink" Target="mailto:kid-trading@gmx.de" TargetMode="External"/><Relationship Id="rId3" Type="http://schemas.openxmlformats.org/officeDocument/2006/relationships/hyperlink" Target="mailto:dax-trader@t-online.de" TargetMode="External"/><Relationship Id="rId7" Type="http://schemas.openxmlformats.org/officeDocument/2006/relationships/hyperlink" Target="mailto:info@dieball.de" TargetMode="External"/><Relationship Id="rId2" Type="http://schemas.openxmlformats.org/officeDocument/2006/relationships/hyperlink" Target="mailto:detlefd@gmx.net" TargetMode="External"/><Relationship Id="rId1" Type="http://schemas.openxmlformats.org/officeDocument/2006/relationships/hyperlink" Target="mailto:info@dieball.de" TargetMode="External"/><Relationship Id="rId6" Type="http://schemas.openxmlformats.org/officeDocument/2006/relationships/hyperlink" Target="mailto:info@dieball.de" TargetMode="External"/><Relationship Id="rId5" Type="http://schemas.openxmlformats.org/officeDocument/2006/relationships/hyperlink" Target="mailto:info@dieball.de" TargetMode="External"/><Relationship Id="rId4" Type="http://schemas.openxmlformats.org/officeDocument/2006/relationships/hyperlink" Target="mailto:info@dieball.de" TargetMode="External"/></Relationships>
</file>

<file path=xl/worksheets/_rels/sheet13.xml.rels><?xml version="1.0" encoding="UTF-8" standalone="yes"?>
<Relationships xmlns="http://schemas.openxmlformats.org/package/2006/relationships"><Relationship Id="rId2" Type="http://schemas.openxmlformats.org/officeDocument/2006/relationships/hyperlink" Target="mailto:info@dieball.de" TargetMode="External"/><Relationship Id="rId1" Type="http://schemas.openxmlformats.org/officeDocument/2006/relationships/hyperlink" Target="mailto:info@dieball.de"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8.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CA745-6C67-45D5-937F-4B3F8DD514D7}">
  <sheetPr codeName="Tabelle31"/>
  <dimension ref="A2:G30"/>
  <sheetViews>
    <sheetView workbookViewId="0">
      <selection activeCell="A3" sqref="A3:XFD3"/>
    </sheetView>
  </sheetViews>
  <sheetFormatPr baseColWidth="10" defaultRowHeight="14.4" x14ac:dyDescent="0.3"/>
  <cols>
    <col min="3" max="3" width="11.44140625" style="58"/>
    <col min="5" max="5" width="104.44140625" customWidth="1"/>
  </cols>
  <sheetData>
    <row r="2" spans="1:7" x14ac:dyDescent="0.3">
      <c r="B2" t="s">
        <v>56</v>
      </c>
      <c r="C2" s="58" t="s">
        <v>57</v>
      </c>
      <c r="D2" t="s">
        <v>58</v>
      </c>
      <c r="E2" t="s">
        <v>34</v>
      </c>
    </row>
    <row r="3" spans="1:7" x14ac:dyDescent="0.3">
      <c r="A3" t="s">
        <v>65</v>
      </c>
      <c r="B3" s="57">
        <v>45151</v>
      </c>
      <c r="C3" s="59" t="s">
        <v>796</v>
      </c>
      <c r="D3" t="s">
        <v>59</v>
      </c>
      <c r="E3" t="s">
        <v>797</v>
      </c>
      <c r="F3" s="57"/>
    </row>
    <row r="4" spans="1:7" x14ac:dyDescent="0.3">
      <c r="B4" s="57">
        <v>44604</v>
      </c>
      <c r="C4" s="58" t="s">
        <v>419</v>
      </c>
      <c r="D4" t="s">
        <v>59</v>
      </c>
      <c r="E4" t="s">
        <v>421</v>
      </c>
      <c r="F4" s="57"/>
    </row>
    <row r="5" spans="1:7" x14ac:dyDescent="0.3">
      <c r="B5" s="57">
        <v>44545</v>
      </c>
      <c r="C5" s="58" t="s">
        <v>392</v>
      </c>
      <c r="D5" t="s">
        <v>59</v>
      </c>
      <c r="E5" t="s">
        <v>393</v>
      </c>
      <c r="F5" s="57"/>
    </row>
    <row r="6" spans="1:7" x14ac:dyDescent="0.3">
      <c r="B6" s="57">
        <v>44521</v>
      </c>
      <c r="C6" s="58" t="s">
        <v>387</v>
      </c>
      <c r="D6" t="s">
        <v>59</v>
      </c>
      <c r="E6" t="s">
        <v>388</v>
      </c>
      <c r="F6" s="57"/>
    </row>
    <row r="7" spans="1:7" x14ac:dyDescent="0.3">
      <c r="B7" s="57">
        <v>44475</v>
      </c>
      <c r="C7" s="58" t="s">
        <v>381</v>
      </c>
      <c r="D7" t="s">
        <v>59</v>
      </c>
      <c r="E7" t="s">
        <v>382</v>
      </c>
      <c r="F7" s="57">
        <v>44480</v>
      </c>
      <c r="G7" t="s">
        <v>379</v>
      </c>
    </row>
    <row r="8" spans="1:7" x14ac:dyDescent="0.3">
      <c r="B8" s="57">
        <v>44475</v>
      </c>
      <c r="C8" s="58" t="s">
        <v>375</v>
      </c>
      <c r="D8" t="s">
        <v>59</v>
      </c>
      <c r="E8" t="s">
        <v>377</v>
      </c>
    </row>
    <row r="9" spans="1:7" x14ac:dyDescent="0.3">
      <c r="B9" s="57">
        <v>44359</v>
      </c>
      <c r="C9" s="58" t="s">
        <v>301</v>
      </c>
      <c r="D9" t="s">
        <v>59</v>
      </c>
      <c r="E9" t="s">
        <v>326</v>
      </c>
    </row>
    <row r="10" spans="1:7" x14ac:dyDescent="0.3">
      <c r="B10" s="57">
        <v>44248</v>
      </c>
      <c r="C10" s="58" t="s">
        <v>239</v>
      </c>
      <c r="D10" t="s">
        <v>59</v>
      </c>
      <c r="E10" t="s">
        <v>240</v>
      </c>
    </row>
    <row r="11" spans="1:7" x14ac:dyDescent="0.3">
      <c r="B11" s="57">
        <v>44248</v>
      </c>
      <c r="C11" s="58" t="s">
        <v>231</v>
      </c>
      <c r="D11" t="s">
        <v>59</v>
      </c>
      <c r="E11" t="s">
        <v>232</v>
      </c>
    </row>
    <row r="12" spans="1:7" x14ac:dyDescent="0.3">
      <c r="B12" s="57">
        <v>44234</v>
      </c>
      <c r="C12" s="58" t="s">
        <v>229</v>
      </c>
      <c r="D12" t="s">
        <v>59</v>
      </c>
      <c r="E12" t="s">
        <v>230</v>
      </c>
    </row>
    <row r="13" spans="1:7" x14ac:dyDescent="0.3">
      <c r="B13" s="57">
        <v>44202</v>
      </c>
      <c r="C13" s="58" t="s">
        <v>227</v>
      </c>
      <c r="D13" t="s">
        <v>59</v>
      </c>
      <c r="E13" t="s">
        <v>228</v>
      </c>
    </row>
    <row r="14" spans="1:7" x14ac:dyDescent="0.3">
      <c r="B14" s="57">
        <v>44107</v>
      </c>
      <c r="C14" s="58" t="s">
        <v>224</v>
      </c>
      <c r="D14" t="s">
        <v>59</v>
      </c>
      <c r="E14" t="s">
        <v>225</v>
      </c>
    </row>
    <row r="15" spans="1:7" x14ac:dyDescent="0.3">
      <c r="B15" s="57">
        <v>44024</v>
      </c>
      <c r="C15" s="58" t="s">
        <v>220</v>
      </c>
      <c r="D15" t="s">
        <v>59</v>
      </c>
      <c r="E15" t="s">
        <v>221</v>
      </c>
    </row>
    <row r="16" spans="1:7" x14ac:dyDescent="0.3">
      <c r="B16" s="57">
        <v>44006</v>
      </c>
      <c r="C16" s="58" t="s">
        <v>218</v>
      </c>
      <c r="D16" t="s">
        <v>59</v>
      </c>
      <c r="E16" t="s">
        <v>219</v>
      </c>
    </row>
    <row r="17" spans="2:5" x14ac:dyDescent="0.3">
      <c r="B17" s="57">
        <v>43996</v>
      </c>
      <c r="C17" s="58" t="s">
        <v>203</v>
      </c>
      <c r="D17" t="s">
        <v>59</v>
      </c>
      <c r="E17" t="s">
        <v>204</v>
      </c>
    </row>
    <row r="18" spans="2:5" x14ac:dyDescent="0.3">
      <c r="B18" s="57">
        <v>43852</v>
      </c>
      <c r="C18" s="58" t="s">
        <v>199</v>
      </c>
      <c r="D18" t="s">
        <v>59</v>
      </c>
      <c r="E18" t="s">
        <v>200</v>
      </c>
    </row>
    <row r="19" spans="2:5" x14ac:dyDescent="0.3">
      <c r="B19" s="57">
        <v>43835</v>
      </c>
      <c r="C19" s="58" t="s">
        <v>193</v>
      </c>
      <c r="D19" t="s">
        <v>59</v>
      </c>
      <c r="E19" t="s">
        <v>194</v>
      </c>
    </row>
    <row r="20" spans="2:5" x14ac:dyDescent="0.3">
      <c r="B20" s="57">
        <v>43779</v>
      </c>
      <c r="C20" s="58" t="s">
        <v>183</v>
      </c>
      <c r="D20" t="s">
        <v>59</v>
      </c>
      <c r="E20" t="s">
        <v>184</v>
      </c>
    </row>
    <row r="21" spans="2:5" x14ac:dyDescent="0.3">
      <c r="B21" s="57">
        <v>43604</v>
      </c>
      <c r="C21" s="58" t="s">
        <v>142</v>
      </c>
      <c r="D21" t="s">
        <v>59</v>
      </c>
      <c r="E21" t="s">
        <v>143</v>
      </c>
    </row>
    <row r="22" spans="2:5" x14ac:dyDescent="0.3">
      <c r="B22" s="57">
        <v>43508</v>
      </c>
      <c r="C22" s="58" t="s">
        <v>125</v>
      </c>
      <c r="D22" t="s">
        <v>59</v>
      </c>
      <c r="E22" t="s">
        <v>126</v>
      </c>
    </row>
    <row r="23" spans="2:5" x14ac:dyDescent="0.3">
      <c r="B23" s="57">
        <v>43499</v>
      </c>
      <c r="C23" s="58" t="s">
        <v>121</v>
      </c>
      <c r="D23" t="s">
        <v>59</v>
      </c>
      <c r="E23" t="s">
        <v>124</v>
      </c>
    </row>
    <row r="24" spans="2:5" x14ac:dyDescent="0.3">
      <c r="B24" s="57">
        <v>43483</v>
      </c>
      <c r="C24" s="58" t="s">
        <v>118</v>
      </c>
      <c r="D24" t="s">
        <v>59</v>
      </c>
      <c r="E24" t="s">
        <v>117</v>
      </c>
    </row>
    <row r="25" spans="2:5" x14ac:dyDescent="0.3">
      <c r="B25" s="57">
        <v>43479</v>
      </c>
      <c r="C25" s="58" t="s">
        <v>113</v>
      </c>
      <c r="D25" t="s">
        <v>59</v>
      </c>
      <c r="E25" t="s">
        <v>119</v>
      </c>
    </row>
    <row r="26" spans="2:5" x14ac:dyDescent="0.3">
      <c r="B26" s="57">
        <v>43477</v>
      </c>
      <c r="C26" s="58" t="s">
        <v>103</v>
      </c>
      <c r="D26" t="s">
        <v>59</v>
      </c>
      <c r="E26" t="s">
        <v>120</v>
      </c>
    </row>
    <row r="27" spans="2:5" x14ac:dyDescent="0.3">
      <c r="B27" s="57">
        <v>43476</v>
      </c>
      <c r="C27" s="58" t="s">
        <v>68</v>
      </c>
      <c r="D27" t="s">
        <v>59</v>
      </c>
      <c r="E27" t="s">
        <v>69</v>
      </c>
    </row>
    <row r="28" spans="2:5" x14ac:dyDescent="0.3">
      <c r="B28" s="57">
        <v>43474</v>
      </c>
      <c r="C28" s="60" t="s">
        <v>63</v>
      </c>
      <c r="D28" t="s">
        <v>59</v>
      </c>
      <c r="E28" t="s">
        <v>64</v>
      </c>
    </row>
    <row r="29" spans="2:5" x14ac:dyDescent="0.3">
      <c r="B29" s="57">
        <v>43446</v>
      </c>
      <c r="C29" s="58" t="s">
        <v>62</v>
      </c>
      <c r="D29" t="s">
        <v>59</v>
      </c>
      <c r="E29" t="s">
        <v>61</v>
      </c>
    </row>
    <row r="30" spans="2:5" x14ac:dyDescent="0.3">
      <c r="B30" s="57">
        <v>43443</v>
      </c>
      <c r="C30" s="58" t="s">
        <v>55</v>
      </c>
      <c r="D30" t="s">
        <v>59</v>
      </c>
      <c r="E30" t="s">
        <v>60</v>
      </c>
    </row>
  </sheetData>
  <sortState xmlns:xlrd2="http://schemas.microsoft.com/office/spreadsheetml/2017/richdata2" ref="B6:E8">
    <sortCondition descending="1" ref="C6:C8"/>
  </sortState>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A1476-DDF3-4297-8E67-8CCFCC40A846}">
  <sheetPr codeName="Tabelle37"/>
  <dimension ref="A2:I47"/>
  <sheetViews>
    <sheetView view="pageBreakPreview" topLeftCell="A26" zoomScaleNormal="100" zoomScaleSheetLayoutView="100" workbookViewId="0">
      <selection activeCell="A47" sqref="A47:I47"/>
    </sheetView>
  </sheetViews>
  <sheetFormatPr baseColWidth="10" defaultRowHeight="14.4" x14ac:dyDescent="0.3"/>
  <sheetData>
    <row r="2" spans="1:6" ht="28.8" x14ac:dyDescent="0.55000000000000004">
      <c r="A2" s="133" t="s">
        <v>338</v>
      </c>
    </row>
    <row r="4" spans="1:6" ht="21" x14ac:dyDescent="0.3">
      <c r="A4" s="134" t="s">
        <v>339</v>
      </c>
    </row>
    <row r="5" spans="1:6" ht="18" x14ac:dyDescent="0.35">
      <c r="A5" s="30" t="s">
        <v>340</v>
      </c>
      <c r="E5" s="135" t="s">
        <v>341</v>
      </c>
      <c r="F5" s="135"/>
    </row>
    <row r="7" spans="1:6" ht="23.4" x14ac:dyDescent="0.45">
      <c r="E7" s="136" t="s">
        <v>342</v>
      </c>
    </row>
    <row r="8" spans="1:6" ht="23.4" x14ac:dyDescent="0.45">
      <c r="E8" s="136" t="s">
        <v>343</v>
      </c>
    </row>
    <row r="9" spans="1:6" ht="23.4" x14ac:dyDescent="0.45">
      <c r="E9" s="136" t="s">
        <v>344</v>
      </c>
    </row>
    <row r="11" spans="1:6" ht="23.4" x14ac:dyDescent="0.45">
      <c r="E11" s="136" t="s">
        <v>345</v>
      </c>
    </row>
    <row r="12" spans="1:6" ht="23.4" x14ac:dyDescent="0.45">
      <c r="E12" s="136" t="s">
        <v>346</v>
      </c>
    </row>
    <row r="15" spans="1:6" ht="23.4" x14ac:dyDescent="0.45">
      <c r="A15" s="30" t="s">
        <v>347</v>
      </c>
      <c r="E15" s="136" t="s">
        <v>348</v>
      </c>
    </row>
    <row r="16" spans="1:6" ht="23.4" x14ac:dyDescent="0.45">
      <c r="E16" s="136" t="s">
        <v>349</v>
      </c>
    </row>
    <row r="17" spans="1:5" ht="23.4" x14ac:dyDescent="0.45">
      <c r="E17" s="136" t="s">
        <v>350</v>
      </c>
    </row>
    <row r="18" spans="1:5" ht="23.4" x14ac:dyDescent="0.45">
      <c r="E18" s="136" t="s">
        <v>351</v>
      </c>
    </row>
    <row r="20" spans="1:5" ht="23.4" x14ac:dyDescent="0.45">
      <c r="E20" s="136" t="s">
        <v>345</v>
      </c>
    </row>
    <row r="21" spans="1:5" ht="23.4" x14ac:dyDescent="0.45">
      <c r="E21" s="136" t="s">
        <v>346</v>
      </c>
    </row>
    <row r="24" spans="1:5" x14ac:dyDescent="0.3">
      <c r="A24" t="s">
        <v>352</v>
      </c>
    </row>
    <row r="27" spans="1:5" ht="18" x14ac:dyDescent="0.35">
      <c r="A27" s="30" t="s">
        <v>353</v>
      </c>
    </row>
    <row r="29" spans="1:5" ht="23.4" x14ac:dyDescent="0.3">
      <c r="A29" s="137" t="s">
        <v>354</v>
      </c>
    </row>
    <row r="30" spans="1:5" ht="23.4" x14ac:dyDescent="0.45">
      <c r="A30" s="137" t="s">
        <v>355</v>
      </c>
      <c r="E30" s="136" t="s">
        <v>356</v>
      </c>
    </row>
    <row r="31" spans="1:5" ht="23.4" x14ac:dyDescent="0.3">
      <c r="A31" s="137" t="s">
        <v>357</v>
      </c>
    </row>
    <row r="32" spans="1:5" ht="23.4" x14ac:dyDescent="0.3">
      <c r="A32" s="137" t="s">
        <v>358</v>
      </c>
    </row>
    <row r="35" spans="1:9" x14ac:dyDescent="0.3">
      <c r="A35" s="138" t="s">
        <v>359</v>
      </c>
    </row>
    <row r="40" spans="1:9" x14ac:dyDescent="0.3">
      <c r="A40" s="151"/>
      <c r="B40" s="151"/>
      <c r="C40" s="151"/>
      <c r="D40" s="151"/>
      <c r="E40" s="151"/>
      <c r="F40" s="151"/>
      <c r="G40" s="151"/>
      <c r="H40" s="151"/>
      <c r="I40" s="151"/>
    </row>
    <row r="47" spans="1:9" x14ac:dyDescent="0.3">
      <c r="A47" s="151" t="s">
        <v>360</v>
      </c>
      <c r="B47" s="151"/>
      <c r="C47" s="151"/>
      <c r="D47" s="151"/>
      <c r="E47" s="151"/>
      <c r="F47" s="151"/>
      <c r="G47" s="151"/>
      <c r="H47" s="151"/>
      <c r="I47" s="151"/>
    </row>
  </sheetData>
  <mergeCells count="2">
    <mergeCell ref="A40:I40"/>
    <mergeCell ref="A47:I47"/>
  </mergeCells>
  <pageMargins left="0.7" right="0.7" top="0.78740157499999996" bottom="0.78740157499999996" header="0.3" footer="0.3"/>
  <pageSetup paperSize="9" scale="85"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CBC8B-B8D0-464E-A257-503EAB8E16CF}">
  <sheetPr codeName="Tabelle47"/>
  <dimension ref="A2:I48"/>
  <sheetViews>
    <sheetView view="pageBreakPreview" topLeftCell="A13" zoomScaleNormal="100" zoomScaleSheetLayoutView="100" workbookViewId="0">
      <selection activeCell="A4" sqref="A4:I37"/>
    </sheetView>
  </sheetViews>
  <sheetFormatPr baseColWidth="10" defaultRowHeight="14.4" x14ac:dyDescent="0.3"/>
  <sheetData>
    <row r="2" spans="1:6" ht="28.8" x14ac:dyDescent="0.55000000000000004">
      <c r="A2" s="133" t="s">
        <v>338</v>
      </c>
    </row>
    <row r="4" spans="1:6" ht="21" x14ac:dyDescent="0.3">
      <c r="A4" s="134" t="s">
        <v>339</v>
      </c>
    </row>
    <row r="5" spans="1:6" ht="18" x14ac:dyDescent="0.35">
      <c r="A5" s="30" t="s">
        <v>340</v>
      </c>
      <c r="E5" s="135" t="s">
        <v>361</v>
      </c>
      <c r="F5" s="135"/>
    </row>
    <row r="7" spans="1:6" ht="23.4" x14ac:dyDescent="0.45">
      <c r="E7" s="136" t="s">
        <v>342</v>
      </c>
    </row>
    <row r="8" spans="1:6" ht="23.4" x14ac:dyDescent="0.45">
      <c r="E8" s="136" t="s">
        <v>343</v>
      </c>
    </row>
    <row r="9" spans="1:6" ht="23.4" x14ac:dyDescent="0.45">
      <c r="E9" s="136" t="s">
        <v>362</v>
      </c>
    </row>
    <row r="11" spans="1:6" ht="23.4" x14ac:dyDescent="0.45">
      <c r="E11" s="136" t="s">
        <v>345</v>
      </c>
    </row>
    <row r="12" spans="1:6" ht="23.4" x14ac:dyDescent="0.45">
      <c r="E12" s="136" t="s">
        <v>346</v>
      </c>
    </row>
    <row r="15" spans="1:6" ht="18" x14ac:dyDescent="0.35">
      <c r="A15" s="30" t="s">
        <v>347</v>
      </c>
      <c r="E15" s="135" t="s">
        <v>363</v>
      </c>
    </row>
    <row r="16" spans="1:6" ht="18" x14ac:dyDescent="0.35">
      <c r="A16" s="30"/>
      <c r="E16" s="135"/>
    </row>
    <row r="17" spans="1:5" ht="23.4" x14ac:dyDescent="0.45">
      <c r="E17" s="136" t="s">
        <v>348</v>
      </c>
    </row>
    <row r="18" spans="1:5" ht="23.4" x14ac:dyDescent="0.45">
      <c r="E18" s="136" t="s">
        <v>349</v>
      </c>
    </row>
    <row r="19" spans="1:5" ht="23.4" x14ac:dyDescent="0.45">
      <c r="E19" s="136" t="s">
        <v>350</v>
      </c>
    </row>
    <row r="20" spans="1:5" ht="23.4" x14ac:dyDescent="0.45">
      <c r="E20" s="136" t="s">
        <v>364</v>
      </c>
    </row>
    <row r="22" spans="1:5" ht="23.4" x14ac:dyDescent="0.45">
      <c r="E22" s="136" t="s">
        <v>345</v>
      </c>
    </row>
    <row r="23" spans="1:5" ht="23.4" x14ac:dyDescent="0.45">
      <c r="E23" s="136" t="s">
        <v>346</v>
      </c>
    </row>
    <row r="25" spans="1:5" x14ac:dyDescent="0.3">
      <c r="A25" t="s">
        <v>352</v>
      </c>
    </row>
    <row r="28" spans="1:5" ht="18" x14ac:dyDescent="0.35">
      <c r="A28" s="30" t="s">
        <v>353</v>
      </c>
    </row>
    <row r="30" spans="1:5" ht="23.4" x14ac:dyDescent="0.3">
      <c r="A30" s="137" t="s">
        <v>354</v>
      </c>
    </row>
    <row r="31" spans="1:5" ht="23.4" x14ac:dyDescent="0.45">
      <c r="A31" s="137" t="s">
        <v>355</v>
      </c>
      <c r="E31" s="136" t="s">
        <v>356</v>
      </c>
    </row>
    <row r="32" spans="1:5" ht="23.4" x14ac:dyDescent="0.3">
      <c r="A32" s="137" t="s">
        <v>357</v>
      </c>
    </row>
    <row r="33" spans="1:9" ht="23.4" x14ac:dyDescent="0.3">
      <c r="A33" s="137" t="s">
        <v>358</v>
      </c>
    </row>
    <row r="36" spans="1:9" x14ac:dyDescent="0.3">
      <c r="A36" s="138" t="s">
        <v>359</v>
      </c>
    </row>
    <row r="41" spans="1:9" x14ac:dyDescent="0.3">
      <c r="A41" s="151"/>
      <c r="B41" s="151"/>
      <c r="C41" s="151"/>
      <c r="D41" s="151"/>
      <c r="E41" s="151"/>
      <c r="F41" s="151"/>
      <c r="G41" s="151"/>
      <c r="H41" s="151"/>
      <c r="I41" s="151"/>
    </row>
    <row r="48" spans="1:9" x14ac:dyDescent="0.3">
      <c r="A48" s="151" t="s">
        <v>360</v>
      </c>
      <c r="B48" s="151"/>
      <c r="C48" s="151"/>
      <c r="D48" s="151"/>
      <c r="E48" s="151"/>
      <c r="F48" s="151"/>
      <c r="G48" s="151"/>
      <c r="H48" s="151"/>
      <c r="I48" s="151"/>
    </row>
  </sheetData>
  <mergeCells count="2">
    <mergeCell ref="A41:I41"/>
    <mergeCell ref="A48:I48"/>
  </mergeCells>
  <pageMargins left="0.7" right="0.7" top="0.78740157499999996" bottom="0.78740157499999996" header="0.3" footer="0.3"/>
  <pageSetup paperSize="9" scale="85"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C5091-3143-4C8E-B63F-8C746D9D6C6B}">
  <sheetPr codeName="Tabelle1">
    <pageSetUpPr fitToPage="1"/>
  </sheetPr>
  <dimension ref="A1:AC414"/>
  <sheetViews>
    <sheetView topLeftCell="B1" zoomScale="70" zoomScaleNormal="70" workbookViewId="0">
      <pane ySplit="9" topLeftCell="A10" activePane="bottomLeft" state="frozen"/>
      <selection pane="bottomLeft" activeCell="R8" sqref="R8"/>
    </sheetView>
  </sheetViews>
  <sheetFormatPr baseColWidth="10" defaultRowHeight="14.4" x14ac:dyDescent="0.3"/>
  <cols>
    <col min="2" max="2" width="12.6640625" customWidth="1"/>
    <col min="3" max="3" width="13.44140625" customWidth="1"/>
    <col min="7" max="7" width="12.6640625" customWidth="1"/>
    <col min="13" max="13" width="12.6640625" customWidth="1"/>
    <col min="14" max="14" width="14.33203125" customWidth="1"/>
    <col min="15" max="15" width="12" customWidth="1"/>
    <col min="18" max="18" width="14.33203125" customWidth="1"/>
    <col min="21" max="21" width="16.6640625" customWidth="1"/>
    <col min="23" max="23" width="12.44140625" customWidth="1"/>
    <col min="24" max="24" width="14.109375" customWidth="1"/>
    <col min="25" max="25" width="13.88671875" customWidth="1"/>
  </cols>
  <sheetData>
    <row r="1" spans="1:29" ht="60.75" customHeight="1" thickBot="1" x14ac:dyDescent="0.35">
      <c r="A1" s="152" t="s">
        <v>29</v>
      </c>
      <c r="B1" s="152"/>
      <c r="C1" s="152"/>
      <c r="D1" s="152"/>
      <c r="E1" s="152"/>
      <c r="F1" s="152"/>
      <c r="G1" s="153">
        <f>G5</f>
        <v>45226</v>
      </c>
      <c r="H1" s="154"/>
      <c r="N1" s="120">
        <f>Infos!X8</f>
        <v>3460</v>
      </c>
      <c r="R1" s="155" t="s">
        <v>812</v>
      </c>
      <c r="S1" s="155"/>
      <c r="X1">
        <f>IF((X4-C3)&gt;500,C3+500,IF((X4-C3)&lt;-500,C3-500,C3))</f>
        <v>15000</v>
      </c>
      <c r="Y1" t="s">
        <v>242</v>
      </c>
      <c r="Z1">
        <f>MIN(U10:U210)</f>
        <v>0.55903535703699081</v>
      </c>
      <c r="AA1" t="s">
        <v>243</v>
      </c>
      <c r="AB1">
        <f>MAX(U10:U210)</f>
        <v>7.2029492780792621</v>
      </c>
    </row>
    <row r="2" spans="1:29" s="10" customFormat="1" ht="16.2" thickBot="1" x14ac:dyDescent="0.35">
      <c r="B2" s="10" t="s">
        <v>23</v>
      </c>
      <c r="C2" s="11">
        <v>20231026</v>
      </c>
      <c r="D2" s="10" t="s">
        <v>24</v>
      </c>
      <c r="G2" s="16">
        <f>G3-G5</f>
        <v>21</v>
      </c>
      <c r="H2" s="10" t="s">
        <v>25</v>
      </c>
      <c r="M2" s="61"/>
      <c r="N2" s="67"/>
      <c r="W2" s="10" t="s">
        <v>57</v>
      </c>
      <c r="X2" s="116" t="str">
        <f>Version!$C$3</f>
        <v>9.00</v>
      </c>
    </row>
    <row r="3" spans="1:29" s="10" customFormat="1" ht="16.2" thickBot="1" x14ac:dyDescent="0.35">
      <c r="B3" s="10" t="s">
        <v>6</v>
      </c>
      <c r="C3" s="12">
        <v>15000</v>
      </c>
      <c r="G3" s="17">
        <f>Infos!S34</f>
        <v>45247</v>
      </c>
      <c r="H3" s="10" t="s">
        <v>30</v>
      </c>
      <c r="N3" s="13">
        <f>N9</f>
        <v>3.9379999999999998E-2</v>
      </c>
      <c r="O3" s="10" t="s">
        <v>26</v>
      </c>
      <c r="V3" s="10" t="s">
        <v>101</v>
      </c>
      <c r="W3" s="10" t="s">
        <v>102</v>
      </c>
      <c r="X3" s="10" t="s">
        <v>813</v>
      </c>
      <c r="Y3" s="10" t="e">
        <f>#REF!</f>
        <v>#REF!</v>
      </c>
    </row>
    <row r="4" spans="1:29" s="10" customFormat="1" ht="22.5" customHeight="1" thickBot="1" x14ac:dyDescent="0.35">
      <c r="B4" s="10" t="s">
        <v>7</v>
      </c>
      <c r="C4" s="12">
        <v>2000</v>
      </c>
      <c r="D4" s="10" t="s">
        <v>9</v>
      </c>
      <c r="G4" s="141">
        <f>WORKDAY(G5,1)</f>
        <v>45229</v>
      </c>
      <c r="H4" s="10" t="s">
        <v>374</v>
      </c>
      <c r="M4" s="68" t="s">
        <v>72</v>
      </c>
      <c r="N4" s="132">
        <f>R8</f>
        <v>0.20530000000000001</v>
      </c>
      <c r="O4" s="140" t="s">
        <v>27</v>
      </c>
      <c r="P4" s="140" t="str">
        <f>T9</f>
        <v>onvista</v>
      </c>
      <c r="Q4" s="140"/>
      <c r="R4" s="20" t="str">
        <f>TEXT(G5,"TTTT")</f>
        <v>Freitag</v>
      </c>
      <c r="S4" s="10" t="s">
        <v>33</v>
      </c>
      <c r="W4" s="10" t="s">
        <v>49</v>
      </c>
      <c r="X4" s="119">
        <f>X8*1</f>
        <v>14748</v>
      </c>
      <c r="Y4" s="10">
        <v>3.5580118665501104</v>
      </c>
      <c r="Z4" s="10">
        <f>IF(Y4&gt;0,Y4*1.1,Y4*0.9)</f>
        <v>3.9138130532051219</v>
      </c>
      <c r="AB4" s="10">
        <f>10+ROUND((C3+(0.5*C4)-X4)/C5,0)</f>
        <v>35</v>
      </c>
    </row>
    <row r="5" spans="1:29" s="10" customFormat="1" ht="16.2" thickBot="1" x14ac:dyDescent="0.35">
      <c r="B5" s="10" t="s">
        <v>8</v>
      </c>
      <c r="C5" s="11">
        <v>50</v>
      </c>
      <c r="D5" s="10" t="s">
        <v>9</v>
      </c>
      <c r="G5" s="18">
        <v>45226</v>
      </c>
      <c r="H5" s="10" t="s">
        <v>31</v>
      </c>
      <c r="N5" s="20">
        <v>20231025</v>
      </c>
      <c r="O5" s="10" t="s">
        <v>32</v>
      </c>
      <c r="R5" s="16">
        <f>R6-G5</f>
        <v>49</v>
      </c>
      <c r="S5" s="10" t="s">
        <v>45</v>
      </c>
      <c r="X5" s="10">
        <f>ROUND((C3+(0.5*C4)-X4)/10,0)</f>
        <v>125</v>
      </c>
      <c r="Y5" s="10">
        <v>6.7696241353158877</v>
      </c>
      <c r="Z5" s="10">
        <f>IF(Y5&gt;0,Y5*1.1,Y5*0.9)</f>
        <v>7.4465865488474767</v>
      </c>
    </row>
    <row r="6" spans="1:29" s="10" customFormat="1" ht="16.2" thickBot="1" x14ac:dyDescent="0.35">
      <c r="G6" s="103" t="s">
        <v>201</v>
      </c>
      <c r="H6" s="10" t="s">
        <v>191</v>
      </c>
      <c r="N6" s="10">
        <v>60</v>
      </c>
      <c r="O6" s="10" t="s">
        <v>51</v>
      </c>
      <c r="R6" s="17">
        <f>Infos!S36</f>
        <v>45275</v>
      </c>
      <c r="S6" s="10" t="s">
        <v>46</v>
      </c>
      <c r="X6" s="10" t="s">
        <v>71</v>
      </c>
      <c r="Y6" s="10" t="s">
        <v>72</v>
      </c>
      <c r="Z6" s="10" t="s">
        <v>73</v>
      </c>
      <c r="AA6" s="10" t="s">
        <v>91</v>
      </c>
    </row>
    <row r="7" spans="1:29" s="10" customFormat="1" ht="26.25" customHeight="1" x14ac:dyDescent="0.3">
      <c r="B7" s="10" t="s">
        <v>4</v>
      </c>
      <c r="N7" s="67"/>
      <c r="R7" s="10">
        <f>'VDAX-New 2M Hist_2'!C2/100</f>
        <v>0.21969999999999998</v>
      </c>
      <c r="S7" s="131" t="s">
        <v>27</v>
      </c>
      <c r="T7" s="131" t="s">
        <v>138</v>
      </c>
      <c r="V7" s="10" t="s">
        <v>92</v>
      </c>
      <c r="W7" s="10" t="e">
        <f>#REF!</f>
        <v>#REF!</v>
      </c>
      <c r="X7" s="10" t="e">
        <f>#REF!</f>
        <v>#REF!</v>
      </c>
      <c r="Y7" s="62" t="e">
        <f>#REF!</f>
        <v>#REF!</v>
      </c>
      <c r="Z7" s="10" t="e">
        <f>#REF!</f>
        <v>#REF!</v>
      </c>
      <c r="AA7" s="10" t="e">
        <f>#REF!</f>
        <v>#REF!</v>
      </c>
    </row>
    <row r="8" spans="1:29" s="10" customFormat="1" ht="15.6" x14ac:dyDescent="0.3">
      <c r="C8" s="14"/>
      <c r="D8" s="14" t="str">
        <f>Infos!B31</f>
        <v>2023-11</v>
      </c>
      <c r="E8" s="14" t="str">
        <f>Infos!B32</f>
        <v>2023-12</v>
      </c>
      <c r="F8" s="14" t="str">
        <f>Infos!O38&amp;"-"&amp;Infos!P38</f>
        <v>2023-11</v>
      </c>
      <c r="G8" s="14" t="str">
        <f>Infos!O40&amp;"-"&amp;Infos!P40</f>
        <v>2023-11</v>
      </c>
      <c r="H8" s="14" t="str">
        <f>Infos!O42&amp;"-"&amp;Infos!P42</f>
        <v>2023-11</v>
      </c>
      <c r="I8" s="14" t="str">
        <f>Infos!O44&amp;"-"&amp;Infos!P44</f>
        <v>-</v>
      </c>
      <c r="N8" s="67">
        <v>-3.7100000000000002E-3</v>
      </c>
      <c r="O8" s="57"/>
      <c r="P8" s="111">
        <v>13258.05</v>
      </c>
      <c r="Q8" s="111">
        <f>P8-P9</f>
        <v>2.5499999999992724</v>
      </c>
      <c r="R8" s="10">
        <f>'VDAX-New 2M Hist'!C2/100</f>
        <v>0.20530000000000001</v>
      </c>
      <c r="S8" s="68" t="s">
        <v>27</v>
      </c>
      <c r="T8" s="68" t="s">
        <v>244</v>
      </c>
      <c r="V8" s="10" t="s">
        <v>102</v>
      </c>
      <c r="W8" s="10" t="s">
        <v>226</v>
      </c>
      <c r="X8" s="143">
        <f>StgrtDAX!B3</f>
        <v>14748</v>
      </c>
    </row>
    <row r="9" spans="1:29" s="10" customFormat="1" ht="16.2" thickBot="1" x14ac:dyDescent="0.35">
      <c r="A9" s="10" t="s">
        <v>3</v>
      </c>
      <c r="C9" s="14" t="s">
        <v>28</v>
      </c>
      <c r="D9" s="14" t="s">
        <v>5</v>
      </c>
      <c r="E9" s="15" t="s">
        <v>10</v>
      </c>
      <c r="F9" s="15" t="s">
        <v>11</v>
      </c>
      <c r="G9" s="14" t="s">
        <v>12</v>
      </c>
      <c r="H9" s="14" t="s">
        <v>13</v>
      </c>
      <c r="I9" s="14" t="s">
        <v>48</v>
      </c>
      <c r="N9" s="112">
        <f>'EURIBOR 3M'!B2</f>
        <v>3.9379999999999998E-2</v>
      </c>
      <c r="P9" s="10">
        <v>13255.5</v>
      </c>
      <c r="R9" s="10">
        <f>'VDAX-N 2M'!B2/100</f>
        <v>0.22039999999999998</v>
      </c>
      <c r="S9" s="140" t="s">
        <v>27</v>
      </c>
      <c r="T9" s="140" t="s">
        <v>373</v>
      </c>
      <c r="U9" s="10" t="s">
        <v>47</v>
      </c>
      <c r="V9" s="10" t="s">
        <v>93</v>
      </c>
      <c r="W9" s="10" t="e">
        <f>#REF!</f>
        <v>#REF!</v>
      </c>
      <c r="X9" s="70">
        <v>13992</v>
      </c>
      <c r="Y9" s="10" t="e">
        <f>#REF!</f>
        <v>#REF!</v>
      </c>
      <c r="Z9" s="70" t="str">
        <f>SUBSTITUTE(AA9,".",",")</f>
        <v>15851,00</v>
      </c>
      <c r="AA9" s="10" t="str">
        <f>SUBSTITUTE(AB9,",","")</f>
        <v>15851.00</v>
      </c>
      <c r="AB9" s="118" t="str">
        <f>LEFT('GT L&amp;S'!B2,9)</f>
        <v>15,851.00</v>
      </c>
      <c r="AC9" s="10" t="str">
        <f>'GT L&amp;S'!A2</f>
        <v>Lang &amp; Schwarz</v>
      </c>
    </row>
    <row r="10" spans="1:29" x14ac:dyDescent="0.3">
      <c r="A10" s="2">
        <v>16000</v>
      </c>
      <c r="B10" s="2"/>
      <c r="C10" s="7">
        <v>2409</v>
      </c>
      <c r="D10" s="2">
        <v>-1713</v>
      </c>
      <c r="E10" s="2">
        <v>4122</v>
      </c>
      <c r="F10" s="2"/>
      <c r="G10" s="2"/>
      <c r="H10" s="2"/>
      <c r="I10" s="2"/>
      <c r="J10" s="2"/>
      <c r="K10" s="2"/>
      <c r="L10" s="2"/>
      <c r="M10" s="2"/>
      <c r="N10" s="2"/>
      <c r="O10" s="2"/>
      <c r="P10" s="2"/>
      <c r="Q10" s="2"/>
      <c r="R10" s="2"/>
      <c r="S10" s="2"/>
      <c r="U10">
        <f>HedgeBedarf!C5+'HedgeBedarf+01'!C5</f>
        <v>0.55903535703699081</v>
      </c>
    </row>
    <row r="11" spans="1:29" x14ac:dyDescent="0.3">
      <c r="A11" s="2">
        <v>15950</v>
      </c>
      <c r="B11" s="2"/>
      <c r="C11" s="8">
        <v>-838</v>
      </c>
      <c r="D11" s="2">
        <v>-550</v>
      </c>
      <c r="E11" s="2">
        <v>-288</v>
      </c>
      <c r="F11" s="2"/>
      <c r="G11" s="2"/>
      <c r="H11" s="2"/>
      <c r="I11" s="2"/>
      <c r="J11" s="2"/>
      <c r="K11" s="2"/>
      <c r="L11" s="2"/>
      <c r="M11" s="2"/>
      <c r="N11" s="2"/>
      <c r="O11" s="2"/>
      <c r="P11" s="2"/>
      <c r="Q11" s="2"/>
      <c r="R11" s="2"/>
      <c r="S11" s="2"/>
      <c r="U11">
        <f>HedgeBedarf!C6+'HedgeBedarf+01'!C6</f>
        <v>0.56595467673998778</v>
      </c>
    </row>
    <row r="12" spans="1:29" x14ac:dyDescent="0.3">
      <c r="A12" s="2">
        <v>15900</v>
      </c>
      <c r="B12" s="2"/>
      <c r="C12" s="8">
        <v>-1056</v>
      </c>
      <c r="D12" s="2">
        <v>-1510</v>
      </c>
      <c r="E12" s="2">
        <v>454</v>
      </c>
      <c r="F12" s="2"/>
      <c r="G12" s="2"/>
      <c r="H12" s="2"/>
      <c r="I12" s="2"/>
      <c r="J12" s="2"/>
      <c r="K12" s="2"/>
      <c r="L12" s="2"/>
      <c r="M12" s="2"/>
      <c r="N12" s="2"/>
      <c r="O12" s="2"/>
      <c r="P12" s="2"/>
      <c r="Q12" s="2"/>
      <c r="R12" s="2"/>
      <c r="S12" s="2"/>
      <c r="U12">
        <f>HedgeBedarf!C7+'HedgeBedarf+01'!C7</f>
        <v>0.57339776521366548</v>
      </c>
    </row>
    <row r="13" spans="1:29" x14ac:dyDescent="0.3">
      <c r="A13" s="2">
        <v>15850</v>
      </c>
      <c r="B13" s="2"/>
      <c r="C13" s="8">
        <v>70</v>
      </c>
      <c r="D13" s="2">
        <v>-83</v>
      </c>
      <c r="E13" s="2">
        <v>153</v>
      </c>
      <c r="F13" s="2"/>
      <c r="G13" s="2"/>
      <c r="H13" s="2"/>
      <c r="I13" s="2"/>
      <c r="J13" s="2"/>
      <c r="K13" s="2"/>
      <c r="L13" s="2"/>
      <c r="M13" s="2"/>
      <c r="N13" s="2"/>
      <c r="O13" s="2"/>
      <c r="P13" s="2"/>
      <c r="Q13" s="2"/>
      <c r="R13" s="2"/>
      <c r="S13" s="2"/>
      <c r="U13">
        <f>HedgeBedarf!C8+'HedgeBedarf+01'!C8</f>
        <v>0.58138724538269215</v>
      </c>
    </row>
    <row r="14" spans="1:29" x14ac:dyDescent="0.3">
      <c r="A14" s="2">
        <v>15800</v>
      </c>
      <c r="B14" s="2"/>
      <c r="C14" s="8">
        <v>3199</v>
      </c>
      <c r="D14" s="2">
        <v>-453</v>
      </c>
      <c r="E14" s="2">
        <v>3652</v>
      </c>
      <c r="F14" s="2"/>
      <c r="G14" s="2"/>
      <c r="H14" s="2"/>
      <c r="I14" s="2"/>
      <c r="J14" s="3"/>
      <c r="K14" s="2"/>
      <c r="L14" s="2"/>
      <c r="M14" s="2"/>
      <c r="N14" s="2"/>
      <c r="O14" s="2"/>
      <c r="P14" s="2"/>
      <c r="Q14" s="2"/>
      <c r="R14" s="2"/>
      <c r="S14" s="2"/>
      <c r="U14">
        <f>HedgeBedarf!C9+'HedgeBedarf+01'!C9</f>
        <v>0.58994590344251263</v>
      </c>
    </row>
    <row r="15" spans="1:29" x14ac:dyDescent="0.3">
      <c r="A15" s="2">
        <v>15750</v>
      </c>
      <c r="B15" s="2"/>
      <c r="C15" s="8">
        <v>-668</v>
      </c>
      <c r="D15" s="2">
        <v>-263</v>
      </c>
      <c r="E15" s="2">
        <v>-405</v>
      </c>
      <c r="F15" s="2"/>
      <c r="G15" s="2"/>
      <c r="H15" s="2"/>
      <c r="I15" s="2"/>
      <c r="J15" s="3"/>
      <c r="K15" s="2"/>
      <c r="L15" s="2"/>
      <c r="M15" s="2"/>
      <c r="N15" s="2"/>
      <c r="O15" s="2"/>
      <c r="P15" s="2"/>
      <c r="Q15" s="2"/>
      <c r="R15" s="2"/>
      <c r="S15" s="2"/>
      <c r="U15">
        <f>HedgeBedarf!C10+'HedgeBedarf+01'!C10</f>
        <v>0.59909665851049398</v>
      </c>
    </row>
    <row r="16" spans="1:29" x14ac:dyDescent="0.3">
      <c r="A16" s="2">
        <v>15700</v>
      </c>
      <c r="B16" s="2"/>
      <c r="C16" s="8">
        <v>783</v>
      </c>
      <c r="D16" s="2">
        <v>-854</v>
      </c>
      <c r="E16" s="2">
        <v>1637</v>
      </c>
      <c r="F16" s="2"/>
      <c r="G16" s="2"/>
      <c r="H16" s="2"/>
      <c r="I16" s="2"/>
      <c r="J16" s="3"/>
      <c r="K16" s="2"/>
      <c r="L16" s="2"/>
      <c r="M16" s="2"/>
      <c r="N16" s="2"/>
      <c r="O16" s="2"/>
      <c r="P16" s="2"/>
      <c r="Q16" s="2"/>
      <c r="R16" s="2"/>
      <c r="S16" s="2"/>
      <c r="U16">
        <f>HedgeBedarf!C11+'HedgeBedarf+01'!C11</f>
        <v>0.60886253104130572</v>
      </c>
    </row>
    <row r="17" spans="1:21" x14ac:dyDescent="0.3">
      <c r="A17" s="2">
        <v>15650</v>
      </c>
      <c r="B17" s="2"/>
      <c r="C17" s="8">
        <v>-102</v>
      </c>
      <c r="D17" s="2">
        <v>-16</v>
      </c>
      <c r="E17" s="2">
        <v>-86</v>
      </c>
      <c r="F17" s="2"/>
      <c r="G17" s="2"/>
      <c r="H17" s="2"/>
      <c r="I17" s="2"/>
      <c r="J17" s="3"/>
      <c r="K17" s="2"/>
      <c r="L17" s="2"/>
      <c r="M17" s="2"/>
      <c r="N17" s="2"/>
      <c r="O17" s="2"/>
      <c r="P17" s="2"/>
      <c r="Q17" s="2"/>
      <c r="R17" s="2"/>
      <c r="S17" s="2"/>
      <c r="U17">
        <f>HedgeBedarf!C12+'HedgeBedarf+01'!C12</f>
        <v>0.61926661003476835</v>
      </c>
    </row>
    <row r="18" spans="1:21" x14ac:dyDescent="0.3">
      <c r="A18" s="2">
        <v>15600</v>
      </c>
      <c r="B18" s="2"/>
      <c r="C18" s="8">
        <v>-8739</v>
      </c>
      <c r="D18" s="2">
        <v>-7459</v>
      </c>
      <c r="E18" s="2">
        <v>-1280</v>
      </c>
      <c r="F18" s="2"/>
      <c r="G18" s="2"/>
      <c r="H18" s="2"/>
      <c r="I18" s="2"/>
      <c r="J18" s="3"/>
      <c r="K18" s="2"/>
      <c r="L18" s="2"/>
      <c r="M18" s="2"/>
      <c r="N18" s="2"/>
      <c r="O18" s="2"/>
      <c r="P18" s="2"/>
      <c r="Q18" s="2"/>
      <c r="R18" s="2"/>
      <c r="S18" s="2"/>
      <c r="U18">
        <f>HedgeBedarf!C13+'HedgeBedarf+01'!C13</f>
        <v>0.63033201906813818</v>
      </c>
    </row>
    <row r="19" spans="1:21" x14ac:dyDescent="0.3">
      <c r="A19" s="2">
        <v>15550</v>
      </c>
      <c r="B19" s="2"/>
      <c r="C19" s="8">
        <v>-1107</v>
      </c>
      <c r="D19" s="2">
        <v>-706</v>
      </c>
      <c r="E19" s="2">
        <v>-401</v>
      </c>
      <c r="F19" s="2"/>
      <c r="G19" s="2"/>
      <c r="H19" s="2"/>
      <c r="I19" s="2"/>
      <c r="J19" s="3"/>
      <c r="K19" s="2"/>
      <c r="L19" s="2"/>
      <c r="M19" s="2"/>
      <c r="N19" s="2"/>
      <c r="O19" s="2"/>
      <c r="P19" s="2"/>
      <c r="Q19" s="2"/>
      <c r="R19" s="2"/>
      <c r="S19" s="2"/>
      <c r="U19">
        <f>HedgeBedarf!C14+'HedgeBedarf+01'!C14</f>
        <v>0.64208188118902843</v>
      </c>
    </row>
    <row r="20" spans="1:21" x14ac:dyDescent="0.3">
      <c r="A20" s="2">
        <v>15500</v>
      </c>
      <c r="B20" s="2"/>
      <c r="C20" s="8">
        <v>-4689</v>
      </c>
      <c r="D20" s="2">
        <v>-763</v>
      </c>
      <c r="E20" s="2">
        <v>-3926</v>
      </c>
      <c r="F20" s="2"/>
      <c r="G20" s="2"/>
      <c r="H20" s="2"/>
      <c r="I20" s="2"/>
      <c r="J20" s="3"/>
      <c r="K20" s="2"/>
      <c r="L20" s="2"/>
      <c r="M20" s="2"/>
      <c r="N20" s="2"/>
      <c r="O20" s="2"/>
      <c r="P20" s="2"/>
      <c r="Q20" s="2"/>
      <c r="R20" s="2"/>
      <c r="S20" s="2"/>
      <c r="U20">
        <f>HedgeBedarf!C15+'HedgeBedarf+01'!C15</f>
        <v>0.6545392827090275</v>
      </c>
    </row>
    <row r="21" spans="1:21" x14ac:dyDescent="0.3">
      <c r="A21" s="2">
        <v>15450</v>
      </c>
      <c r="B21" s="2"/>
      <c r="C21" s="8">
        <v>-91</v>
      </c>
      <c r="D21" s="2">
        <v>-303</v>
      </c>
      <c r="E21" s="2">
        <v>212</v>
      </c>
      <c r="F21" s="2"/>
      <c r="G21" s="2"/>
      <c r="H21" s="2"/>
      <c r="I21" s="2"/>
      <c r="J21" s="3"/>
      <c r="K21" s="2"/>
      <c r="L21" s="2"/>
      <c r="M21" s="2"/>
      <c r="N21" s="2"/>
      <c r="O21" s="2"/>
      <c r="P21" s="2"/>
      <c r="Q21" s="2"/>
      <c r="R21" s="2"/>
      <c r="S21" s="2"/>
      <c r="U21">
        <f>HedgeBedarf!C16+'HedgeBedarf+01'!C16</f>
        <v>0.66772723594221339</v>
      </c>
    </row>
    <row r="22" spans="1:21" x14ac:dyDescent="0.3">
      <c r="A22" s="2">
        <v>15400</v>
      </c>
      <c r="B22" s="2"/>
      <c r="C22" s="8">
        <v>5233</v>
      </c>
      <c r="D22" s="2">
        <v>411</v>
      </c>
      <c r="E22" s="2">
        <v>4822</v>
      </c>
      <c r="F22" s="2"/>
      <c r="G22" s="2"/>
      <c r="H22" s="2"/>
      <c r="I22" s="2"/>
      <c r="J22" s="3"/>
      <c r="K22" s="2"/>
      <c r="L22" s="2"/>
      <c r="M22" s="2"/>
      <c r="N22" s="2"/>
      <c r="O22" s="2"/>
      <c r="P22" s="2"/>
      <c r="Q22" s="2"/>
      <c r="R22" s="2"/>
      <c r="S22" s="2"/>
      <c r="U22">
        <f>HedgeBedarf!C17+'HedgeBedarf+01'!C17</f>
        <v>0.68166864093680124</v>
      </c>
    </row>
    <row r="23" spans="1:21" x14ac:dyDescent="0.3">
      <c r="A23" s="2">
        <v>15350</v>
      </c>
      <c r="B23" s="2"/>
      <c r="C23" s="8">
        <v>34</v>
      </c>
      <c r="D23" s="2">
        <v>-245</v>
      </c>
      <c r="E23" s="2">
        <v>279</v>
      </c>
      <c r="F23" s="2"/>
      <c r="G23" s="2"/>
      <c r="H23" s="2"/>
      <c r="I23" s="2"/>
      <c r="J23" s="3"/>
      <c r="K23" s="2"/>
      <c r="L23" s="2"/>
      <c r="M23" s="2"/>
      <c r="N23" s="2"/>
      <c r="O23" s="2"/>
      <c r="P23" s="2"/>
      <c r="Q23" s="2"/>
      <c r="R23" s="2"/>
      <c r="S23" s="2"/>
      <c r="U23">
        <f>HedgeBedarf!C18+'HedgeBedarf+01'!C18</f>
        <v>0.69638624625229073</v>
      </c>
    </row>
    <row r="24" spans="1:21" x14ac:dyDescent="0.3">
      <c r="A24" s="2">
        <v>15300</v>
      </c>
      <c r="B24" s="2"/>
      <c r="C24" s="8">
        <v>804</v>
      </c>
      <c r="D24" s="2">
        <v>140</v>
      </c>
      <c r="E24" s="2">
        <v>664</v>
      </c>
      <c r="F24" s="2"/>
      <c r="G24" s="2"/>
      <c r="H24" s="2"/>
      <c r="I24" s="2"/>
      <c r="J24" s="3"/>
      <c r="K24" s="2"/>
      <c r="L24" s="2"/>
      <c r="M24" s="2"/>
      <c r="N24" s="2"/>
      <c r="O24" s="2"/>
      <c r="P24" s="2"/>
      <c r="Q24" s="2"/>
      <c r="R24" s="2"/>
      <c r="S24" s="2"/>
      <c r="U24">
        <f>HedgeBedarf!C19+'HedgeBedarf+01'!C19</f>
        <v>0.71190260883846523</v>
      </c>
    </row>
    <row r="25" spans="1:21" x14ac:dyDescent="0.3">
      <c r="A25" s="2">
        <v>15250</v>
      </c>
      <c r="B25" s="2"/>
      <c r="C25" s="8">
        <v>303</v>
      </c>
      <c r="D25" s="2">
        <v>-272</v>
      </c>
      <c r="E25" s="2">
        <v>575</v>
      </c>
      <c r="F25" s="2"/>
      <c r="G25" s="2"/>
      <c r="H25" s="2"/>
      <c r="I25" s="2"/>
      <c r="J25" s="3"/>
      <c r="K25" s="2"/>
      <c r="L25" s="2"/>
      <c r="M25" s="2"/>
      <c r="N25" s="2"/>
      <c r="O25" s="2"/>
      <c r="P25" s="2"/>
      <c r="Q25" s="2"/>
      <c r="R25" s="2"/>
      <c r="S25" s="2"/>
      <c r="U25">
        <f>HedgeBedarf!C20+'HedgeBedarf+01'!C20</f>
        <v>0.72824005307670781</v>
      </c>
    </row>
    <row r="26" spans="1:21" x14ac:dyDescent="0.3">
      <c r="A26" s="2">
        <v>15200</v>
      </c>
      <c r="B26" s="2"/>
      <c r="C26" s="8">
        <v>794</v>
      </c>
      <c r="D26" s="2">
        <v>-947</v>
      </c>
      <c r="E26" s="2">
        <v>1741</v>
      </c>
      <c r="F26" s="2"/>
      <c r="G26" s="2"/>
      <c r="H26" s="2"/>
      <c r="I26" s="2"/>
      <c r="J26" s="3"/>
      <c r="K26" s="2"/>
      <c r="L26" s="2"/>
      <c r="M26" s="2"/>
      <c r="N26" s="2"/>
      <c r="O26" s="2"/>
      <c r="P26" s="2"/>
      <c r="Q26" s="2"/>
      <c r="R26" s="2"/>
      <c r="S26" s="2"/>
      <c r="U26">
        <f>HedgeBedarf!C21+'HedgeBedarf+01'!C21</f>
        <v>0.74542062904810091</v>
      </c>
    </row>
    <row r="27" spans="1:21" x14ac:dyDescent="0.3">
      <c r="A27" s="2">
        <v>15150</v>
      </c>
      <c r="B27" s="2"/>
      <c r="C27" s="8">
        <v>1347</v>
      </c>
      <c r="D27" s="2">
        <v>663</v>
      </c>
      <c r="E27" s="2">
        <v>684</v>
      </c>
      <c r="F27" s="2"/>
      <c r="G27" s="2"/>
      <c r="H27" s="2"/>
      <c r="I27" s="2"/>
      <c r="J27" s="3"/>
      <c r="K27" s="2"/>
      <c r="L27" s="2"/>
      <c r="M27" s="2"/>
      <c r="N27" s="2"/>
      <c r="O27" s="2"/>
      <c r="P27" s="2"/>
      <c r="Q27" s="2"/>
      <c r="R27" s="2"/>
      <c r="S27" s="2"/>
      <c r="U27">
        <f>HedgeBedarf!C22+'HedgeBedarf+01'!C22</f>
        <v>0.76346607009667911</v>
      </c>
    </row>
    <row r="28" spans="1:21" x14ac:dyDescent="0.3">
      <c r="A28" s="2">
        <v>15100</v>
      </c>
      <c r="B28" s="2"/>
      <c r="C28" s="8">
        <v>6901</v>
      </c>
      <c r="D28" s="2">
        <v>385</v>
      </c>
      <c r="E28" s="2">
        <v>6516</v>
      </c>
      <c r="F28" s="2"/>
      <c r="G28" s="2"/>
      <c r="H28" s="2"/>
      <c r="I28" s="2"/>
      <c r="J28" s="3"/>
      <c r="K28" s="2"/>
      <c r="L28" s="2"/>
      <c r="M28" s="2"/>
      <c r="N28" s="2"/>
      <c r="O28" s="2"/>
      <c r="P28" s="2"/>
      <c r="Q28" s="2"/>
      <c r="R28" s="2"/>
      <c r="S28" s="2"/>
      <c r="U28">
        <f>HedgeBedarf!C23+'HedgeBedarf+01'!C23</f>
        <v>0.78239774976015042</v>
      </c>
    </row>
    <row r="29" spans="1:21" x14ac:dyDescent="0.3">
      <c r="A29" s="2">
        <v>15050</v>
      </c>
      <c r="B29" s="2"/>
      <c r="C29" s="8">
        <v>3495</v>
      </c>
      <c r="D29" s="2">
        <v>2755</v>
      </c>
      <c r="E29" s="2">
        <v>740</v>
      </c>
      <c r="F29" s="2"/>
      <c r="G29" s="2"/>
      <c r="H29" s="2"/>
      <c r="I29" s="2"/>
      <c r="J29" s="3"/>
      <c r="K29" s="2"/>
      <c r="L29" s="2"/>
      <c r="M29" s="2"/>
      <c r="N29" s="2"/>
      <c r="O29" s="2"/>
      <c r="P29" s="2"/>
      <c r="Q29" s="2"/>
      <c r="R29" s="2"/>
      <c r="S29" s="2"/>
      <c r="U29">
        <f>HedgeBedarf!C24+'HedgeBedarf+01'!C24</f>
        <v>0.80223663814422208</v>
      </c>
    </row>
    <row r="30" spans="1:21" x14ac:dyDescent="0.3">
      <c r="A30" s="2">
        <v>15000</v>
      </c>
      <c r="B30" s="2"/>
      <c r="C30" s="8">
        <v>22527</v>
      </c>
      <c r="D30" s="2">
        <v>10337</v>
      </c>
      <c r="E30" s="2">
        <v>12190</v>
      </c>
      <c r="F30" s="2"/>
      <c r="G30" s="2"/>
      <c r="H30" s="2"/>
      <c r="I30" s="2"/>
      <c r="J30" s="3"/>
      <c r="K30" s="2"/>
      <c r="L30" s="2"/>
      <c r="M30" s="2"/>
      <c r="N30" s="2"/>
      <c r="O30" s="2"/>
      <c r="P30" s="2"/>
      <c r="Q30" s="2"/>
      <c r="R30" s="2"/>
      <c r="S30" s="2"/>
      <c r="U30">
        <f>HedgeBedarf!C25+'HedgeBedarf+01'!C25</f>
        <v>0.82300325782029915</v>
      </c>
    </row>
    <row r="31" spans="1:21" x14ac:dyDescent="0.3">
      <c r="A31" s="2">
        <v>14950</v>
      </c>
      <c r="B31" s="2"/>
      <c r="C31" s="8">
        <v>4570</v>
      </c>
      <c r="D31" s="2">
        <v>4032</v>
      </c>
      <c r="E31" s="2">
        <v>538</v>
      </c>
      <c r="F31" s="2"/>
      <c r="G31" s="2"/>
      <c r="H31" s="2"/>
      <c r="I31" s="2"/>
      <c r="J31" s="3"/>
      <c r="K31" s="2"/>
      <c r="L31" s="2"/>
      <c r="M31" s="2"/>
      <c r="N31" s="2"/>
      <c r="O31" s="2"/>
      <c r="P31" s="2"/>
      <c r="Q31" s="2"/>
      <c r="R31" s="2"/>
      <c r="S31" s="2"/>
      <c r="U31">
        <f>HedgeBedarf!C26+'HedgeBedarf+01'!C26</f>
        <v>0.84471763933003663</v>
      </c>
    </row>
    <row r="32" spans="1:21" x14ac:dyDescent="0.3">
      <c r="A32" s="2">
        <v>14900</v>
      </c>
      <c r="B32" s="2"/>
      <c r="C32" s="8">
        <v>2139</v>
      </c>
      <c r="D32" s="2">
        <v>-717</v>
      </c>
      <c r="E32" s="2">
        <v>2856</v>
      </c>
      <c r="F32" s="2"/>
      <c r="G32" s="2"/>
      <c r="H32" s="2"/>
      <c r="I32" s="2"/>
      <c r="J32" s="3"/>
      <c r="K32" s="2"/>
      <c r="L32" s="2"/>
      <c r="M32" s="2"/>
      <c r="N32" s="2"/>
      <c r="O32" s="2"/>
      <c r="P32" s="2"/>
      <c r="Q32" s="2"/>
      <c r="R32" s="2"/>
      <c r="S32" s="2"/>
      <c r="U32">
        <f>HedgeBedarf!C27+'HedgeBedarf+01'!C27</f>
        <v>0.86739927638366454</v>
      </c>
    </row>
    <row r="33" spans="1:21" x14ac:dyDescent="0.3">
      <c r="A33" s="2">
        <v>14850</v>
      </c>
      <c r="B33" s="2"/>
      <c r="C33" s="8">
        <v>252</v>
      </c>
      <c r="D33" s="2">
        <v>28</v>
      </c>
      <c r="E33" s="2">
        <v>224</v>
      </c>
      <c r="F33" s="2"/>
      <c r="G33" s="2"/>
      <c r="H33" s="2"/>
      <c r="I33" s="2"/>
      <c r="J33" s="3"/>
      <c r="K33" s="2"/>
      <c r="L33" s="2"/>
      <c r="M33" s="2"/>
      <c r="N33" s="2"/>
      <c r="O33" s="2"/>
      <c r="P33" s="2"/>
      <c r="Q33" s="2"/>
      <c r="R33" s="2"/>
      <c r="S33" s="2"/>
      <c r="U33">
        <f>HedgeBedarf!C28+'HedgeBedarf+01'!C28</f>
        <v>0.89106708084230302</v>
      </c>
    </row>
    <row r="34" spans="1:21" x14ac:dyDescent="0.3">
      <c r="A34" s="2">
        <v>14800</v>
      </c>
      <c r="B34" s="2"/>
      <c r="C34" s="8">
        <v>8776</v>
      </c>
      <c r="D34" s="2">
        <v>5640</v>
      </c>
      <c r="E34" s="2">
        <v>3136</v>
      </c>
      <c r="F34" s="2"/>
      <c r="G34" s="2"/>
      <c r="H34" s="2"/>
      <c r="I34" s="2"/>
      <c r="J34" s="3"/>
      <c r="K34" s="2"/>
      <c r="L34" s="2"/>
      <c r="M34" s="2"/>
      <c r="N34" s="2"/>
      <c r="O34" s="2"/>
      <c r="P34" s="2"/>
      <c r="Q34" s="2"/>
      <c r="R34" s="2"/>
      <c r="S34" s="2"/>
      <c r="U34">
        <f>HedgeBedarf!C29+'HedgeBedarf+01'!C29</f>
        <v>0.91573933757771708</v>
      </c>
    </row>
    <row r="35" spans="1:21" x14ac:dyDescent="0.3">
      <c r="A35" s="2">
        <v>14750</v>
      </c>
      <c r="B35" s="2"/>
      <c r="C35" s="8">
        <v>1089</v>
      </c>
      <c r="D35" s="2">
        <v>728</v>
      </c>
      <c r="E35" s="2">
        <v>361</v>
      </c>
      <c r="F35" s="2"/>
      <c r="G35" s="2"/>
      <c r="H35" s="2"/>
      <c r="I35" s="2"/>
      <c r="J35" s="3"/>
      <c r="K35" s="2"/>
      <c r="L35" s="2"/>
      <c r="M35" s="2"/>
      <c r="N35" s="2"/>
      <c r="O35" s="2"/>
      <c r="P35" s="2"/>
      <c r="Q35" s="2"/>
      <c r="R35" s="2"/>
      <c r="S35" s="2"/>
      <c r="U35">
        <f>HedgeBedarf!C30+'HedgeBedarf+01'!C30</f>
        <v>0.94143365930602241</v>
      </c>
    </row>
    <row r="36" spans="1:21" x14ac:dyDescent="0.3">
      <c r="A36" s="2">
        <v>14700</v>
      </c>
      <c r="B36" s="2"/>
      <c r="C36" s="8">
        <v>5259</v>
      </c>
      <c r="D36" s="2">
        <v>5053</v>
      </c>
      <c r="E36" s="2">
        <v>206</v>
      </c>
      <c r="F36" s="2"/>
      <c r="G36" s="2"/>
      <c r="H36" s="2"/>
      <c r="I36" s="2"/>
      <c r="J36" s="3"/>
      <c r="K36" s="2"/>
      <c r="L36" s="2"/>
      <c r="M36" s="2"/>
      <c r="N36" s="2"/>
      <c r="O36" s="2"/>
      <c r="P36" s="2"/>
      <c r="Q36" s="2"/>
      <c r="R36" s="2"/>
      <c r="S36" s="2"/>
      <c r="U36">
        <f>HedgeBedarf!C31+'HedgeBedarf+01'!C31</f>
        <v>0.96816694149452598</v>
      </c>
    </row>
    <row r="37" spans="1:21" x14ac:dyDescent="0.3">
      <c r="A37" s="2">
        <v>14650</v>
      </c>
      <c r="B37" s="2"/>
      <c r="C37" s="8">
        <v>1549</v>
      </c>
      <c r="D37" s="2">
        <v>1210</v>
      </c>
      <c r="E37" s="2">
        <v>339</v>
      </c>
      <c r="F37" s="2"/>
      <c r="G37" s="2"/>
      <c r="H37" s="2"/>
      <c r="I37" s="2"/>
      <c r="J37" s="3"/>
      <c r="K37" s="2"/>
      <c r="L37" s="2"/>
      <c r="M37" s="2"/>
      <c r="N37" s="2"/>
      <c r="O37" s="2"/>
      <c r="P37" s="2"/>
      <c r="Q37" s="2"/>
      <c r="R37" s="2"/>
      <c r="S37" s="2"/>
      <c r="U37">
        <f>HedgeBedarf!C32+'HedgeBedarf+01'!C32</f>
        <v>0.99595531744365162</v>
      </c>
    </row>
    <row r="38" spans="1:21" x14ac:dyDescent="0.3">
      <c r="A38" s="2">
        <v>14600</v>
      </c>
      <c r="B38" s="2"/>
      <c r="C38" s="8">
        <v>12599</v>
      </c>
      <c r="D38" s="2">
        <v>3136</v>
      </c>
      <c r="E38" s="2">
        <v>9463</v>
      </c>
      <c r="F38" s="2"/>
      <c r="G38" s="2"/>
      <c r="H38" s="2"/>
      <c r="I38" s="2"/>
      <c r="J38" s="3"/>
      <c r="K38" s="2"/>
      <c r="L38" s="2"/>
      <c r="M38" s="2"/>
      <c r="N38" s="2"/>
      <c r="O38" s="2"/>
      <c r="P38" s="2"/>
      <c r="Q38" s="2"/>
      <c r="R38" s="2"/>
      <c r="S38" s="2"/>
      <c r="U38">
        <f>HedgeBedarf!C33+'HedgeBedarf+01'!C33</f>
        <v>1.024814113648274</v>
      </c>
    </row>
    <row r="39" spans="1:21" x14ac:dyDescent="0.3">
      <c r="A39" s="2">
        <v>14550</v>
      </c>
      <c r="B39" s="2"/>
      <c r="C39" s="8">
        <v>754</v>
      </c>
      <c r="D39" s="2">
        <v>373</v>
      </c>
      <c r="E39" s="2">
        <v>381</v>
      </c>
      <c r="F39" s="2"/>
      <c r="G39" s="2"/>
      <c r="H39" s="2"/>
      <c r="I39" s="2"/>
      <c r="J39" s="3"/>
      <c r="K39" s="2"/>
      <c r="L39" s="2"/>
      <c r="M39" s="2"/>
      <c r="N39" s="2"/>
      <c r="O39" s="2"/>
      <c r="P39" s="2"/>
      <c r="Q39" s="2"/>
      <c r="R39" s="2"/>
      <c r="S39" s="2"/>
      <c r="U39">
        <f>HedgeBedarf!C34+'HedgeBedarf+01'!C34</f>
        <v>1.0547578055448685</v>
      </c>
    </row>
    <row r="40" spans="1:21" x14ac:dyDescent="0.3">
      <c r="A40" s="2">
        <v>14500</v>
      </c>
      <c r="B40" s="2"/>
      <c r="C40" s="8">
        <v>7659</v>
      </c>
      <c r="D40" s="2">
        <v>3218</v>
      </c>
      <c r="E40" s="2">
        <v>4441</v>
      </c>
      <c r="F40" s="2"/>
      <c r="G40" s="2"/>
      <c r="H40" s="2"/>
      <c r="I40" s="2"/>
      <c r="J40" s="3"/>
      <c r="K40" s="2"/>
      <c r="L40" s="2"/>
      <c r="M40" s="2"/>
      <c r="N40" s="2"/>
      <c r="O40" s="2"/>
      <c r="P40" s="2"/>
      <c r="Q40" s="2"/>
      <c r="R40" s="2"/>
      <c r="S40" s="2"/>
      <c r="U40">
        <f>HedgeBedarf!C35+'HedgeBedarf+01'!C35</f>
        <v>1.0857999737529125</v>
      </c>
    </row>
    <row r="41" spans="1:21" x14ac:dyDescent="0.3">
      <c r="A41" s="2">
        <v>14450</v>
      </c>
      <c r="B41" s="2"/>
      <c r="C41" s="8">
        <v>1252</v>
      </c>
      <c r="D41" s="2">
        <v>995</v>
      </c>
      <c r="E41" s="2">
        <v>257</v>
      </c>
      <c r="F41" s="2"/>
      <c r="G41" s="2"/>
      <c r="H41" s="2"/>
      <c r="I41" s="2"/>
      <c r="J41" s="3"/>
      <c r="K41" s="2"/>
      <c r="L41" s="2"/>
      <c r="M41" s="2"/>
      <c r="N41" s="2"/>
      <c r="O41" s="2"/>
      <c r="P41" s="2"/>
      <c r="Q41" s="2"/>
      <c r="R41" s="2"/>
      <c r="S41" s="2"/>
      <c r="U41">
        <f>HedgeBedarf!C36+'HedgeBedarf+01'!C36</f>
        <v>1.117953260920596</v>
      </c>
    </row>
    <row r="42" spans="1:21" x14ac:dyDescent="0.3">
      <c r="A42" s="2">
        <v>14400</v>
      </c>
      <c r="B42" s="2"/>
      <c r="C42" s="8">
        <v>5024</v>
      </c>
      <c r="D42" s="2">
        <v>2093</v>
      </c>
      <c r="E42" s="2">
        <v>2931</v>
      </c>
      <c r="F42" s="2"/>
      <c r="G42" s="2"/>
      <c r="H42" s="2"/>
      <c r="I42" s="2"/>
      <c r="J42" s="3"/>
      <c r="K42" s="2"/>
      <c r="L42" s="2"/>
      <c r="M42" s="2"/>
      <c r="N42" s="2"/>
      <c r="O42" s="2"/>
      <c r="P42" s="2"/>
      <c r="Q42" s="2"/>
      <c r="R42" s="2"/>
      <c r="S42" s="2"/>
      <c r="U42">
        <f>HedgeBedarf!C37+'HedgeBedarf+01'!C37</f>
        <v>1.1512293292862474</v>
      </c>
    </row>
    <row r="43" spans="1:21" x14ac:dyDescent="0.3">
      <c r="A43" s="2">
        <v>14350</v>
      </c>
      <c r="B43" s="2"/>
      <c r="C43" s="8">
        <v>910</v>
      </c>
      <c r="D43" s="2">
        <v>435</v>
      </c>
      <c r="E43" s="2">
        <v>475</v>
      </c>
      <c r="F43" s="2"/>
      <c r="G43" s="2"/>
      <c r="H43" s="2"/>
      <c r="I43" s="2"/>
      <c r="J43" s="3"/>
      <c r="K43" s="2"/>
      <c r="L43" s="2"/>
      <c r="M43" s="2"/>
      <c r="N43" s="2"/>
      <c r="O43" s="2"/>
      <c r="P43" s="2"/>
      <c r="Q43" s="2"/>
      <c r="R43" s="2"/>
      <c r="S43" s="2"/>
      <c r="U43">
        <f>HedgeBedarf!C38+'HedgeBedarf+01'!C38</f>
        <v>1.1856388190680074</v>
      </c>
    </row>
    <row r="44" spans="1:21" x14ac:dyDescent="0.3">
      <c r="A44" s="2">
        <v>14300</v>
      </c>
      <c r="B44" s="2"/>
      <c r="C44" s="8">
        <v>2968</v>
      </c>
      <c r="D44" s="2">
        <v>1896</v>
      </c>
      <c r="E44" s="2">
        <v>1072</v>
      </c>
      <c r="F44" s="2"/>
      <c r="G44" s="2"/>
      <c r="H44" s="2"/>
      <c r="I44" s="2"/>
      <c r="J44" s="3"/>
      <c r="K44" s="2"/>
      <c r="L44" s="2"/>
      <c r="M44" s="2"/>
      <c r="N44" s="2"/>
      <c r="O44" s="2"/>
      <c r="P44" s="2"/>
      <c r="Q44" s="2"/>
      <c r="R44" s="2"/>
      <c r="S44" s="2"/>
      <c r="U44">
        <f>HedgeBedarf!C39+'HedgeBedarf+01'!C39</f>
        <v>1.2211913077951237</v>
      </c>
    </row>
    <row r="45" spans="1:21" x14ac:dyDescent="0.3">
      <c r="A45" s="2">
        <v>14250</v>
      </c>
      <c r="B45" s="2"/>
      <c r="C45" s="8">
        <v>798</v>
      </c>
      <c r="D45" s="2">
        <v>637</v>
      </c>
      <c r="E45" s="2">
        <v>161</v>
      </c>
      <c r="F45" s="2"/>
      <c r="G45" s="2"/>
      <c r="H45" s="2"/>
      <c r="I45" s="2"/>
      <c r="J45" s="3"/>
      <c r="K45" s="2"/>
      <c r="L45" s="2"/>
      <c r="M45" s="2"/>
      <c r="N45" s="2"/>
      <c r="O45" s="2"/>
      <c r="P45" s="2"/>
      <c r="Q45" s="2"/>
      <c r="R45" s="2"/>
      <c r="S45" s="2"/>
      <c r="U45">
        <f>HedgeBedarf!C40+'HedgeBedarf+01'!C40</f>
        <v>1.2578952706945998</v>
      </c>
    </row>
    <row r="46" spans="1:21" x14ac:dyDescent="0.3">
      <c r="A46" s="2">
        <v>14200</v>
      </c>
      <c r="B46" s="2"/>
      <c r="C46" s="8">
        <v>12821</v>
      </c>
      <c r="D46" s="2">
        <v>6485</v>
      </c>
      <c r="E46" s="2">
        <v>6336</v>
      </c>
      <c r="F46" s="2"/>
      <c r="G46" s="2"/>
      <c r="H46" s="2"/>
      <c r="I46" s="2"/>
      <c r="J46" s="3"/>
      <c r="K46" s="2"/>
      <c r="L46" s="2"/>
      <c r="M46" s="2"/>
      <c r="N46" s="2"/>
      <c r="O46" s="2"/>
      <c r="P46" s="2"/>
      <c r="Q46" s="2"/>
      <c r="R46" s="2"/>
      <c r="S46" s="2"/>
      <c r="U46">
        <f>HedgeBedarf!C41+'HedgeBedarf+01'!C41</f>
        <v>1.2957580422471695</v>
      </c>
    </row>
    <row r="47" spans="1:21" x14ac:dyDescent="0.3">
      <c r="A47" s="2">
        <v>14150</v>
      </c>
      <c r="B47" s="2"/>
      <c r="C47" s="8">
        <v>1816</v>
      </c>
      <c r="D47" s="2">
        <v>794</v>
      </c>
      <c r="E47" s="2">
        <v>1022</v>
      </c>
      <c r="F47" s="2"/>
      <c r="G47" s="2"/>
      <c r="H47" s="2"/>
      <c r="I47" s="2"/>
      <c r="J47" s="3"/>
      <c r="K47" s="2"/>
      <c r="L47" s="2"/>
      <c r="M47" s="2"/>
      <c r="N47" s="2"/>
      <c r="O47" s="2"/>
      <c r="P47" s="2"/>
      <c r="Q47" s="2"/>
      <c r="R47" s="2"/>
      <c r="S47" s="2"/>
      <c r="U47">
        <f>HedgeBedarf!C42+'HedgeBedarf+01'!C42</f>
        <v>1.3347857790264308</v>
      </c>
    </row>
    <row r="48" spans="1:21" x14ac:dyDescent="0.3">
      <c r="A48" s="2">
        <v>14100</v>
      </c>
      <c r="B48" s="2"/>
      <c r="C48" s="8">
        <v>2356</v>
      </c>
      <c r="D48" s="2">
        <v>940</v>
      </c>
      <c r="E48" s="2">
        <v>1416</v>
      </c>
      <c r="F48" s="2"/>
      <c r="G48" s="2"/>
      <c r="H48" s="2"/>
      <c r="I48" s="2"/>
      <c r="J48" s="3"/>
      <c r="K48" s="2"/>
      <c r="L48" s="2"/>
      <c r="M48" s="2"/>
      <c r="N48" s="2"/>
      <c r="O48" s="2"/>
      <c r="P48" s="2"/>
      <c r="Q48" s="2"/>
      <c r="R48" s="2"/>
      <c r="S48" s="2"/>
      <c r="U48">
        <f>HedgeBedarf!C43+'HedgeBedarf+01'!C43</f>
        <v>1.3749834239342669</v>
      </c>
    </row>
    <row r="49" spans="1:21" x14ac:dyDescent="0.3">
      <c r="A49" s="2">
        <v>14050</v>
      </c>
      <c r="B49" s="2"/>
      <c r="C49" s="8">
        <v>2230</v>
      </c>
      <c r="D49" s="2">
        <v>2154</v>
      </c>
      <c r="E49" s="2">
        <v>76</v>
      </c>
      <c r="F49" s="2"/>
      <c r="G49" s="2"/>
      <c r="H49" s="2"/>
      <c r="I49" s="2"/>
      <c r="J49" s="3"/>
      <c r="K49" s="2"/>
      <c r="L49" s="2"/>
      <c r="M49" s="2"/>
      <c r="N49" s="2"/>
      <c r="O49" s="2"/>
      <c r="P49" s="2"/>
      <c r="Q49" s="2"/>
      <c r="R49" s="2"/>
      <c r="S49" s="2"/>
      <c r="U49">
        <f>HedgeBedarf!C44+'HedgeBedarf+01'!C44</f>
        <v>1.4163546719450317</v>
      </c>
    </row>
    <row r="50" spans="1:21" ht="15" thickBot="1" x14ac:dyDescent="0.35">
      <c r="A50" s="2">
        <v>14000</v>
      </c>
      <c r="B50" s="2"/>
      <c r="C50" s="9">
        <v>32527</v>
      </c>
      <c r="D50" s="2">
        <v>3528</v>
      </c>
      <c r="E50" s="2">
        <v>28999</v>
      </c>
      <c r="F50" s="2"/>
      <c r="G50" s="2"/>
      <c r="H50" s="2"/>
      <c r="I50" s="2"/>
      <c r="J50" s="3"/>
      <c r="K50" s="2"/>
      <c r="L50" s="2"/>
      <c r="M50" s="2"/>
      <c r="N50" s="2"/>
      <c r="O50" s="2"/>
      <c r="P50" s="2"/>
      <c r="Q50" s="2"/>
      <c r="R50" s="2"/>
      <c r="S50" s="2"/>
      <c r="U50">
        <f>HedgeBedarf!C45+'HedgeBedarf+01'!C45</f>
        <v>1.4589019374695233</v>
      </c>
    </row>
    <row r="51" spans="1:21" x14ac:dyDescent="0.3">
      <c r="A51" s="2"/>
      <c r="B51" s="2"/>
      <c r="C51" s="2"/>
      <c r="D51" s="2"/>
      <c r="E51" s="2"/>
      <c r="F51" s="2"/>
      <c r="G51" s="2"/>
      <c r="H51" s="2"/>
      <c r="I51" s="2"/>
      <c r="J51" s="3"/>
      <c r="K51" s="2"/>
      <c r="L51" s="2"/>
      <c r="M51" s="2"/>
      <c r="N51" s="2"/>
      <c r="O51" s="2"/>
      <c r="P51" s="2"/>
      <c r="Q51" s="2"/>
      <c r="R51" s="2"/>
      <c r="S51" s="2"/>
      <c r="U51">
        <f>HedgeBedarf!C46+'HedgeBedarf+01'!C46</f>
        <v>1.5026263234483235</v>
      </c>
    </row>
    <row r="52" spans="1:21" x14ac:dyDescent="0.3">
      <c r="A52" s="2"/>
      <c r="B52" s="2"/>
      <c r="C52" s="2"/>
      <c r="D52" s="2"/>
      <c r="E52" s="2"/>
      <c r="F52" s="2"/>
      <c r="G52" s="2"/>
      <c r="H52" s="2"/>
      <c r="I52" s="2"/>
      <c r="J52" s="3"/>
      <c r="K52" s="2"/>
      <c r="L52" s="2"/>
      <c r="M52" s="2"/>
      <c r="N52" s="2"/>
      <c r="O52" s="2"/>
      <c r="P52" s="2"/>
      <c r="Q52" s="2"/>
      <c r="R52" s="2"/>
      <c r="S52" s="2"/>
      <c r="U52">
        <f>HedgeBedarf!C47+'HedgeBedarf+01'!C47</f>
        <v>1.5475275922819798</v>
      </c>
    </row>
    <row r="53" spans="1:21" x14ac:dyDescent="0.3">
      <c r="A53" s="2"/>
      <c r="B53" s="2"/>
      <c r="C53" s="2"/>
      <c r="D53" s="2"/>
      <c r="E53" s="2"/>
      <c r="F53" s="2"/>
      <c r="G53" s="2"/>
      <c r="H53" s="2"/>
      <c r="I53" s="2"/>
      <c r="J53" s="3"/>
      <c r="K53" s="2"/>
      <c r="L53" s="2"/>
      <c r="M53" s="2"/>
      <c r="N53" s="2"/>
      <c r="O53" s="2"/>
      <c r="P53" s="2"/>
      <c r="Q53" s="2"/>
      <c r="R53" s="2"/>
      <c r="S53" s="2"/>
      <c r="U53">
        <f>HedgeBedarf!C48+'HedgeBedarf+01'!C48</f>
        <v>1.5936041387031787</v>
      </c>
    </row>
    <row r="54" spans="1:21" x14ac:dyDescent="0.3">
      <c r="A54" s="2"/>
      <c r="B54" s="2"/>
      <c r="C54" s="2"/>
      <c r="D54" s="2"/>
      <c r="E54" s="2"/>
      <c r="F54" s="2"/>
      <c r="G54" s="2"/>
      <c r="H54" s="2"/>
      <c r="I54" s="2"/>
      <c r="J54" s="3"/>
      <c r="K54" s="2"/>
      <c r="L54" s="2"/>
      <c r="M54" s="2"/>
      <c r="N54" s="2"/>
      <c r="O54" s="2"/>
      <c r="P54" s="2"/>
      <c r="Q54" s="2"/>
      <c r="R54" s="2"/>
      <c r="S54" s="2"/>
      <c r="U54">
        <f>HedgeBedarf!C49+'HedgeBedarf+01'!C49</f>
        <v>1.6408529646934142</v>
      </c>
    </row>
    <row r="55" spans="1:21" x14ac:dyDescent="0.3">
      <c r="A55" s="2"/>
      <c r="B55" s="2"/>
      <c r="C55" s="2"/>
      <c r="D55" s="2"/>
      <c r="E55" s="2"/>
      <c r="F55" s="2"/>
      <c r="G55" s="2"/>
      <c r="H55" s="2"/>
      <c r="I55" s="2"/>
      <c r="J55" s="3"/>
      <c r="K55" s="2"/>
      <c r="L55" s="2"/>
      <c r="M55" s="2"/>
      <c r="N55" s="2"/>
      <c r="O55" s="2"/>
      <c r="P55" s="2"/>
      <c r="Q55" s="2"/>
      <c r="R55" s="2"/>
      <c r="S55" s="2"/>
      <c r="U55">
        <f>HedgeBedarf!C50+'HedgeBedarf+01'!C50</f>
        <v>1.689269656543307</v>
      </c>
    </row>
    <row r="56" spans="1:21" x14ac:dyDescent="0.3">
      <c r="A56" s="2"/>
      <c r="B56" s="2"/>
      <c r="C56" s="2"/>
      <c r="D56" s="2"/>
      <c r="E56" s="2"/>
      <c r="F56" s="2"/>
      <c r="G56" s="2"/>
      <c r="H56" s="2"/>
      <c r="I56" s="2"/>
      <c r="J56" s="3"/>
      <c r="K56" s="2"/>
      <c r="L56" s="2"/>
      <c r="M56" s="2"/>
      <c r="N56" s="2"/>
      <c r="O56" s="2"/>
      <c r="P56" s="2"/>
      <c r="Q56" s="2"/>
      <c r="R56" s="2"/>
      <c r="S56" s="2"/>
      <c r="U56">
        <f>HedgeBedarf!C51+'HedgeBedarf+01'!C51</f>
        <v>1.7388483641524655</v>
      </c>
    </row>
    <row r="57" spans="1:21" x14ac:dyDescent="0.3">
      <c r="A57" s="2"/>
      <c r="B57" s="2"/>
      <c r="C57" s="2"/>
      <c r="D57" s="2"/>
      <c r="E57" s="2"/>
      <c r="F57" s="2"/>
      <c r="G57" s="2"/>
      <c r="H57" s="2"/>
      <c r="I57" s="2"/>
      <c r="J57" s="3"/>
      <c r="K57" s="2"/>
      <c r="L57" s="2"/>
      <c r="M57" s="2"/>
      <c r="N57" s="2"/>
      <c r="O57" s="2"/>
      <c r="P57" s="2"/>
      <c r="Q57" s="2"/>
      <c r="R57" s="2"/>
      <c r="S57" s="2"/>
      <c r="U57">
        <f>HedgeBedarf!C52+'HedgeBedarf+01'!C52</f>
        <v>1.789581782660796</v>
      </c>
    </row>
    <row r="58" spans="1:21" x14ac:dyDescent="0.3">
      <c r="A58" s="2"/>
      <c r="B58" s="2"/>
      <c r="C58" s="2"/>
      <c r="D58" s="2"/>
      <c r="E58" s="2"/>
      <c r="F58" s="2"/>
      <c r="G58" s="2"/>
      <c r="H58" s="2"/>
      <c r="I58" s="2"/>
      <c r="J58" s="3"/>
      <c r="K58" s="2"/>
      <c r="L58" s="2"/>
      <c r="M58" s="2"/>
      <c r="N58" s="2"/>
      <c r="O58" s="2"/>
      <c r="P58" s="2"/>
      <c r="Q58" s="2"/>
      <c r="R58" s="2"/>
      <c r="S58" s="2"/>
      <c r="U58">
        <f>HedgeBedarf!C53+'HedgeBedarf+01'!C53</f>
        <v>1.8414611364988187</v>
      </c>
    </row>
    <row r="59" spans="1:21" x14ac:dyDescent="0.3">
      <c r="A59" s="2"/>
      <c r="B59" s="2"/>
      <c r="C59" s="2"/>
      <c r="D59" s="2"/>
      <c r="E59" s="2"/>
      <c r="F59" s="2"/>
      <c r="G59" s="2"/>
      <c r="H59" s="2"/>
      <c r="I59" s="2"/>
      <c r="J59" s="3"/>
      <c r="K59" s="2"/>
      <c r="L59" s="2"/>
      <c r="M59" s="2"/>
      <c r="N59" s="2"/>
      <c r="O59" s="2"/>
      <c r="P59" s="2"/>
      <c r="Q59" s="2"/>
      <c r="R59" s="2"/>
      <c r="S59" s="2"/>
      <c r="U59">
        <f>HedgeBedarf!C54+'HedgeBedarf+01'!C54</f>
        <v>1.8944761659400409</v>
      </c>
    </row>
    <row r="60" spans="1:21" x14ac:dyDescent="0.3">
      <c r="A60" s="2"/>
      <c r="B60" s="2"/>
      <c r="C60" s="2"/>
      <c r="D60" s="2"/>
      <c r="E60" s="2"/>
      <c r="F60" s="2"/>
      <c r="G60" s="2"/>
      <c r="H60" s="2"/>
      <c r="I60" s="2"/>
      <c r="J60" s="2"/>
      <c r="K60" s="2"/>
      <c r="L60" s="2"/>
      <c r="M60" s="2"/>
      <c r="N60" s="2"/>
      <c r="O60" s="2"/>
      <c r="P60" s="2"/>
      <c r="Q60" s="2"/>
      <c r="R60" s="2"/>
      <c r="S60" s="2"/>
      <c r="U60">
        <f>HedgeBedarf!C55+'HedgeBedarf+01'!C55</f>
        <v>1.9486151162334484</v>
      </c>
    </row>
    <row r="61" spans="1:21" x14ac:dyDescent="0.3">
      <c r="A61" s="2"/>
      <c r="B61" s="2"/>
      <c r="C61" s="2"/>
      <c r="D61" s="2"/>
      <c r="E61" s="2"/>
      <c r="F61" s="2"/>
      <c r="G61" s="2"/>
      <c r="H61" s="2"/>
      <c r="I61" s="2"/>
      <c r="J61" s="4"/>
      <c r="K61" s="2"/>
      <c r="L61" s="2"/>
      <c r="M61" s="2"/>
      <c r="N61" s="2"/>
      <c r="O61" s="2"/>
      <c r="P61" s="2"/>
      <c r="Q61" s="2"/>
      <c r="R61" s="2"/>
      <c r="S61" s="2"/>
      <c r="U61">
        <f>HedgeBedarf!C56+'HedgeBedarf+01'!C56</f>
        <v>2.0038647293886314</v>
      </c>
    </row>
    <row r="62" spans="1:21" x14ac:dyDescent="0.3">
      <c r="A62" s="2"/>
      <c r="B62" s="2"/>
      <c r="C62" s="2"/>
      <c r="D62" s="2"/>
      <c r="E62" s="2"/>
      <c r="F62" s="2"/>
      <c r="G62" s="2"/>
      <c r="H62" s="2"/>
      <c r="I62" s="2"/>
      <c r="J62" s="3"/>
      <c r="K62" s="2"/>
      <c r="L62" s="2"/>
      <c r="M62" s="2"/>
      <c r="N62" s="2"/>
      <c r="O62" s="2"/>
      <c r="P62" s="2"/>
      <c r="Q62" s="2"/>
      <c r="R62" s="2"/>
      <c r="S62" s="2"/>
      <c r="U62">
        <f>HedgeBedarf!C57+'HedgeBedarf+01'!C57</f>
        <v>2.0602102386805399</v>
      </c>
    </row>
    <row r="63" spans="1:21" x14ac:dyDescent="0.3">
      <c r="A63" s="2"/>
      <c r="B63" s="2"/>
      <c r="C63" s="2"/>
      <c r="D63" s="2"/>
      <c r="E63" s="2"/>
      <c r="F63" s="2"/>
      <c r="G63" s="2"/>
      <c r="H63" s="2"/>
      <c r="I63" s="2"/>
      <c r="J63" s="4"/>
      <c r="K63" s="2"/>
      <c r="L63" s="2"/>
      <c r="M63" s="2"/>
      <c r="N63" s="2"/>
      <c r="O63" s="2"/>
      <c r="P63" s="2"/>
      <c r="Q63" s="2"/>
      <c r="R63" s="2"/>
      <c r="S63" s="2"/>
      <c r="U63">
        <f>HedgeBedarf!C58+'HedgeBedarf+01'!C58</f>
        <v>2.1176353659347686</v>
      </c>
    </row>
    <row r="64" spans="1:21" x14ac:dyDescent="0.3">
      <c r="A64" s="2"/>
      <c r="B64" s="2"/>
      <c r="C64" s="2"/>
      <c r="D64" s="2"/>
      <c r="E64" s="2"/>
      <c r="F64" s="2"/>
      <c r="G64" s="2"/>
      <c r="H64" s="2"/>
      <c r="I64" s="2"/>
      <c r="J64" s="4"/>
      <c r="K64" s="2"/>
      <c r="L64" s="2"/>
      <c r="M64" s="2"/>
      <c r="N64" s="2"/>
      <c r="O64" s="2"/>
      <c r="P64" s="2"/>
      <c r="Q64" s="2"/>
      <c r="R64" s="2"/>
      <c r="S64" s="2"/>
      <c r="U64">
        <f>HedgeBedarf!C59+'HedgeBedarf+01'!C59</f>
        <v>2.1761223216478016</v>
      </c>
    </row>
    <row r="65" spans="1:21" x14ac:dyDescent="0.3">
      <c r="A65" s="2"/>
      <c r="B65" s="2"/>
      <c r="C65" s="2"/>
      <c r="D65" s="2"/>
      <c r="E65" s="2"/>
      <c r="F65" s="2"/>
      <c r="G65" s="2"/>
      <c r="H65" s="2"/>
      <c r="I65" s="2"/>
      <c r="J65" s="4"/>
      <c r="K65" s="2"/>
      <c r="L65" s="2"/>
      <c r="M65" s="2"/>
      <c r="N65" s="2"/>
      <c r="O65" s="2"/>
      <c r="P65" s="2"/>
      <c r="Q65" s="2"/>
      <c r="R65" s="2"/>
      <c r="S65" s="2"/>
      <c r="U65">
        <f>HedgeBedarf!C60+'HedgeBedarf+01'!C60</f>
        <v>2.2356518079900218</v>
      </c>
    </row>
    <row r="66" spans="1:21" x14ac:dyDescent="0.3">
      <c r="A66" s="2"/>
      <c r="B66" s="2"/>
      <c r="C66" s="2"/>
      <c r="D66" s="2"/>
      <c r="E66" s="2"/>
      <c r="F66" s="2"/>
      <c r="G66" s="2"/>
      <c r="H66" s="2"/>
      <c r="I66" s="2"/>
      <c r="J66" s="4"/>
      <c r="K66" s="2"/>
      <c r="L66" s="2"/>
      <c r="M66" s="2"/>
      <c r="N66" s="2"/>
      <c r="O66" s="2"/>
      <c r="P66" s="2"/>
      <c r="Q66" s="2"/>
      <c r="R66" s="2"/>
      <c r="S66" s="2"/>
      <c r="U66">
        <f>HedgeBedarf!C61+'HedgeBedarf+01'!C61</f>
        <v>2.2962030247323382</v>
      </c>
    </row>
    <row r="67" spans="1:21" x14ac:dyDescent="0.3">
      <c r="A67" s="2"/>
      <c r="B67" s="2"/>
      <c r="C67" s="2"/>
      <c r="D67" s="2"/>
      <c r="E67" s="2"/>
      <c r="F67" s="2"/>
      <c r="G67" s="2"/>
      <c r="H67" s="2"/>
      <c r="I67" s="2"/>
      <c r="J67" s="4"/>
      <c r="K67" s="2"/>
      <c r="L67" s="2"/>
      <c r="M67" s="2"/>
      <c r="N67" s="2"/>
      <c r="O67" s="2"/>
      <c r="P67" s="2"/>
      <c r="Q67" s="2"/>
      <c r="R67" s="2"/>
      <c r="S67" s="2"/>
      <c r="U67">
        <f>HedgeBedarf!C62+'HedgeBedarf+01'!C62</f>
        <v>2.3577536781299346</v>
      </c>
    </row>
    <row r="68" spans="1:21" x14ac:dyDescent="0.3">
      <c r="A68" s="2"/>
      <c r="B68" s="2"/>
      <c r="C68" s="2"/>
      <c r="D68" s="2"/>
      <c r="E68" s="2"/>
      <c r="F68" s="2"/>
      <c r="G68" s="2"/>
      <c r="H68" s="2"/>
      <c r="I68" s="2"/>
      <c r="J68" s="4"/>
      <c r="K68" s="2"/>
      <c r="L68" s="2"/>
      <c r="M68" s="2"/>
      <c r="N68" s="2"/>
      <c r="O68" s="2"/>
      <c r="P68" s="2"/>
      <c r="Q68" s="2"/>
      <c r="R68" s="2"/>
      <c r="S68" s="2"/>
      <c r="U68">
        <f>HedgeBedarf!C63+'HedgeBedarf+01'!C63</f>
        <v>2.4202799927890832</v>
      </c>
    </row>
    <row r="69" spans="1:21" x14ac:dyDescent="0.3">
      <c r="A69" s="2"/>
      <c r="B69" s="2"/>
      <c r="C69" s="2"/>
      <c r="D69" s="2"/>
      <c r="E69" s="2"/>
      <c r="F69" s="2"/>
      <c r="G69" s="2"/>
      <c r="H69" s="2"/>
      <c r="I69" s="2"/>
      <c r="J69" s="4"/>
      <c r="K69" s="2"/>
      <c r="L69" s="2"/>
      <c r="M69" s="2"/>
      <c r="N69" s="2"/>
      <c r="O69" s="2"/>
      <c r="P69" s="2"/>
      <c r="Q69" s="2"/>
      <c r="R69" s="2"/>
      <c r="S69" s="2"/>
      <c r="U69">
        <f>HedgeBedarf!C64+'HedgeBedarf+01'!C64</f>
        <v>2.4837567265353635</v>
      </c>
    </row>
    <row r="70" spans="1:21" x14ac:dyDescent="0.3">
      <c r="A70" s="2"/>
      <c r="B70" s="2"/>
      <c r="C70" s="2"/>
      <c r="D70" s="2"/>
      <c r="E70" s="2"/>
      <c r="F70" s="2"/>
      <c r="G70" s="2"/>
      <c r="H70" s="2"/>
      <c r="I70" s="2"/>
      <c r="J70" s="4"/>
      <c r="K70" s="2"/>
      <c r="L70" s="2"/>
      <c r="M70" s="2"/>
      <c r="N70" s="2"/>
      <c r="O70" s="2"/>
      <c r="P70" s="2"/>
      <c r="Q70" s="2"/>
      <c r="R70" s="2"/>
      <c r="S70" s="2"/>
      <c r="U70">
        <f>HedgeBedarf!C65+'HedgeBedarf+01'!C65</f>
        <v>2.5481571882933989</v>
      </c>
    </row>
    <row r="71" spans="1:21" x14ac:dyDescent="0.3">
      <c r="A71" s="2"/>
      <c r="B71" s="2"/>
      <c r="C71" s="2"/>
      <c r="D71" s="2"/>
      <c r="E71" s="2"/>
      <c r="F71" s="2"/>
      <c r="G71" s="2"/>
      <c r="H71" s="2"/>
      <c r="I71" s="2"/>
      <c r="J71" s="4"/>
      <c r="K71" s="2"/>
      <c r="L71" s="2"/>
      <c r="M71" s="2"/>
      <c r="N71" s="2"/>
      <c r="O71" s="2"/>
      <c r="P71" s="2"/>
      <c r="Q71" s="2"/>
      <c r="R71" s="2"/>
      <c r="S71" s="2"/>
      <c r="U71">
        <f>HedgeBedarf!C66+'HedgeBedarf+01'!C66</f>
        <v>2.6134532589801784</v>
      </c>
    </row>
    <row r="72" spans="1:21" x14ac:dyDescent="0.3">
      <c r="A72" s="2"/>
      <c r="B72" s="2"/>
      <c r="C72" s="2"/>
      <c r="D72" s="2"/>
      <c r="E72" s="2"/>
      <c r="F72" s="2"/>
      <c r="G72" s="2"/>
      <c r="H72" s="2"/>
      <c r="I72" s="2"/>
      <c r="J72" s="4"/>
      <c r="K72" s="2"/>
      <c r="L72" s="2"/>
      <c r="M72" s="2"/>
      <c r="N72" s="2"/>
      <c r="O72" s="2"/>
      <c r="P72" s="2"/>
      <c r="Q72" s="2"/>
      <c r="R72" s="2"/>
      <c r="S72" s="2"/>
      <c r="U72">
        <f>HedgeBedarf!C67+'HedgeBedarf+01'!C67</f>
        <v>2.6796154154056575</v>
      </c>
    </row>
    <row r="73" spans="1:21" x14ac:dyDescent="0.3">
      <c r="A73" s="2"/>
      <c r="B73" s="2"/>
      <c r="C73" s="2"/>
      <c r="D73" s="2"/>
      <c r="E73" s="2"/>
      <c r="F73" s="2"/>
      <c r="G73" s="2"/>
      <c r="H73" s="2"/>
      <c r="I73" s="2"/>
      <c r="J73" s="4"/>
      <c r="K73" s="2"/>
      <c r="L73" s="2"/>
      <c r="M73" s="2"/>
      <c r="N73" s="2"/>
      <c r="O73" s="2"/>
      <c r="P73" s="2"/>
      <c r="Q73" s="2"/>
      <c r="R73" s="2"/>
      <c r="S73" s="2"/>
      <c r="U73">
        <f>HedgeBedarf!C68+'HedgeBedarf+01'!C68</f>
        <v>2.7466127571657131</v>
      </c>
    </row>
    <row r="74" spans="1:21" x14ac:dyDescent="0.3">
      <c r="A74" s="2"/>
      <c r="B74" s="2"/>
      <c r="C74" s="2"/>
      <c r="D74" s="2"/>
      <c r="E74" s="2"/>
      <c r="F74" s="2"/>
      <c r="G74" s="2"/>
      <c r="H74" s="2"/>
      <c r="I74" s="2"/>
      <c r="J74" s="4"/>
      <c r="K74" s="2"/>
      <c r="L74" s="2"/>
      <c r="M74" s="2"/>
      <c r="N74" s="2"/>
      <c r="O74" s="2"/>
      <c r="P74" s="2"/>
      <c r="Q74" s="2"/>
      <c r="R74" s="2"/>
      <c r="S74" s="2"/>
      <c r="U74">
        <f>HedgeBedarf!C69+'HedgeBedarf+01'!C69</f>
        <v>2.8144130365040447</v>
      </c>
    </row>
    <row r="75" spans="1:21" x14ac:dyDescent="0.3">
      <c r="A75" s="2"/>
      <c r="B75" s="2"/>
      <c r="C75" s="2"/>
      <c r="D75" s="2"/>
      <c r="E75" s="2"/>
      <c r="F75" s="2"/>
      <c r="G75" s="2"/>
      <c r="H75" s="2"/>
      <c r="I75" s="2"/>
      <c r="J75" s="4"/>
      <c r="K75" s="2"/>
      <c r="L75" s="2"/>
      <c r="M75" s="2"/>
      <c r="N75" s="2"/>
      <c r="O75" s="2"/>
      <c r="P75" s="2"/>
      <c r="Q75" s="2"/>
      <c r="R75" s="2"/>
      <c r="S75" s="2"/>
      <c r="U75">
        <f>HedgeBedarf!C70+'HedgeBedarf+01'!C70</f>
        <v>2.8829826911107643</v>
      </c>
    </row>
    <row r="76" spans="1:21" x14ac:dyDescent="0.3">
      <c r="A76" s="2"/>
      <c r="B76" s="2"/>
      <c r="C76" s="2"/>
      <c r="D76" s="2"/>
      <c r="E76" s="2"/>
      <c r="F76" s="2"/>
      <c r="G76" s="2"/>
      <c r="H76" s="2"/>
      <c r="I76" s="2"/>
      <c r="J76" s="3"/>
      <c r="K76" s="2"/>
      <c r="L76" s="2"/>
      <c r="M76" s="2"/>
      <c r="N76" s="2"/>
      <c r="O76" s="2"/>
      <c r="P76" s="2"/>
      <c r="Q76" s="2"/>
      <c r="R76" s="2"/>
      <c r="S76" s="2"/>
      <c r="U76">
        <f>HedgeBedarf!C71+'HedgeBedarf+01'!C71</f>
        <v>2.952286879816691</v>
      </c>
    </row>
    <row r="77" spans="1:21" x14ac:dyDescent="0.3">
      <c r="A77" s="2"/>
      <c r="B77" s="2"/>
      <c r="C77" s="2"/>
      <c r="D77" s="2"/>
      <c r="E77" s="2"/>
      <c r="F77" s="2"/>
      <c r="G77" s="2"/>
      <c r="H77" s="2"/>
      <c r="I77" s="2"/>
      <c r="J77" s="4"/>
      <c r="K77" s="2"/>
      <c r="L77" s="2"/>
      <c r="M77" s="2"/>
      <c r="N77" s="2"/>
      <c r="O77" s="2"/>
      <c r="P77" s="2"/>
      <c r="Q77" s="2"/>
      <c r="R77" s="2"/>
      <c r="S77" s="2"/>
      <c r="U77">
        <f>HedgeBedarf!C72+'HedgeBedarf+01'!C72</f>
        <v>3.0222895211335232</v>
      </c>
    </row>
    <row r="78" spans="1:21" x14ac:dyDescent="0.3">
      <c r="A78" s="2"/>
      <c r="B78" s="2"/>
      <c r="C78" s="2"/>
      <c r="D78" s="2"/>
      <c r="E78" s="2"/>
      <c r="F78" s="2"/>
      <c r="G78" s="2"/>
      <c r="H78" s="2"/>
      <c r="I78" s="2"/>
      <c r="J78" s="3"/>
      <c r="K78" s="2"/>
      <c r="L78" s="2"/>
      <c r="M78" s="2"/>
      <c r="N78" s="2"/>
      <c r="O78" s="2"/>
      <c r="P78" s="2"/>
      <c r="Q78" s="2"/>
      <c r="R78" s="2"/>
      <c r="S78" s="2"/>
      <c r="U78">
        <f>HedgeBedarf!C73+'HedgeBedarf+01'!C73</f>
        <v>3.0929533345813289</v>
      </c>
    </row>
    <row r="79" spans="1:21" x14ac:dyDescent="0.3">
      <c r="A79" s="2"/>
      <c r="B79" s="2"/>
      <c r="C79" s="2"/>
      <c r="D79" s="2"/>
      <c r="E79" s="2"/>
      <c r="F79" s="2"/>
      <c r="G79" s="2"/>
      <c r="H79" s="2"/>
      <c r="I79" s="2"/>
      <c r="J79" s="4"/>
      <c r="K79" s="2"/>
      <c r="L79" s="2"/>
      <c r="M79" s="2"/>
      <c r="N79" s="2"/>
      <c r="O79" s="2"/>
      <c r="P79" s="2"/>
      <c r="Q79" s="2"/>
      <c r="R79" s="2"/>
      <c r="S79" s="2"/>
      <c r="U79">
        <f>HedgeBedarf!C74+'HedgeBedarf+01'!C74</f>
        <v>3.164239884735828</v>
      </c>
    </row>
    <row r="80" spans="1:21" x14ac:dyDescent="0.3">
      <c r="A80" s="2"/>
      <c r="B80" s="2"/>
      <c r="C80" s="2"/>
      <c r="D80" s="2"/>
      <c r="E80" s="2"/>
      <c r="F80" s="2"/>
      <c r="G80" s="2"/>
      <c r="H80" s="2"/>
      <c r="I80" s="2"/>
      <c r="J80" s="4"/>
      <c r="K80" s="2"/>
      <c r="L80" s="2"/>
      <c r="M80" s="2"/>
      <c r="N80" s="2"/>
      <c r="O80" s="2"/>
      <c r="P80" s="2"/>
      <c r="Q80" s="2"/>
      <c r="R80" s="2"/>
      <c r="S80" s="2"/>
      <c r="U80">
        <f>HedgeBedarf!C75+'HedgeBedarf+01'!C75</f>
        <v>3.2361096279194146</v>
      </c>
    </row>
    <row r="81" spans="1:21" x14ac:dyDescent="0.3">
      <c r="A81" s="2"/>
      <c r="B81" s="2"/>
      <c r="C81" s="2"/>
      <c r="D81" s="2"/>
      <c r="E81" s="2"/>
      <c r="F81" s="2"/>
      <c r="G81" s="2"/>
      <c r="H81" s="2"/>
      <c r="I81" s="2"/>
      <c r="J81" s="4"/>
      <c r="K81" s="2"/>
      <c r="L81" s="2"/>
      <c r="M81" s="2"/>
      <c r="N81" s="2"/>
      <c r="O81" s="2"/>
      <c r="P81" s="2"/>
      <c r="Q81" s="2"/>
      <c r="R81" s="2"/>
      <c r="S81" s="2"/>
      <c r="U81">
        <f>HedgeBedarf!C76+'HedgeBedarf+01'!C76</f>
        <v>3.3085219614511763</v>
      </c>
    </row>
    <row r="82" spans="1:21" x14ac:dyDescent="0.3">
      <c r="A82" s="2"/>
      <c r="B82" s="2"/>
      <c r="C82" s="2"/>
      <c r="D82" s="2"/>
      <c r="E82" s="2"/>
      <c r="F82" s="2"/>
      <c r="G82" s="2"/>
      <c r="H82" s="2"/>
      <c r="I82" s="2"/>
      <c r="J82" s="4"/>
      <c r="K82" s="2"/>
      <c r="L82" s="2"/>
      <c r="M82" s="2"/>
      <c r="N82" s="2"/>
      <c r="O82" s="2"/>
      <c r="P82" s="2"/>
      <c r="Q82" s="2"/>
      <c r="R82" s="2"/>
      <c r="S82" s="2"/>
      <c r="U82">
        <f>HedgeBedarf!C77+'HedgeBedarf+01'!C77</f>
        <v>3.3814352753625867</v>
      </c>
    </row>
    <row r="83" spans="1:21" x14ac:dyDescent="0.3">
      <c r="A83" s="2"/>
      <c r="B83" s="2"/>
      <c r="C83" s="2"/>
      <c r="D83" s="2"/>
      <c r="E83" s="2"/>
      <c r="F83" s="2"/>
      <c r="G83" s="2"/>
      <c r="H83" s="2"/>
      <c r="I83" s="2"/>
      <c r="J83" s="4"/>
      <c r="K83" s="2"/>
      <c r="L83" s="2"/>
      <c r="M83" s="2"/>
      <c r="N83" s="2"/>
      <c r="O83" s="2"/>
      <c r="P83" s="2"/>
      <c r="Q83" s="2"/>
      <c r="R83" s="2"/>
      <c r="S83" s="2"/>
      <c r="U83">
        <f>HedgeBedarf!C78+'HedgeBedarf+01'!C78</f>
        <v>3.4548070064773544</v>
      </c>
    </row>
    <row r="84" spans="1:21" x14ac:dyDescent="0.3">
      <c r="A84" s="2"/>
      <c r="B84" s="2"/>
      <c r="C84" s="2"/>
      <c r="D84" s="2"/>
      <c r="E84" s="2"/>
      <c r="F84" s="2"/>
      <c r="G84" s="2"/>
      <c r="H84" s="2"/>
      <c r="I84" s="2"/>
      <c r="J84" s="4"/>
      <c r="K84" s="2"/>
      <c r="L84" s="2"/>
      <c r="M84" s="2"/>
      <c r="N84" s="2"/>
      <c r="O84" s="2"/>
      <c r="P84" s="2"/>
      <c r="Q84" s="2"/>
      <c r="R84" s="2"/>
      <c r="S84" s="2"/>
      <c r="U84">
        <f>HedgeBedarf!C79+'HedgeBedarf+01'!C79</f>
        <v>3.5285936947457874</v>
      </c>
    </row>
    <row r="85" spans="1:21" x14ac:dyDescent="0.3">
      <c r="A85" s="2"/>
      <c r="B85" s="2"/>
      <c r="C85" s="2"/>
      <c r="D85" s="2"/>
      <c r="E85" s="2"/>
      <c r="F85" s="2"/>
      <c r="G85" s="2"/>
      <c r="H85" s="2"/>
      <c r="I85" s="2"/>
      <c r="J85" s="4"/>
      <c r="K85" s="2"/>
      <c r="L85" s="2"/>
      <c r="M85" s="2"/>
      <c r="N85" s="2"/>
      <c r="O85" s="2"/>
      <c r="P85" s="2"/>
      <c r="Q85" s="2"/>
      <c r="R85" s="2"/>
      <c r="S85" s="2"/>
      <c r="U85">
        <f>HedgeBedarf!C80+'HedgeBedarf+01'!C80</f>
        <v>3.6027510417159716</v>
      </c>
    </row>
    <row r="86" spans="1:21" x14ac:dyDescent="0.3">
      <c r="A86" s="2"/>
      <c r="B86" s="2"/>
      <c r="C86" s="2"/>
      <c r="D86" s="2"/>
      <c r="E86" s="2"/>
      <c r="F86" s="2"/>
      <c r="G86" s="2"/>
      <c r="H86" s="2"/>
      <c r="I86" s="2"/>
      <c r="J86" s="4"/>
      <c r="K86" s="2"/>
      <c r="L86" s="2"/>
      <c r="M86" s="2"/>
      <c r="N86" s="2"/>
      <c r="O86" s="2"/>
      <c r="P86" s="2"/>
      <c r="Q86" s="2"/>
      <c r="R86" s="2"/>
      <c r="S86" s="2"/>
      <c r="U86">
        <f>HedgeBedarf!C81+'HedgeBedarf+01'!C81</f>
        <v>3.6772339710166415</v>
      </c>
    </row>
    <row r="87" spans="1:21" x14ac:dyDescent="0.3">
      <c r="A87" s="2"/>
      <c r="B87" s="2"/>
      <c r="C87" s="2"/>
      <c r="D87" s="2"/>
      <c r="E87" s="2"/>
      <c r="F87" s="2"/>
      <c r="G87" s="2"/>
      <c r="H87" s="2"/>
      <c r="I87" s="2"/>
      <c r="J87" s="4"/>
      <c r="K87" s="2"/>
      <c r="L87" s="2"/>
      <c r="M87" s="2"/>
      <c r="N87" s="2"/>
      <c r="O87" s="2"/>
      <c r="P87" s="2"/>
      <c r="Q87" s="2"/>
      <c r="R87" s="2"/>
      <c r="S87" s="2"/>
      <c r="U87">
        <f>HedgeBedarf!C82+'HedgeBedarf+01'!C82</f>
        <v>3.7519966907192464</v>
      </c>
    </row>
    <row r="88" spans="1:21" x14ac:dyDescent="0.3">
      <c r="A88" s="2"/>
      <c r="B88" s="2"/>
      <c r="C88" s="2"/>
      <c r="D88" s="2"/>
      <c r="E88" s="2"/>
      <c r="F88" s="2"/>
      <c r="G88" s="2"/>
      <c r="H88" s="2"/>
      <c r="I88" s="2"/>
      <c r="J88" s="4"/>
      <c r="K88" s="2"/>
      <c r="L88" s="2"/>
      <c r="M88" s="2"/>
      <c r="N88" s="2"/>
      <c r="O88" s="2"/>
      <c r="P88" s="2"/>
      <c r="Q88" s="2"/>
      <c r="R88" s="2"/>
      <c r="S88" s="2"/>
      <c r="U88">
        <f>HedgeBedarf!C83+'HedgeBedarf+01'!C83</f>
        <v>3.8269927574396245</v>
      </c>
    </row>
    <row r="89" spans="1:21" x14ac:dyDescent="0.3">
      <c r="A89" s="2"/>
      <c r="B89" s="2"/>
      <c r="C89" s="2"/>
      <c r="D89" s="2"/>
      <c r="E89" s="2"/>
      <c r="F89" s="2"/>
      <c r="G89" s="2"/>
      <c r="H89" s="2"/>
      <c r="I89" s="2"/>
      <c r="J89" s="4"/>
      <c r="K89" s="2"/>
      <c r="L89" s="2"/>
      <c r="M89" s="2"/>
      <c r="N89" s="2"/>
      <c r="O89" s="2"/>
      <c r="P89" s="2"/>
      <c r="Q89" s="2"/>
      <c r="R89" s="2"/>
      <c r="S89" s="2"/>
      <c r="U89">
        <f>HedgeBedarf!C84+'HedgeBedarf+01'!C84</f>
        <v>3.9021751420331938</v>
      </c>
    </row>
    <row r="90" spans="1:21" x14ac:dyDescent="0.3">
      <c r="A90" s="2"/>
      <c r="B90" s="2"/>
      <c r="C90" s="2"/>
      <c r="D90" s="2"/>
      <c r="E90" s="2"/>
      <c r="F90" s="2"/>
      <c r="G90" s="2"/>
      <c r="H90" s="2"/>
      <c r="I90" s="2"/>
      <c r="J90" s="3"/>
      <c r="K90" s="2"/>
      <c r="L90" s="2"/>
      <c r="M90" s="2"/>
      <c r="N90" s="2"/>
      <c r="O90" s="2"/>
      <c r="P90" s="2"/>
      <c r="Q90" s="2"/>
      <c r="R90" s="2"/>
      <c r="S90" s="2"/>
      <c r="U90">
        <f>HedgeBedarf!C85+'HedgeBedarf+01'!C85</f>
        <v>3.9774962967313661</v>
      </c>
    </row>
    <row r="91" spans="1:21" x14ac:dyDescent="0.3">
      <c r="A91" s="2"/>
      <c r="B91" s="2"/>
      <c r="C91" s="2"/>
      <c r="D91" s="2"/>
      <c r="E91" s="2"/>
      <c r="F91" s="2"/>
      <c r="G91" s="2"/>
      <c r="H91" s="2"/>
      <c r="I91" s="2"/>
      <c r="J91" s="4"/>
      <c r="K91" s="2"/>
      <c r="L91" s="2"/>
      <c r="M91" s="2"/>
      <c r="N91" s="2"/>
      <c r="O91" s="2"/>
      <c r="P91" s="2"/>
      <c r="Q91" s="2"/>
      <c r="R91" s="2"/>
      <c r="S91" s="2"/>
      <c r="U91">
        <f>HedgeBedarf!C86+'HedgeBedarf+01'!C86</f>
        <v>4.0529082235609515</v>
      </c>
    </row>
    <row r="92" spans="1:21" x14ac:dyDescent="0.3">
      <c r="A92" s="2"/>
      <c r="B92" s="2"/>
      <c r="C92" s="2"/>
      <c r="D92" s="2"/>
      <c r="E92" s="2"/>
      <c r="F92" s="2"/>
      <c r="G92" s="2"/>
      <c r="H92" s="2"/>
      <c r="I92" s="2"/>
      <c r="J92" s="3"/>
      <c r="K92" s="2"/>
      <c r="L92" s="2"/>
      <c r="M92" s="2"/>
      <c r="N92" s="2"/>
      <c r="O92" s="2"/>
      <c r="P92" s="2"/>
      <c r="Q92" s="2"/>
      <c r="R92" s="2"/>
      <c r="S92" s="2"/>
      <c r="U92">
        <f>HedgeBedarf!C87+'HedgeBedarf+01'!C87</f>
        <v>4.1283625438831768</v>
      </c>
    </row>
    <row r="93" spans="1:21" x14ac:dyDescent="0.3">
      <c r="A93" s="2"/>
      <c r="B93" s="2"/>
      <c r="C93" s="2"/>
      <c r="D93" s="2"/>
      <c r="E93" s="2"/>
      <c r="F93" s="2"/>
      <c r="G93" s="2"/>
      <c r="H93" s="2"/>
      <c r="I93" s="2"/>
      <c r="J93" s="4"/>
      <c r="K93" s="2"/>
      <c r="L93" s="2"/>
      <c r="M93" s="2"/>
      <c r="N93" s="2"/>
      <c r="O93" s="2"/>
      <c r="P93" s="2"/>
      <c r="Q93" s="2"/>
      <c r="R93" s="2"/>
      <c r="S93" s="2"/>
      <c r="U93">
        <f>HedgeBedarf!C88+'HedgeBedarf+01'!C88</f>
        <v>4.2038105688839646</v>
      </c>
    </row>
    <row r="94" spans="1:21" x14ac:dyDescent="0.3">
      <c r="A94" s="2"/>
      <c r="B94" s="2"/>
      <c r="C94" s="2"/>
      <c r="D94" s="2"/>
      <c r="E94" s="2"/>
      <c r="F94" s="2"/>
      <c r="G94" s="2"/>
      <c r="H94" s="2"/>
      <c r="I94" s="2"/>
      <c r="J94" s="4"/>
      <c r="K94" s="2"/>
      <c r="L94" s="2"/>
      <c r="M94" s="2"/>
      <c r="N94" s="2"/>
      <c r="O94" s="2"/>
      <c r="P94" s="2"/>
      <c r="Q94" s="2"/>
      <c r="R94" s="2"/>
      <c r="S94" s="2"/>
      <c r="U94">
        <f>HedgeBedarf!C89+'HedgeBedarf+01'!C89</f>
        <v>4.2792033708428523</v>
      </c>
    </row>
    <row r="95" spans="1:21" x14ac:dyDescent="0.3">
      <c r="A95" s="2"/>
      <c r="B95" s="2"/>
      <c r="C95" s="2"/>
      <c r="D95" s="2"/>
      <c r="E95" s="2"/>
      <c r="F95" s="2"/>
      <c r="G95" s="2"/>
      <c r="H95" s="2"/>
      <c r="I95" s="2"/>
      <c r="J95" s="4"/>
      <c r="K95" s="2"/>
      <c r="L95" s="2"/>
      <c r="M95" s="2"/>
      <c r="N95" s="2"/>
      <c r="O95" s="2"/>
      <c r="P95" s="2"/>
      <c r="Q95" s="2"/>
      <c r="R95" s="2"/>
      <c r="S95" s="2"/>
      <c r="U95">
        <f>HedgeBedarf!C90+'HedgeBedarf+01'!C90</f>
        <v>4.3544918550041078</v>
      </c>
    </row>
    <row r="96" spans="1:21" x14ac:dyDescent="0.3">
      <c r="A96" s="2"/>
      <c r="B96" s="2"/>
      <c r="C96" s="2"/>
      <c r="D96" s="2"/>
      <c r="E96" s="2"/>
      <c r="F96" s="2"/>
      <c r="G96" s="2"/>
      <c r="H96" s="2"/>
      <c r="I96" s="2"/>
      <c r="J96" s="3"/>
      <c r="K96" s="2"/>
      <c r="L96" s="2"/>
      <c r="M96" s="2"/>
      <c r="N96" s="2"/>
      <c r="O96" s="2"/>
      <c r="P96" s="2"/>
      <c r="Q96" s="2"/>
      <c r="R96" s="2"/>
      <c r="S96" s="2"/>
      <c r="U96">
        <f>HedgeBedarf!C91+'HedgeBedarf+01'!C91</f>
        <v>4.4296268318704168</v>
      </c>
    </row>
    <row r="97" spans="1:21" x14ac:dyDescent="0.3">
      <c r="A97" s="2"/>
      <c r="B97" s="2"/>
      <c r="C97" s="2"/>
      <c r="D97" s="2"/>
      <c r="E97" s="2"/>
      <c r="F97" s="2"/>
      <c r="G97" s="2"/>
      <c r="H97" s="2"/>
      <c r="I97" s="2"/>
      <c r="J97" s="3"/>
      <c r="K97" s="2"/>
      <c r="L97" s="2"/>
      <c r="M97" s="2"/>
      <c r="N97" s="2"/>
      <c r="O97" s="2"/>
      <c r="P97" s="2"/>
      <c r="Q97" s="2"/>
      <c r="R97" s="2"/>
      <c r="S97" s="2"/>
      <c r="U97">
        <f>HedgeBedarf!C92+'HedgeBedarf+01'!C92</f>
        <v>4.5045590897368619</v>
      </c>
    </row>
    <row r="98" spans="1:21" x14ac:dyDescent="0.3">
      <c r="A98" s="2"/>
      <c r="B98" s="2"/>
      <c r="C98" s="2"/>
      <c r="D98" s="2"/>
      <c r="E98" s="2"/>
      <c r="F98" s="2"/>
      <c r="G98" s="2"/>
      <c r="H98" s="2"/>
      <c r="I98" s="2"/>
      <c r="J98" s="4"/>
      <c r="K98" s="2"/>
      <c r="L98" s="2"/>
      <c r="M98" s="2"/>
      <c r="N98" s="2"/>
      <c r="O98" s="2"/>
      <c r="P98" s="2"/>
      <c r="Q98" s="2"/>
      <c r="R98" s="2"/>
      <c r="S98" s="2"/>
      <c r="U98">
        <f>HedgeBedarf!C93+'HedgeBedarf+01'!C93</f>
        <v>4.5792394672807593</v>
      </c>
    </row>
    <row r="99" spans="1:21" x14ac:dyDescent="0.3">
      <c r="A99" s="2"/>
      <c r="B99" s="2"/>
      <c r="C99" s="2"/>
      <c r="D99" s="2"/>
      <c r="E99" s="2"/>
      <c r="F99" s="2"/>
      <c r="G99" s="2"/>
      <c r="H99" s="2"/>
      <c r="I99" s="2"/>
      <c r="J99" s="2"/>
      <c r="K99" s="2"/>
      <c r="L99" s="2"/>
      <c r="M99" s="2"/>
      <c r="N99" s="2"/>
      <c r="O99" s="2"/>
      <c r="P99" s="2"/>
      <c r="Q99" s="2"/>
      <c r="R99" s="2"/>
      <c r="S99" s="2"/>
      <c r="U99">
        <f>HedgeBedarf!C94+'HedgeBedarf+01'!C94</f>
        <v>4.6536189260218093</v>
      </c>
    </row>
    <row r="100" spans="1:21" x14ac:dyDescent="0.3">
      <c r="A100" s="2"/>
      <c r="B100" s="2"/>
      <c r="C100" s="2"/>
      <c r="D100" s="2"/>
      <c r="E100" s="2"/>
      <c r="F100" s="2"/>
      <c r="G100" s="2"/>
      <c r="H100" s="2"/>
      <c r="I100" s="2"/>
      <c r="J100" s="2"/>
      <c r="K100" s="2"/>
      <c r="L100" s="2"/>
      <c r="M100" s="2"/>
      <c r="N100" s="2"/>
      <c r="O100" s="2"/>
      <c r="P100" s="2"/>
      <c r="Q100" s="2"/>
      <c r="R100" s="2"/>
      <c r="S100" s="2"/>
      <c r="U100">
        <f>HedgeBedarf!C95+'HedgeBedarf+01'!C95</f>
        <v>4.7276486224658081</v>
      </c>
    </row>
    <row r="101" spans="1:21" x14ac:dyDescent="0.3">
      <c r="U101">
        <f>HedgeBedarf!C96+'HedgeBedarf+01'!C96</f>
        <v>4.8012799797454297</v>
      </c>
    </row>
    <row r="102" spans="1:21" x14ac:dyDescent="0.3">
      <c r="U102">
        <f>HedgeBedarf!C97+'HedgeBedarf+01'!C97</f>
        <v>4.8744647585719196</v>
      </c>
    </row>
    <row r="103" spans="1:21" x14ac:dyDescent="0.3">
      <c r="U103">
        <f>HedgeBedarf!C98+'HedgeBedarf+01'!C98</f>
        <v>4.9471551273127243</v>
      </c>
    </row>
    <row r="104" spans="1:21" x14ac:dyDescent="0.3">
      <c r="U104">
        <f>HedgeBedarf!C99+'HedgeBedarf+01'!C99</f>
        <v>5.0193037310120703</v>
      </c>
    </row>
    <row r="105" spans="1:21" x14ac:dyDescent="0.3">
      <c r="U105">
        <f>HedgeBedarf!C100+'HedgeBedarf+01'!C100</f>
        <v>5.0908637591739261</v>
      </c>
    </row>
    <row r="106" spans="1:21" x14ac:dyDescent="0.3">
      <c r="U106">
        <f>HedgeBedarf!C101+'HedgeBedarf+01'!C101</f>
        <v>5.161789012130134</v>
      </c>
    </row>
    <row r="107" spans="1:21" x14ac:dyDescent="0.3">
      <c r="U107">
        <f>HedgeBedarf!C102+'HedgeBedarf+01'!C102</f>
        <v>5.2320339658201913</v>
      </c>
    </row>
    <row r="108" spans="1:21" x14ac:dyDescent="0.3">
      <c r="U108">
        <f>HedgeBedarf!C103+'HedgeBedarf+01'!C103</f>
        <v>5.3015538348139355</v>
      </c>
    </row>
    <row r="109" spans="1:21" x14ac:dyDescent="0.3">
      <c r="U109">
        <f>HedgeBedarf!C104+'HedgeBedarf+01'!C104</f>
        <v>5.3703046334133884</v>
      </c>
    </row>
    <row r="110" spans="1:21" x14ac:dyDescent="0.3">
      <c r="U110">
        <f>HedgeBedarf!C105+'HedgeBedarf+01'!C105</f>
        <v>5.4382432346759959</v>
      </c>
    </row>
    <row r="111" spans="1:21" x14ac:dyDescent="0.3">
      <c r="U111">
        <f>HedgeBedarf!C106+'HedgeBedarf+01'!C106</f>
        <v>5.5053274272079111</v>
      </c>
    </row>
    <row r="112" spans="1:21" x14ac:dyDescent="0.3">
      <c r="U112">
        <f>HedgeBedarf!C107+'HedgeBedarf+01'!C107</f>
        <v>5.5715159695829808</v>
      </c>
    </row>
    <row r="113" spans="21:21" x14ac:dyDescent="0.3">
      <c r="U113">
        <f>HedgeBedarf!C108+'HedgeBedarf+01'!C108</f>
        <v>5.6367686422508871</v>
      </c>
    </row>
    <row r="114" spans="21:21" x14ac:dyDescent="0.3">
      <c r="U114">
        <f>HedgeBedarf!C109+'HedgeBedarf+01'!C109</f>
        <v>5.7010462968059876</v>
      </c>
    </row>
    <row r="115" spans="21:21" x14ac:dyDescent="0.3">
      <c r="U115">
        <f>HedgeBedarf!C110+'HedgeBedarf+01'!C110</f>
        <v>5.7643109024971455</v>
      </c>
    </row>
    <row r="116" spans="21:21" x14ac:dyDescent="0.3">
      <c r="U116">
        <f>HedgeBedarf!C111+'HedgeBedarf+01'!C111</f>
        <v>5.8265255898682264</v>
      </c>
    </row>
    <row r="117" spans="21:21" x14ac:dyDescent="0.3">
      <c r="U117">
        <f>HedgeBedarf!C112+'HedgeBedarf+01'!C112</f>
        <v>5.8876546914284216</v>
      </c>
    </row>
    <row r="118" spans="21:21" x14ac:dyDescent="0.3">
      <c r="U118">
        <f>HedgeBedarf!C113+'HedgeBedarf+01'!C113</f>
        <v>5.9476637792619238</v>
      </c>
    </row>
    <row r="119" spans="21:21" x14ac:dyDescent="0.3">
      <c r="U119">
        <f>HedgeBedarf!C114+'HedgeBedarf+01'!C114</f>
        <v>6.0065196994968382</v>
      </c>
    </row>
    <row r="120" spans="21:21" x14ac:dyDescent="0.3">
      <c r="U120">
        <f>HedgeBedarf!C115+'HedgeBedarf+01'!C115</f>
        <v>6.0641906035642972</v>
      </c>
    </row>
    <row r="121" spans="21:21" x14ac:dyDescent="0.3">
      <c r="U121">
        <f>HedgeBedarf!C116+'HedgeBedarf+01'!C116</f>
        <v>6.1206459761896932</v>
      </c>
    </row>
    <row r="122" spans="21:21" x14ac:dyDescent="0.3">
      <c r="U122">
        <f>HedgeBedarf!C117+'HedgeBedarf+01'!C117</f>
        <v>6.1758566600697069</v>
      </c>
    </row>
    <row r="123" spans="21:21" x14ac:dyDescent="0.3">
      <c r="U123">
        <f>HedgeBedarf!C118+'HedgeBedarf+01'!C118</f>
        <v>6.2297948772002396</v>
      </c>
    </row>
    <row r="124" spans="21:21" x14ac:dyDescent="0.3">
      <c r="U124">
        <f>HedgeBedarf!C119+'HedgeBedarf+01'!C119</f>
        <v>6.2824342468324126</v>
      </c>
    </row>
    <row r="125" spans="21:21" x14ac:dyDescent="0.3">
      <c r="U125">
        <f>HedgeBedarf!C120+'HedgeBedarf+01'!C120</f>
        <v>6.3337498000456325</v>
      </c>
    </row>
    <row r="126" spans="21:21" x14ac:dyDescent="0.3">
      <c r="U126">
        <f>HedgeBedarf!C121+'HedgeBedarf+01'!C121</f>
        <v>6.3837179909389281</v>
      </c>
    </row>
    <row r="127" spans="21:21" x14ac:dyDescent="0.3">
      <c r="U127">
        <f>HedgeBedarf!C122+'HedgeBedarf+01'!C122</f>
        <v>6.4323167044536778</v>
      </c>
    </row>
    <row r="128" spans="21:21" x14ac:dyDescent="0.3">
      <c r="U128">
        <f>HedgeBedarf!C123+'HedgeBedarf+01'!C123</f>
        <v>6.4795252608530678</v>
      </c>
    </row>
    <row r="129" spans="21:21" x14ac:dyDescent="0.3">
      <c r="U129">
        <f>HedgeBedarf!C124+'HedgeBedarf+01'!C124</f>
        <v>6.5253244168953994</v>
      </c>
    </row>
    <row r="130" spans="21:21" x14ac:dyDescent="0.3">
      <c r="U130">
        <f>HedgeBedarf!C125+'HedgeBedarf+01'!C125</f>
        <v>6.5696963637504222</v>
      </c>
    </row>
    <row r="131" spans="21:21" x14ac:dyDescent="0.3">
      <c r="U131">
        <f>HedgeBedarf!C126+'HedgeBedarf+01'!C126</f>
        <v>6.6126247217192073</v>
      </c>
    </row>
    <row r="132" spans="21:21" x14ac:dyDescent="0.3">
      <c r="U132">
        <f>HedgeBedarf!C127+'HedgeBedarf+01'!C127</f>
        <v>6.6540945318298164</v>
      </c>
    </row>
    <row r="133" spans="21:21" x14ac:dyDescent="0.3">
      <c r="U133">
        <f>HedgeBedarf!C128+'HedgeBedarf+01'!C128</f>
        <v>6.6940922443917481</v>
      </c>
    </row>
    <row r="134" spans="21:21" x14ac:dyDescent="0.3">
      <c r="U134">
        <f>HedgeBedarf!C129+'HedgeBedarf+01'!C129</f>
        <v>6.7326057046032917</v>
      </c>
    </row>
    <row r="135" spans="21:21" x14ac:dyDescent="0.3">
      <c r="U135">
        <f>HedgeBedarf!C130+'HedgeBedarf+01'!C130</f>
        <v>6.7696241353158877</v>
      </c>
    </row>
    <row r="136" spans="21:21" x14ac:dyDescent="0.3">
      <c r="U136">
        <f>HedgeBedarf!C131+'HedgeBedarf+01'!C131</f>
        <v>6.8051381170698289</v>
      </c>
    </row>
    <row r="137" spans="21:21" x14ac:dyDescent="0.3">
      <c r="U137">
        <f>HedgeBedarf!C132+'HedgeBedarf+01'!C132</f>
        <v>6.8391395655248193</v>
      </c>
    </row>
    <row r="138" spans="21:21" x14ac:dyDescent="0.3">
      <c r="U138">
        <f>HedgeBedarf!C133+'HedgeBedarf+01'!C133</f>
        <v>6.871621706417999</v>
      </c>
    </row>
    <row r="139" spans="21:21" x14ac:dyDescent="0.3">
      <c r="U139">
        <f>HedgeBedarf!C134+'HedgeBedarf+01'!C134</f>
        <v>6.9025790481901206</v>
      </c>
    </row>
    <row r="140" spans="21:21" x14ac:dyDescent="0.3">
      <c r="U140">
        <f>HedgeBedarf!C135+'HedgeBedarf+01'!C135</f>
        <v>6.9320073524284584</v>
      </c>
    </row>
    <row r="141" spans="21:21" x14ac:dyDescent="0.3">
      <c r="U141">
        <f>HedgeBedarf!C136+'HedgeBedarf+01'!C136</f>
        <v>6.9599036022818961</v>
      </c>
    </row>
    <row r="142" spans="21:21" x14ac:dyDescent="0.3">
      <c r="U142">
        <f>HedgeBedarf!C137+'HedgeBedarf+01'!C137</f>
        <v>6.9862659690100788</v>
      </c>
    </row>
    <row r="143" spans="21:21" x14ac:dyDescent="0.3">
      <c r="U143">
        <f>HedgeBedarf!C138+'HedgeBedarf+01'!C138</f>
        <v>7.0110937768339534</v>
      </c>
    </row>
    <row r="144" spans="21:21" x14ac:dyDescent="0.3">
      <c r="U144">
        <f>HedgeBedarf!C139+'HedgeBedarf+01'!C139</f>
        <v>7.0343874662601724</v>
      </c>
    </row>
    <row r="145" spans="21:21" x14ac:dyDescent="0.3">
      <c r="U145">
        <f>HedgeBedarf!C140+'HedgeBedarf+01'!C140</f>
        <v>7.0561485560554331</v>
      </c>
    </row>
    <row r="146" spans="21:21" x14ac:dyDescent="0.3">
      <c r="U146">
        <f>HedgeBedarf!C141+'HedgeBedarf+01'!C141</f>
        <v>7.0763796040506044</v>
      </c>
    </row>
    <row r="147" spans="21:21" x14ac:dyDescent="0.3">
      <c r="U147">
        <f>HedgeBedarf!C142+'HedgeBedarf+01'!C142</f>
        <v>7.0950841669564682</v>
      </c>
    </row>
    <row r="148" spans="21:21" x14ac:dyDescent="0.3">
      <c r="U148">
        <f>HedgeBedarf!C143+'HedgeBedarf+01'!C143</f>
        <v>7.1122667593748181</v>
      </c>
    </row>
    <row r="149" spans="21:21" x14ac:dyDescent="0.3">
      <c r="U149">
        <f>HedgeBedarf!C144+'HedgeBedarf+01'!C144</f>
        <v>7.1279328121892647</v>
      </c>
    </row>
    <row r="150" spans="21:21" x14ac:dyDescent="0.3">
      <c r="U150">
        <f>HedgeBedarf!C145+'HedgeBedarf+01'!C145</f>
        <v>7.1420886305200311</v>
      </c>
    </row>
    <row r="151" spans="21:21" x14ac:dyDescent="0.3">
      <c r="U151">
        <f>HedgeBedarf!C146+'HedgeBedarf+01'!C146</f>
        <v>7.1547413514260443</v>
      </c>
    </row>
    <row r="152" spans="21:21" x14ac:dyDescent="0.3">
      <c r="U152">
        <f>HedgeBedarf!C147+'HedgeBedarf+01'!C147</f>
        <v>7.165898901535896</v>
      </c>
    </row>
    <row r="153" spans="21:21" x14ac:dyDescent="0.3">
      <c r="U153">
        <f>HedgeBedarf!C148+'HedgeBedarf+01'!C148</f>
        <v>7.1755699547865071</v>
      </c>
    </row>
    <row r="154" spans="21:21" x14ac:dyDescent="0.3">
      <c r="U154">
        <f>HedgeBedarf!C149+'HedgeBedarf+01'!C149</f>
        <v>7.183763890444899</v>
      </c>
    </row>
    <row r="155" spans="21:21" x14ac:dyDescent="0.3">
      <c r="U155">
        <f>HedgeBedarf!C150+'HedgeBedarf+01'!C150</f>
        <v>7.1904907515841607</v>
      </c>
    </row>
    <row r="156" spans="21:21" x14ac:dyDescent="0.3">
      <c r="U156">
        <f>HedgeBedarf!C151+'HedgeBedarf+01'!C151</f>
        <v>7.1957612041796519</v>
      </c>
    </row>
    <row r="157" spans="21:21" x14ac:dyDescent="0.3">
      <c r="U157">
        <f>HedgeBedarf!C152+'HedgeBedarf+01'!C152</f>
        <v>7.1995864969854111</v>
      </c>
    </row>
    <row r="158" spans="21:21" x14ac:dyDescent="0.3">
      <c r="U158">
        <f>HedgeBedarf!C153+'HedgeBedarf+01'!C153</f>
        <v>7.2019784223445118</v>
      </c>
    </row>
    <row r="159" spans="21:21" x14ac:dyDescent="0.3">
      <c r="U159">
        <f>HedgeBedarf!C154+'HedgeBedarf+01'!C154</f>
        <v>7.2029492780792621</v>
      </c>
    </row>
    <row r="160" spans="21:21" x14ac:dyDescent="0.3">
      <c r="U160">
        <f>HedgeBedarf!C155+'HedgeBedarf+01'!C155</f>
        <v>7.2025118305995832</v>
      </c>
    </row>
    <row r="161" spans="21:21" x14ac:dyDescent="0.3">
      <c r="U161">
        <f>HedgeBedarf!C156+'HedgeBedarf+01'!C156</f>
        <v>7.200679279359</v>
      </c>
    </row>
    <row r="162" spans="21:21" x14ac:dyDescent="0.3">
      <c r="U162">
        <f>HedgeBedarf!C157+'HedgeBedarf+01'!C157</f>
        <v>7.197465222778483</v>
      </c>
    </row>
    <row r="163" spans="21:21" x14ac:dyDescent="0.3">
      <c r="U163">
        <f>HedgeBedarf!C158+'HedgeBedarf+01'!C158</f>
        <v>7.1928836257486015</v>
      </c>
    </row>
    <row r="164" spans="21:21" x14ac:dyDescent="0.3">
      <c r="U164">
        <f>HedgeBedarf!C159+'HedgeBedarf+01'!C159</f>
        <v>7.1869487888102368</v>
      </c>
    </row>
    <row r="165" spans="21:21" x14ac:dyDescent="0.3">
      <c r="U165">
        <f>HedgeBedarf!C160+'HedgeBedarf+01'!C160</f>
        <v>7.1796753191030831</v>
      </c>
    </row>
    <row r="166" spans="21:21" x14ac:dyDescent="0.3">
      <c r="U166">
        <f>HedgeBedarf!C161+'HedgeBedarf+01'!C161</f>
        <v>7.171078103160494</v>
      </c>
    </row>
    <row r="167" spans="21:21" x14ac:dyDescent="0.3">
      <c r="U167">
        <f>HedgeBedarf!C162+'HedgeBedarf+01'!C162</f>
        <v>7.1611722816172279</v>
      </c>
    </row>
    <row r="168" spans="21:21" x14ac:dyDescent="0.3">
      <c r="U168">
        <f>HedgeBedarf!C163+'HedgeBedarf+01'!C163</f>
        <v>7.1499732258854749</v>
      </c>
    </row>
    <row r="169" spans="21:21" x14ac:dyDescent="0.3">
      <c r="U169">
        <f>HedgeBedarf!C164+'HedgeBedarf+01'!C164</f>
        <v>7.1374965168420221</v>
      </c>
    </row>
    <row r="170" spans="21:21" x14ac:dyDescent="0.3">
      <c r="U170">
        <f>HedgeBedarf!C165+'HedgeBedarf+01'!C165</f>
        <v>7.1237579255578787</v>
      </c>
    </row>
    <row r="171" spans="21:21" x14ac:dyDescent="0.3">
      <c r="U171">
        <f>HedgeBedarf!C166+'HedgeBedarf+01'!C166</f>
        <v>7.1087733960890258</v>
      </c>
    </row>
    <row r="172" spans="21:21" x14ac:dyDescent="0.3">
      <c r="U172">
        <f>HedgeBedarf!C167+'HedgeBedarf+01'!C167</f>
        <v>7.0925590303351225</v>
      </c>
    </row>
    <row r="173" spans="21:21" x14ac:dyDescent="0.3">
      <c r="U173">
        <f>HedgeBedarf!C168+'HedgeBedarf+01'!C168</f>
        <v>7.0751310749605612</v>
      </c>
    </row>
    <row r="174" spans="21:21" x14ac:dyDescent="0.3">
      <c r="U174">
        <f>HedgeBedarf!C169+'HedgeBedarf+01'!C169</f>
        <v>7.0565059103604728</v>
      </c>
    </row>
    <row r="175" spans="21:21" x14ac:dyDescent="0.3">
      <c r="U175">
        <f>HedgeBedarf!C170+'HedgeBedarf+01'!C170</f>
        <v>7.0367000416421437</v>
      </c>
    </row>
    <row r="176" spans="21:21" x14ac:dyDescent="0.3">
      <c r="U176">
        <f>HedgeBedarf!C171+'HedgeBedarf+01'!C171</f>
        <v>7.0157300915809877</v>
      </c>
    </row>
    <row r="177" spans="21:21" x14ac:dyDescent="0.3">
      <c r="U177">
        <f>HedgeBedarf!C172+'HedgeBedarf+01'!C172</f>
        <v>6.9936127954986116</v>
      </c>
    </row>
    <row r="178" spans="21:21" x14ac:dyDescent="0.3">
      <c r="U178">
        <f>HedgeBedarf!C173+'HedgeBedarf+01'!C173</f>
        <v>6.9703649979996936</v>
      </c>
    </row>
    <row r="179" spans="21:21" x14ac:dyDescent="0.3">
      <c r="U179">
        <f>HedgeBedarf!C174+'HedgeBedarf+01'!C174</f>
        <v>6.9460036514938457</v>
      </c>
    </row>
    <row r="180" spans="21:21" x14ac:dyDescent="0.3">
      <c r="U180">
        <f>HedgeBedarf!C175+'HedgeBedarf+01'!C175</f>
        <v>6.9205458164185591</v>
      </c>
    </row>
    <row r="181" spans="21:21" x14ac:dyDescent="0.3">
      <c r="U181">
        <f>HedgeBedarf!C176+'HedgeBedarf+01'!C176</f>
        <v>6.8940086630697595</v>
      </c>
    </row>
    <row r="182" spans="21:21" x14ac:dyDescent="0.3">
      <c r="U182">
        <f>HedgeBedarf!C177+'HedgeBedarf+01'!C177</f>
        <v>6.8664094749376954</v>
      </c>
    </row>
    <row r="183" spans="21:21" x14ac:dyDescent="0.3">
      <c r="U183">
        <f>HedgeBedarf!C178+'HedgeBedarf+01'!C178</f>
        <v>6.8377656534374225</v>
      </c>
    </row>
    <row r="184" spans="21:21" x14ac:dyDescent="0.3">
      <c r="U184">
        <f>HedgeBedarf!C179+'HedgeBedarf+01'!C179</f>
        <v>6.8080947239156924</v>
      </c>
    </row>
    <row r="185" spans="21:21" x14ac:dyDescent="0.3">
      <c r="U185">
        <f>HedgeBedarf!C180+'HedgeBedarf+01'!C180</f>
        <v>6.7774143428090161</v>
      </c>
    </row>
    <row r="186" spans="21:21" x14ac:dyDescent="0.3">
      <c r="U186">
        <f>HedgeBedarf!C181+'HedgeBedarf+01'!C181</f>
        <v>6.7457423058217447</v>
      </c>
    </row>
    <row r="187" spans="21:21" x14ac:dyDescent="0.3">
      <c r="U187">
        <f>HedgeBedarf!C182+'HedgeBedarf+01'!C182</f>
        <v>6.7130965569874022</v>
      </c>
    </row>
    <row r="188" spans="21:21" x14ac:dyDescent="0.3">
      <c r="U188">
        <f>HedgeBedarf!C183+'HedgeBedarf+01'!C183</f>
        <v>6.6794951984723419</v>
      </c>
    </row>
    <row r="189" spans="21:21" x14ac:dyDescent="0.3">
      <c r="U189">
        <f>HedgeBedarf!C184+'HedgeBedarf+01'!C184</f>
        <v>6.644956500976793</v>
      </c>
    </row>
    <row r="190" spans="21:21" x14ac:dyDescent="0.3">
      <c r="U190">
        <f>HedgeBedarf!C185+'HedgeBedarf+01'!C185</f>
        <v>6.6094989145858918</v>
      </c>
    </row>
    <row r="191" spans="21:21" x14ac:dyDescent="0.3">
      <c r="U191">
        <f>HedgeBedarf!C186+'HedgeBedarf+01'!C186</f>
        <v>6.5731410799211831</v>
      </c>
    </row>
    <row r="192" spans="21:21" x14ac:dyDescent="0.3">
      <c r="U192">
        <f>HedgeBedarf!C187+'HedgeBedarf+01'!C187</f>
        <v>6.5359018394421211</v>
      </c>
    </row>
    <row r="193" spans="21:21" x14ac:dyDescent="0.3">
      <c r="U193">
        <f>HedgeBedarf!C188+'HedgeBedarf+01'!C188</f>
        <v>6.4978002487470521</v>
      </c>
    </row>
    <row r="194" spans="21:21" x14ac:dyDescent="0.3">
      <c r="U194">
        <f>HedgeBedarf!C189+'HedgeBedarf+01'!C189</f>
        <v>6.4588555877238676</v>
      </c>
    </row>
    <row r="195" spans="21:21" x14ac:dyDescent="0.3">
      <c r="U195">
        <f>HedgeBedarf!C190+'HedgeBedarf+01'!C190</f>
        <v>6.4190873714022212</v>
      </c>
    </row>
    <row r="196" spans="21:21" x14ac:dyDescent="0.3">
      <c r="U196">
        <f>HedgeBedarf!C191+'HedgeBedarf+01'!C191</f>
        <v>6.3785153603617637</v>
      </c>
    </row>
    <row r="197" spans="21:21" x14ac:dyDescent="0.3">
      <c r="U197">
        <f>HedgeBedarf!C192+'HedgeBedarf+01'!C192</f>
        <v>6.3371595705542543</v>
      </c>
    </row>
    <row r="198" spans="21:21" x14ac:dyDescent="0.3">
      <c r="U198">
        <f>HedgeBedarf!C193+'HedgeBedarf+01'!C193</f>
        <v>6.2950402824016631</v>
      </c>
    </row>
    <row r="199" spans="21:21" x14ac:dyDescent="0.3">
      <c r="U199">
        <f>HedgeBedarf!C194+'HedgeBedarf+01'!C194</f>
        <v>6.2521780490374388</v>
      </c>
    </row>
    <row r="200" spans="21:21" x14ac:dyDescent="0.3">
      <c r="U200">
        <f>HedgeBedarf!C195+'HedgeBedarf+01'!C195</f>
        <v>6.2085937035640173</v>
      </c>
    </row>
    <row r="201" spans="21:21" x14ac:dyDescent="0.3">
      <c r="U201">
        <f>HedgeBedarf!C196+'HedgeBedarf+01'!C196</f>
        <v>6.1643083652061543</v>
      </c>
    </row>
    <row r="202" spans="21:21" x14ac:dyDescent="0.3">
      <c r="U202">
        <f>HedgeBedarf!C197+'HedgeBedarf+01'!C197</f>
        <v>6.119343444247054</v>
      </c>
    </row>
    <row r="203" spans="21:21" x14ac:dyDescent="0.3">
      <c r="U203">
        <f>HedgeBedarf!C198+'HedgeBedarf+01'!C198</f>
        <v>6.0737206456421884</v>
      </c>
    </row>
    <row r="204" spans="21:21" x14ac:dyDescent="0.3">
      <c r="U204">
        <f>HedgeBedarf!C199+'HedgeBedarf+01'!C199</f>
        <v>6.0274619712142865</v>
      </c>
    </row>
    <row r="205" spans="21:21" x14ac:dyDescent="0.3">
      <c r="U205">
        <f>HedgeBedarf!C200+'HedgeBedarf+01'!C200</f>
        <v>5.9805897203420928</v>
      </c>
    </row>
    <row r="206" spans="21:21" x14ac:dyDescent="0.3">
      <c r="U206">
        <f>HedgeBedarf!C201+'HedgeBedarf+01'!C201</f>
        <v>5.9331264890651845</v>
      </c>
    </row>
    <row r="207" spans="21:21" x14ac:dyDescent="0.3">
      <c r="U207">
        <f>HedgeBedarf!C202+'HedgeBedarf+01'!C202</f>
        <v>5.8850951675371626</v>
      </c>
    </row>
    <row r="208" spans="21:21" x14ac:dyDescent="0.3">
      <c r="U208">
        <f>HedgeBedarf!C203+'HedgeBedarf+01'!C203</f>
        <v>5.8365189357700551</v>
      </c>
    </row>
    <row r="209" spans="21:21" x14ac:dyDescent="0.3">
      <c r="U209">
        <f>HedgeBedarf!C204+'HedgeBedarf+01'!C204</f>
        <v>5.7874212576235244</v>
      </c>
    </row>
    <row r="210" spans="21:21" x14ac:dyDescent="0.3">
      <c r="U210">
        <f>HedgeBedarf!C205+'HedgeBedarf+01'!C205</f>
        <v>5.7378258730035787</v>
      </c>
    </row>
    <row r="211" spans="21:21" x14ac:dyDescent="0.3">
      <c r="U211">
        <f>HedgeBedarf!C206+'HedgeBedarf+01'!C206</f>
        <v>0</v>
      </c>
    </row>
    <row r="212" spans="21:21" x14ac:dyDescent="0.3">
      <c r="U212">
        <f>HedgeBedarf!C207+'HedgeBedarf+01'!C207</f>
        <v>0</v>
      </c>
    </row>
    <row r="213" spans="21:21" x14ac:dyDescent="0.3">
      <c r="U213">
        <f>HedgeBedarf!C208+'HedgeBedarf+01'!C208</f>
        <v>0</v>
      </c>
    </row>
    <row r="214" spans="21:21" x14ac:dyDescent="0.3">
      <c r="U214">
        <f>HedgeBedarf!C209+'HedgeBedarf+01'!C209</f>
        <v>0</v>
      </c>
    </row>
    <row r="215" spans="21:21" x14ac:dyDescent="0.3">
      <c r="U215">
        <f>HedgeBedarf!C210+'HedgeBedarf+01'!C210</f>
        <v>0</v>
      </c>
    </row>
    <row r="216" spans="21:21" x14ac:dyDescent="0.3">
      <c r="U216">
        <f>HedgeBedarf!C211+'HedgeBedarf+01'!C211</f>
        <v>0</v>
      </c>
    </row>
    <row r="217" spans="21:21" x14ac:dyDescent="0.3">
      <c r="U217">
        <f>HedgeBedarf!C212+'HedgeBedarf+01'!C212</f>
        <v>0</v>
      </c>
    </row>
    <row r="218" spans="21:21" x14ac:dyDescent="0.3">
      <c r="U218">
        <f>HedgeBedarf!C213+'HedgeBedarf+01'!C213</f>
        <v>0</v>
      </c>
    </row>
    <row r="219" spans="21:21" x14ac:dyDescent="0.3">
      <c r="U219">
        <f>HedgeBedarf!C214+'HedgeBedarf+01'!C214</f>
        <v>0</v>
      </c>
    </row>
    <row r="220" spans="21:21" x14ac:dyDescent="0.3">
      <c r="U220">
        <f>HedgeBedarf!C215+'HedgeBedarf+01'!C215</f>
        <v>0</v>
      </c>
    </row>
    <row r="221" spans="21:21" x14ac:dyDescent="0.3">
      <c r="U221">
        <f>HedgeBedarf!C216+'HedgeBedarf+01'!C216</f>
        <v>0</v>
      </c>
    </row>
    <row r="222" spans="21:21" x14ac:dyDescent="0.3">
      <c r="U222">
        <f>HedgeBedarf!C217+'HedgeBedarf+01'!C217</f>
        <v>0</v>
      </c>
    </row>
    <row r="223" spans="21:21" x14ac:dyDescent="0.3">
      <c r="U223">
        <f>HedgeBedarf!C218+'HedgeBedarf+01'!C218</f>
        <v>0</v>
      </c>
    </row>
    <row r="224" spans="21:21" x14ac:dyDescent="0.3">
      <c r="U224">
        <f>HedgeBedarf!C219+'HedgeBedarf+01'!C219</f>
        <v>0</v>
      </c>
    </row>
    <row r="225" spans="21:21" x14ac:dyDescent="0.3">
      <c r="U225">
        <f>HedgeBedarf!C220+'HedgeBedarf+01'!C220</f>
        <v>0</v>
      </c>
    </row>
    <row r="226" spans="21:21" x14ac:dyDescent="0.3">
      <c r="U226">
        <f>HedgeBedarf!C221+'HedgeBedarf+01'!C221</f>
        <v>0</v>
      </c>
    </row>
    <row r="227" spans="21:21" x14ac:dyDescent="0.3">
      <c r="U227">
        <f>HedgeBedarf!C222+'HedgeBedarf+01'!C222</f>
        <v>0</v>
      </c>
    </row>
    <row r="228" spans="21:21" x14ac:dyDescent="0.3">
      <c r="U228">
        <f>HedgeBedarf!C223+'HedgeBedarf+01'!C223</f>
        <v>0</v>
      </c>
    </row>
    <row r="229" spans="21:21" x14ac:dyDescent="0.3">
      <c r="U229">
        <f>HedgeBedarf!C224+'HedgeBedarf+01'!C224</f>
        <v>0</v>
      </c>
    </row>
    <row r="230" spans="21:21" x14ac:dyDescent="0.3">
      <c r="U230">
        <f>HedgeBedarf!C225+'HedgeBedarf+01'!C225</f>
        <v>0</v>
      </c>
    </row>
    <row r="231" spans="21:21" x14ac:dyDescent="0.3">
      <c r="U231">
        <f>HedgeBedarf!C226+'HedgeBedarf+01'!C226</f>
        <v>0</v>
      </c>
    </row>
    <row r="232" spans="21:21" x14ac:dyDescent="0.3">
      <c r="U232">
        <f>HedgeBedarf!C227+'HedgeBedarf+01'!C227</f>
        <v>0</v>
      </c>
    </row>
    <row r="233" spans="21:21" x14ac:dyDescent="0.3">
      <c r="U233">
        <f>HedgeBedarf!C228+'HedgeBedarf+01'!C228</f>
        <v>0</v>
      </c>
    </row>
    <row r="234" spans="21:21" x14ac:dyDescent="0.3">
      <c r="U234">
        <f>HedgeBedarf!C229+'HedgeBedarf+01'!C229</f>
        <v>0</v>
      </c>
    </row>
    <row r="235" spans="21:21" x14ac:dyDescent="0.3">
      <c r="U235">
        <f>HedgeBedarf!C230+'HedgeBedarf+01'!C230</f>
        <v>0</v>
      </c>
    </row>
    <row r="236" spans="21:21" x14ac:dyDescent="0.3">
      <c r="U236">
        <f>HedgeBedarf!C231+'HedgeBedarf+01'!C231</f>
        <v>0</v>
      </c>
    </row>
    <row r="237" spans="21:21" x14ac:dyDescent="0.3">
      <c r="U237">
        <f>HedgeBedarf!C232+'HedgeBedarf+01'!C232</f>
        <v>0</v>
      </c>
    </row>
    <row r="238" spans="21:21" x14ac:dyDescent="0.3">
      <c r="U238">
        <f>HedgeBedarf!C233+'HedgeBedarf+01'!C233</f>
        <v>0</v>
      </c>
    </row>
    <row r="239" spans="21:21" x14ac:dyDescent="0.3">
      <c r="U239">
        <f>HedgeBedarf!C234+'HedgeBedarf+01'!C234</f>
        <v>0</v>
      </c>
    </row>
    <row r="240" spans="21:21" x14ac:dyDescent="0.3">
      <c r="U240">
        <f>HedgeBedarf!C235+'HedgeBedarf+01'!C235</f>
        <v>0</v>
      </c>
    </row>
    <row r="241" spans="21:21" x14ac:dyDescent="0.3">
      <c r="U241">
        <f>HedgeBedarf!C236+'HedgeBedarf+01'!C236</f>
        <v>0</v>
      </c>
    </row>
    <row r="242" spans="21:21" x14ac:dyDescent="0.3">
      <c r="U242">
        <f>HedgeBedarf!C237+'HedgeBedarf+01'!C237</f>
        <v>0</v>
      </c>
    </row>
    <row r="243" spans="21:21" x14ac:dyDescent="0.3">
      <c r="U243">
        <f>HedgeBedarf!C238+'HedgeBedarf+01'!C238</f>
        <v>0</v>
      </c>
    </row>
    <row r="244" spans="21:21" x14ac:dyDescent="0.3">
      <c r="U244">
        <f>HedgeBedarf!C239+'HedgeBedarf+01'!C239</f>
        <v>0</v>
      </c>
    </row>
    <row r="245" spans="21:21" x14ac:dyDescent="0.3">
      <c r="U245">
        <f>HedgeBedarf!C240+'HedgeBedarf+01'!C240</f>
        <v>0</v>
      </c>
    </row>
    <row r="246" spans="21:21" x14ac:dyDescent="0.3">
      <c r="U246">
        <f>HedgeBedarf!C241+'HedgeBedarf+01'!C241</f>
        <v>0</v>
      </c>
    </row>
    <row r="247" spans="21:21" x14ac:dyDescent="0.3">
      <c r="U247">
        <f>HedgeBedarf!C242+'HedgeBedarf+01'!C242</f>
        <v>0</v>
      </c>
    </row>
    <row r="248" spans="21:21" x14ac:dyDescent="0.3">
      <c r="U248">
        <f>HedgeBedarf!C243+'HedgeBedarf+01'!C243</f>
        <v>0</v>
      </c>
    </row>
    <row r="249" spans="21:21" x14ac:dyDescent="0.3">
      <c r="U249">
        <f>HedgeBedarf!C244+'HedgeBedarf+01'!C244</f>
        <v>0</v>
      </c>
    </row>
    <row r="250" spans="21:21" x14ac:dyDescent="0.3">
      <c r="U250">
        <f>HedgeBedarf!C245+'HedgeBedarf+01'!C245</f>
        <v>0</v>
      </c>
    </row>
    <row r="251" spans="21:21" x14ac:dyDescent="0.3">
      <c r="U251">
        <f>HedgeBedarf!C246+'HedgeBedarf+01'!C246</f>
        <v>0</v>
      </c>
    </row>
    <row r="252" spans="21:21" x14ac:dyDescent="0.3">
      <c r="U252">
        <f>HedgeBedarf!C247+'HedgeBedarf+01'!C247</f>
        <v>0</v>
      </c>
    </row>
    <row r="253" spans="21:21" x14ac:dyDescent="0.3">
      <c r="U253">
        <f>HedgeBedarf!C248+'HedgeBedarf+01'!C248</f>
        <v>0</v>
      </c>
    </row>
    <row r="254" spans="21:21" x14ac:dyDescent="0.3">
      <c r="U254">
        <f>HedgeBedarf!C249+'HedgeBedarf+01'!C249</f>
        <v>0</v>
      </c>
    </row>
    <row r="255" spans="21:21" x14ac:dyDescent="0.3">
      <c r="U255">
        <f>HedgeBedarf!C250+'HedgeBedarf+01'!C250</f>
        <v>0</v>
      </c>
    </row>
    <row r="256" spans="21:21" x14ac:dyDescent="0.3">
      <c r="U256">
        <f>HedgeBedarf!C251+'HedgeBedarf+01'!C251</f>
        <v>0</v>
      </c>
    </row>
    <row r="257" spans="21:21" x14ac:dyDescent="0.3">
      <c r="U257">
        <f>HedgeBedarf!C252+'HedgeBedarf+01'!C252</f>
        <v>0</v>
      </c>
    </row>
    <row r="258" spans="21:21" x14ac:dyDescent="0.3">
      <c r="U258">
        <f>HedgeBedarf!C253+'HedgeBedarf+01'!C253</f>
        <v>0</v>
      </c>
    </row>
    <row r="259" spans="21:21" x14ac:dyDescent="0.3">
      <c r="U259">
        <f>HedgeBedarf!C254+'HedgeBedarf+01'!C254</f>
        <v>0</v>
      </c>
    </row>
    <row r="260" spans="21:21" x14ac:dyDescent="0.3">
      <c r="U260">
        <f>HedgeBedarf!C255+'HedgeBedarf+01'!C255</f>
        <v>0</v>
      </c>
    </row>
    <row r="261" spans="21:21" x14ac:dyDescent="0.3">
      <c r="U261">
        <f>HedgeBedarf!C256+'HedgeBedarf+01'!C256</f>
        <v>0</v>
      </c>
    </row>
    <row r="262" spans="21:21" x14ac:dyDescent="0.3">
      <c r="U262">
        <f>HedgeBedarf!C257+'HedgeBedarf+01'!C257</f>
        <v>0</v>
      </c>
    </row>
    <row r="263" spans="21:21" x14ac:dyDescent="0.3">
      <c r="U263">
        <f>HedgeBedarf!C258+'HedgeBedarf+01'!C258</f>
        <v>0</v>
      </c>
    </row>
    <row r="264" spans="21:21" x14ac:dyDescent="0.3">
      <c r="U264">
        <f>HedgeBedarf!C259+'HedgeBedarf+01'!C259</f>
        <v>0</v>
      </c>
    </row>
    <row r="265" spans="21:21" x14ac:dyDescent="0.3">
      <c r="U265">
        <f>HedgeBedarf!C260+'HedgeBedarf+01'!C260</f>
        <v>0</v>
      </c>
    </row>
    <row r="266" spans="21:21" x14ac:dyDescent="0.3">
      <c r="U266">
        <f>HedgeBedarf!C261+'HedgeBedarf+01'!C261</f>
        <v>0</v>
      </c>
    </row>
    <row r="267" spans="21:21" x14ac:dyDescent="0.3">
      <c r="U267">
        <f>HedgeBedarf!C262+'HedgeBedarf+01'!C262</f>
        <v>0</v>
      </c>
    </row>
    <row r="268" spans="21:21" x14ac:dyDescent="0.3">
      <c r="U268">
        <f>HedgeBedarf!C263+'HedgeBedarf+01'!C263</f>
        <v>0</v>
      </c>
    </row>
    <row r="269" spans="21:21" x14ac:dyDescent="0.3">
      <c r="U269">
        <f>HedgeBedarf!C264+'HedgeBedarf+01'!C264</f>
        <v>0</v>
      </c>
    </row>
    <row r="270" spans="21:21" x14ac:dyDescent="0.3">
      <c r="U270">
        <f>HedgeBedarf!C265+'HedgeBedarf+01'!C265</f>
        <v>0</v>
      </c>
    </row>
    <row r="271" spans="21:21" x14ac:dyDescent="0.3">
      <c r="U271">
        <f>HedgeBedarf!C266+'HedgeBedarf+01'!C266</f>
        <v>0</v>
      </c>
    </row>
    <row r="272" spans="21:21" x14ac:dyDescent="0.3">
      <c r="U272">
        <f>HedgeBedarf!C267+'HedgeBedarf+01'!C267</f>
        <v>0</v>
      </c>
    </row>
    <row r="273" spans="21:21" x14ac:dyDescent="0.3">
      <c r="U273">
        <f>HedgeBedarf!C268+'HedgeBedarf+01'!C268</f>
        <v>0</v>
      </c>
    </row>
    <row r="274" spans="21:21" x14ac:dyDescent="0.3">
      <c r="U274">
        <f>HedgeBedarf!C269+'HedgeBedarf+01'!C269</f>
        <v>0</v>
      </c>
    </row>
    <row r="275" spans="21:21" x14ac:dyDescent="0.3">
      <c r="U275">
        <f>HedgeBedarf!C270+'HedgeBedarf+01'!C270</f>
        <v>0</v>
      </c>
    </row>
    <row r="276" spans="21:21" x14ac:dyDescent="0.3">
      <c r="U276">
        <f>HedgeBedarf!C271+'HedgeBedarf+01'!C271</f>
        <v>0</v>
      </c>
    </row>
    <row r="277" spans="21:21" x14ac:dyDescent="0.3">
      <c r="U277">
        <f>HedgeBedarf!C272+'HedgeBedarf+01'!C272</f>
        <v>0</v>
      </c>
    </row>
    <row r="278" spans="21:21" x14ac:dyDescent="0.3">
      <c r="U278">
        <f>HedgeBedarf!C273+'HedgeBedarf+01'!C273</f>
        <v>0</v>
      </c>
    </row>
    <row r="279" spans="21:21" x14ac:dyDescent="0.3">
      <c r="U279">
        <f>HedgeBedarf!C274+'HedgeBedarf+01'!C274</f>
        <v>0</v>
      </c>
    </row>
    <row r="280" spans="21:21" x14ac:dyDescent="0.3">
      <c r="U280">
        <f>HedgeBedarf!C275+'HedgeBedarf+01'!C275</f>
        <v>0</v>
      </c>
    </row>
    <row r="281" spans="21:21" x14ac:dyDescent="0.3">
      <c r="U281">
        <f>HedgeBedarf!C276+'HedgeBedarf+01'!C276</f>
        <v>0</v>
      </c>
    </row>
    <row r="282" spans="21:21" x14ac:dyDescent="0.3">
      <c r="U282">
        <f>HedgeBedarf!C277+'HedgeBedarf+01'!C277</f>
        <v>0</v>
      </c>
    </row>
    <row r="283" spans="21:21" x14ac:dyDescent="0.3">
      <c r="U283">
        <f>HedgeBedarf!C278+'HedgeBedarf+01'!C278</f>
        <v>0</v>
      </c>
    </row>
    <row r="284" spans="21:21" x14ac:dyDescent="0.3">
      <c r="U284">
        <f>HedgeBedarf!C279+'HedgeBedarf+01'!C279</f>
        <v>0</v>
      </c>
    </row>
    <row r="285" spans="21:21" x14ac:dyDescent="0.3">
      <c r="U285">
        <f>HedgeBedarf!C280+'HedgeBedarf+01'!C280</f>
        <v>0</v>
      </c>
    </row>
    <row r="286" spans="21:21" x14ac:dyDescent="0.3">
      <c r="U286">
        <f>HedgeBedarf!C281+'HedgeBedarf+01'!C281</f>
        <v>0</v>
      </c>
    </row>
    <row r="287" spans="21:21" x14ac:dyDescent="0.3">
      <c r="U287">
        <f>HedgeBedarf!C282+'HedgeBedarf+01'!C282</f>
        <v>0</v>
      </c>
    </row>
    <row r="288" spans="21:21" x14ac:dyDescent="0.3">
      <c r="U288">
        <f>HedgeBedarf!C283+'HedgeBedarf+01'!C283</f>
        <v>0</v>
      </c>
    </row>
    <row r="289" spans="21:21" x14ac:dyDescent="0.3">
      <c r="U289">
        <f>HedgeBedarf!C284+'HedgeBedarf+01'!C284</f>
        <v>0</v>
      </c>
    </row>
    <row r="290" spans="21:21" x14ac:dyDescent="0.3">
      <c r="U290">
        <f>HedgeBedarf!C285+'HedgeBedarf+01'!C285</f>
        <v>0</v>
      </c>
    </row>
    <row r="291" spans="21:21" x14ac:dyDescent="0.3">
      <c r="U291">
        <f>HedgeBedarf!C286+'HedgeBedarf+01'!C286</f>
        <v>0</v>
      </c>
    </row>
    <row r="292" spans="21:21" x14ac:dyDescent="0.3">
      <c r="U292">
        <f>HedgeBedarf!C287+'HedgeBedarf+01'!C287</f>
        <v>0</v>
      </c>
    </row>
    <row r="293" spans="21:21" x14ac:dyDescent="0.3">
      <c r="U293">
        <f>HedgeBedarf!C288+'HedgeBedarf+01'!C288</f>
        <v>0</v>
      </c>
    </row>
    <row r="294" spans="21:21" x14ac:dyDescent="0.3">
      <c r="U294">
        <f>HedgeBedarf!C289+'HedgeBedarf+01'!C289</f>
        <v>0</v>
      </c>
    </row>
    <row r="295" spans="21:21" x14ac:dyDescent="0.3">
      <c r="U295">
        <f>HedgeBedarf!C290+'HedgeBedarf+01'!C290</f>
        <v>0</v>
      </c>
    </row>
    <row r="296" spans="21:21" x14ac:dyDescent="0.3">
      <c r="U296">
        <f>HedgeBedarf!C291+'HedgeBedarf+01'!C291</f>
        <v>0</v>
      </c>
    </row>
    <row r="297" spans="21:21" x14ac:dyDescent="0.3">
      <c r="U297">
        <f>HedgeBedarf!C292+'HedgeBedarf+01'!C292</f>
        <v>0</v>
      </c>
    </row>
    <row r="298" spans="21:21" x14ac:dyDescent="0.3">
      <c r="U298">
        <f>HedgeBedarf!C293+'HedgeBedarf+01'!C293</f>
        <v>0</v>
      </c>
    </row>
    <row r="299" spans="21:21" x14ac:dyDescent="0.3">
      <c r="U299">
        <f>HedgeBedarf!C294+'HedgeBedarf+01'!C294</f>
        <v>0</v>
      </c>
    </row>
    <row r="300" spans="21:21" x14ac:dyDescent="0.3">
      <c r="U300">
        <f>HedgeBedarf!C295+'HedgeBedarf+01'!C295</f>
        <v>0</v>
      </c>
    </row>
    <row r="301" spans="21:21" x14ac:dyDescent="0.3">
      <c r="U301">
        <f>HedgeBedarf!C296+'HedgeBedarf+01'!C296</f>
        <v>0</v>
      </c>
    </row>
    <row r="302" spans="21:21" x14ac:dyDescent="0.3">
      <c r="U302">
        <f>HedgeBedarf!C297+'HedgeBedarf+01'!C297</f>
        <v>0</v>
      </c>
    </row>
    <row r="303" spans="21:21" x14ac:dyDescent="0.3">
      <c r="U303">
        <f>HedgeBedarf!C298+'HedgeBedarf+01'!C298</f>
        <v>0</v>
      </c>
    </row>
    <row r="304" spans="21:21" x14ac:dyDescent="0.3">
      <c r="U304">
        <f>HedgeBedarf!C299+'HedgeBedarf+01'!C299</f>
        <v>0</v>
      </c>
    </row>
    <row r="305" spans="21:21" x14ac:dyDescent="0.3">
      <c r="U305">
        <f>HedgeBedarf!C300+'HedgeBedarf+01'!C300</f>
        <v>0</v>
      </c>
    </row>
    <row r="306" spans="21:21" x14ac:dyDescent="0.3">
      <c r="U306">
        <f>HedgeBedarf!C301+'HedgeBedarf+01'!C301</f>
        <v>0</v>
      </c>
    </row>
    <row r="307" spans="21:21" x14ac:dyDescent="0.3">
      <c r="U307">
        <f>HedgeBedarf!C302+'HedgeBedarf+01'!C302</f>
        <v>0</v>
      </c>
    </row>
    <row r="308" spans="21:21" x14ac:dyDescent="0.3">
      <c r="U308">
        <f>HedgeBedarf!C303+'HedgeBedarf+01'!C303</f>
        <v>0</v>
      </c>
    </row>
    <row r="309" spans="21:21" x14ac:dyDescent="0.3">
      <c r="U309">
        <f>HedgeBedarf!C304+'HedgeBedarf+01'!C304</f>
        <v>0</v>
      </c>
    </row>
    <row r="310" spans="21:21" x14ac:dyDescent="0.3">
      <c r="U310">
        <f>HedgeBedarf!C305+'HedgeBedarf+01'!C305</f>
        <v>0</v>
      </c>
    </row>
    <row r="311" spans="21:21" x14ac:dyDescent="0.3">
      <c r="U311">
        <f>HedgeBedarf!C306+'HedgeBedarf+01'!C306</f>
        <v>0</v>
      </c>
    </row>
    <row r="312" spans="21:21" x14ac:dyDescent="0.3">
      <c r="U312">
        <f>HedgeBedarf!C307+'HedgeBedarf+01'!C307</f>
        <v>0</v>
      </c>
    </row>
    <row r="313" spans="21:21" x14ac:dyDescent="0.3">
      <c r="U313">
        <f>HedgeBedarf!C308+'HedgeBedarf+01'!C308</f>
        <v>0</v>
      </c>
    </row>
    <row r="314" spans="21:21" x14ac:dyDescent="0.3">
      <c r="U314">
        <f>HedgeBedarf!C309+'HedgeBedarf+01'!C309</f>
        <v>0</v>
      </c>
    </row>
    <row r="315" spans="21:21" x14ac:dyDescent="0.3">
      <c r="U315">
        <f>HedgeBedarf!C310+'HedgeBedarf+01'!C310</f>
        <v>0</v>
      </c>
    </row>
    <row r="316" spans="21:21" x14ac:dyDescent="0.3">
      <c r="U316">
        <f>HedgeBedarf!C311+'HedgeBedarf+01'!C311</f>
        <v>0</v>
      </c>
    </row>
    <row r="317" spans="21:21" x14ac:dyDescent="0.3">
      <c r="U317">
        <f>HedgeBedarf!C312+'HedgeBedarf+01'!C312</f>
        <v>0</v>
      </c>
    </row>
    <row r="318" spans="21:21" x14ac:dyDescent="0.3">
      <c r="U318">
        <f>HedgeBedarf!C313+'HedgeBedarf+01'!C313</f>
        <v>0</v>
      </c>
    </row>
    <row r="319" spans="21:21" x14ac:dyDescent="0.3">
      <c r="U319">
        <f>HedgeBedarf!C314+'HedgeBedarf+01'!C314</f>
        <v>0</v>
      </c>
    </row>
    <row r="320" spans="21:21" x14ac:dyDescent="0.3">
      <c r="U320">
        <f>HedgeBedarf!C315+'HedgeBedarf+01'!C315</f>
        <v>0</v>
      </c>
    </row>
    <row r="321" spans="21:21" x14ac:dyDescent="0.3">
      <c r="U321">
        <f>HedgeBedarf!C316+'HedgeBedarf+01'!C316</f>
        <v>0</v>
      </c>
    </row>
    <row r="322" spans="21:21" x14ac:dyDescent="0.3">
      <c r="U322">
        <f>HedgeBedarf!C317+'HedgeBedarf+01'!C317</f>
        <v>0</v>
      </c>
    </row>
    <row r="323" spans="21:21" x14ac:dyDescent="0.3">
      <c r="U323">
        <f>HedgeBedarf!C318+'HedgeBedarf+01'!C318</f>
        <v>0</v>
      </c>
    </row>
    <row r="324" spans="21:21" x14ac:dyDescent="0.3">
      <c r="U324">
        <f>HedgeBedarf!C319+'HedgeBedarf+01'!C319</f>
        <v>0</v>
      </c>
    </row>
    <row r="325" spans="21:21" x14ac:dyDescent="0.3">
      <c r="U325">
        <f>HedgeBedarf!C320+'HedgeBedarf+01'!C320</f>
        <v>0</v>
      </c>
    </row>
    <row r="326" spans="21:21" x14ac:dyDescent="0.3">
      <c r="U326">
        <f>HedgeBedarf!C321+'HedgeBedarf+01'!C321</f>
        <v>0</v>
      </c>
    </row>
    <row r="327" spans="21:21" x14ac:dyDescent="0.3">
      <c r="U327">
        <f>HedgeBedarf!C322+'HedgeBedarf+01'!C322</f>
        <v>0</v>
      </c>
    </row>
    <row r="328" spans="21:21" x14ac:dyDescent="0.3">
      <c r="U328">
        <f>HedgeBedarf!C323+'HedgeBedarf+01'!C323</f>
        <v>0</v>
      </c>
    </row>
    <row r="329" spans="21:21" x14ac:dyDescent="0.3">
      <c r="U329">
        <f>HedgeBedarf!C324+'HedgeBedarf+01'!C324</f>
        <v>0</v>
      </c>
    </row>
    <row r="330" spans="21:21" x14ac:dyDescent="0.3">
      <c r="U330">
        <f>HedgeBedarf!C325+'HedgeBedarf+01'!C325</f>
        <v>0</v>
      </c>
    </row>
    <row r="331" spans="21:21" x14ac:dyDescent="0.3">
      <c r="U331">
        <f>HedgeBedarf!C326+'HedgeBedarf+01'!C326</f>
        <v>0</v>
      </c>
    </row>
    <row r="332" spans="21:21" x14ac:dyDescent="0.3">
      <c r="U332">
        <f>HedgeBedarf!C327+'HedgeBedarf+01'!C327</f>
        <v>0</v>
      </c>
    </row>
    <row r="333" spans="21:21" x14ac:dyDescent="0.3">
      <c r="U333">
        <f>HedgeBedarf!C328+'HedgeBedarf+01'!C328</f>
        <v>0</v>
      </c>
    </row>
    <row r="334" spans="21:21" x14ac:dyDescent="0.3">
      <c r="U334">
        <f>HedgeBedarf!C329+'HedgeBedarf+01'!C329</f>
        <v>0</v>
      </c>
    </row>
    <row r="335" spans="21:21" x14ac:dyDescent="0.3">
      <c r="U335">
        <f>HedgeBedarf!C330+'HedgeBedarf+01'!C330</f>
        <v>0</v>
      </c>
    </row>
    <row r="336" spans="21:21" x14ac:dyDescent="0.3">
      <c r="U336">
        <f>HedgeBedarf!C331+'HedgeBedarf+01'!C331</f>
        <v>0</v>
      </c>
    </row>
    <row r="337" spans="21:21" x14ac:dyDescent="0.3">
      <c r="U337">
        <f>HedgeBedarf!C332+'HedgeBedarf+01'!C332</f>
        <v>0</v>
      </c>
    </row>
    <row r="338" spans="21:21" x14ac:dyDescent="0.3">
      <c r="U338">
        <f>HedgeBedarf!C333+'HedgeBedarf+01'!C333</f>
        <v>0</v>
      </c>
    </row>
    <row r="339" spans="21:21" x14ac:dyDescent="0.3">
      <c r="U339">
        <f>HedgeBedarf!C334+'HedgeBedarf+01'!C334</f>
        <v>0</v>
      </c>
    </row>
    <row r="340" spans="21:21" x14ac:dyDescent="0.3">
      <c r="U340">
        <f>HedgeBedarf!C335+'HedgeBedarf+01'!C335</f>
        <v>0</v>
      </c>
    </row>
    <row r="341" spans="21:21" x14ac:dyDescent="0.3">
      <c r="U341">
        <f>HedgeBedarf!C336+'HedgeBedarf+01'!C336</f>
        <v>0</v>
      </c>
    </row>
    <row r="342" spans="21:21" x14ac:dyDescent="0.3">
      <c r="U342">
        <f>HedgeBedarf!C337+'HedgeBedarf+01'!C337</f>
        <v>0</v>
      </c>
    </row>
    <row r="343" spans="21:21" x14ac:dyDescent="0.3">
      <c r="U343">
        <f>HedgeBedarf!C338+'HedgeBedarf+01'!C338</f>
        <v>0</v>
      </c>
    </row>
    <row r="344" spans="21:21" x14ac:dyDescent="0.3">
      <c r="U344">
        <f>HedgeBedarf!C339+'HedgeBedarf+01'!C339</f>
        <v>0</v>
      </c>
    </row>
    <row r="345" spans="21:21" x14ac:dyDescent="0.3">
      <c r="U345">
        <f>HedgeBedarf!C340+'HedgeBedarf+01'!C340</f>
        <v>0</v>
      </c>
    </row>
    <row r="346" spans="21:21" x14ac:dyDescent="0.3">
      <c r="U346">
        <f>HedgeBedarf!C341+'HedgeBedarf+01'!C341</f>
        <v>0</v>
      </c>
    </row>
    <row r="347" spans="21:21" x14ac:dyDescent="0.3">
      <c r="U347">
        <f>HedgeBedarf!C342+'HedgeBedarf+01'!C342</f>
        <v>0</v>
      </c>
    </row>
    <row r="348" spans="21:21" x14ac:dyDescent="0.3">
      <c r="U348">
        <f>HedgeBedarf!C343+'HedgeBedarf+01'!C343</f>
        <v>0</v>
      </c>
    </row>
    <row r="349" spans="21:21" x14ac:dyDescent="0.3">
      <c r="U349">
        <f>HedgeBedarf!C344+'HedgeBedarf+01'!C344</f>
        <v>0</v>
      </c>
    </row>
    <row r="350" spans="21:21" x14ac:dyDescent="0.3">
      <c r="U350">
        <f>HedgeBedarf!C345+'HedgeBedarf+01'!C345</f>
        <v>0</v>
      </c>
    </row>
    <row r="351" spans="21:21" x14ac:dyDescent="0.3">
      <c r="U351">
        <f>HedgeBedarf!C346+'HedgeBedarf+01'!C346</f>
        <v>0</v>
      </c>
    </row>
    <row r="352" spans="21:21" x14ac:dyDescent="0.3">
      <c r="U352">
        <f>HedgeBedarf!C347+'HedgeBedarf+01'!C347</f>
        <v>0</v>
      </c>
    </row>
    <row r="353" spans="21:21" x14ac:dyDescent="0.3">
      <c r="U353">
        <f>HedgeBedarf!C348+'HedgeBedarf+01'!C348</f>
        <v>0</v>
      </c>
    </row>
    <row r="354" spans="21:21" x14ac:dyDescent="0.3">
      <c r="U354">
        <f>HedgeBedarf!C349+'HedgeBedarf+01'!C349</f>
        <v>0</v>
      </c>
    </row>
    <row r="355" spans="21:21" x14ac:dyDescent="0.3">
      <c r="U355">
        <f>HedgeBedarf!C350+'HedgeBedarf+01'!C350</f>
        <v>0</v>
      </c>
    </row>
    <row r="356" spans="21:21" x14ac:dyDescent="0.3">
      <c r="U356">
        <f>HedgeBedarf!C351+'HedgeBedarf+01'!C351</f>
        <v>0</v>
      </c>
    </row>
    <row r="357" spans="21:21" x14ac:dyDescent="0.3">
      <c r="U357">
        <f>HedgeBedarf!C352+'HedgeBedarf+01'!C352</f>
        <v>0</v>
      </c>
    </row>
    <row r="358" spans="21:21" x14ac:dyDescent="0.3">
      <c r="U358">
        <f>HedgeBedarf!C353+'HedgeBedarf+01'!C353</f>
        <v>0</v>
      </c>
    </row>
    <row r="359" spans="21:21" x14ac:dyDescent="0.3">
      <c r="U359">
        <f>HedgeBedarf!C354+'HedgeBedarf+01'!C354</f>
        <v>0</v>
      </c>
    </row>
    <row r="360" spans="21:21" x14ac:dyDescent="0.3">
      <c r="U360">
        <f>HedgeBedarf!C355+'HedgeBedarf+01'!C355</f>
        <v>0</v>
      </c>
    </row>
    <row r="361" spans="21:21" x14ac:dyDescent="0.3">
      <c r="U361">
        <f>HedgeBedarf!C356+'HedgeBedarf+01'!C356</f>
        <v>0</v>
      </c>
    </row>
    <row r="362" spans="21:21" x14ac:dyDescent="0.3">
      <c r="U362">
        <f>HedgeBedarf!C357+'HedgeBedarf+01'!C357</f>
        <v>0</v>
      </c>
    </row>
    <row r="363" spans="21:21" x14ac:dyDescent="0.3">
      <c r="U363">
        <f>HedgeBedarf!C358+'HedgeBedarf+01'!C358</f>
        <v>0</v>
      </c>
    </row>
    <row r="364" spans="21:21" x14ac:dyDescent="0.3">
      <c r="U364">
        <f>HedgeBedarf!C359+'HedgeBedarf+01'!C359</f>
        <v>0</v>
      </c>
    </row>
    <row r="365" spans="21:21" x14ac:dyDescent="0.3">
      <c r="U365">
        <f>HedgeBedarf!C360+'HedgeBedarf+01'!C360</f>
        <v>0</v>
      </c>
    </row>
    <row r="366" spans="21:21" x14ac:dyDescent="0.3">
      <c r="U366">
        <f>HedgeBedarf!C361+'HedgeBedarf+01'!C361</f>
        <v>0</v>
      </c>
    </row>
    <row r="367" spans="21:21" x14ac:dyDescent="0.3">
      <c r="U367">
        <f>HedgeBedarf!C362+'HedgeBedarf+01'!C362</f>
        <v>0</v>
      </c>
    </row>
    <row r="368" spans="21:21" x14ac:dyDescent="0.3">
      <c r="U368">
        <f>HedgeBedarf!C363+'HedgeBedarf+01'!C363</f>
        <v>0</v>
      </c>
    </row>
    <row r="369" spans="21:21" x14ac:dyDescent="0.3">
      <c r="U369">
        <f>HedgeBedarf!C364+'HedgeBedarf+01'!C364</f>
        <v>0</v>
      </c>
    </row>
    <row r="370" spans="21:21" x14ac:dyDescent="0.3">
      <c r="U370">
        <f>HedgeBedarf!C365+'HedgeBedarf+01'!C365</f>
        <v>0</v>
      </c>
    </row>
    <row r="371" spans="21:21" x14ac:dyDescent="0.3">
      <c r="U371">
        <f>HedgeBedarf!C366+'HedgeBedarf+01'!C366</f>
        <v>0</v>
      </c>
    </row>
    <row r="372" spans="21:21" x14ac:dyDescent="0.3">
      <c r="U372">
        <f>HedgeBedarf!C367+'HedgeBedarf+01'!C367</f>
        <v>0</v>
      </c>
    </row>
    <row r="373" spans="21:21" x14ac:dyDescent="0.3">
      <c r="U373">
        <f>HedgeBedarf!C368+'HedgeBedarf+01'!C368</f>
        <v>0</v>
      </c>
    </row>
    <row r="374" spans="21:21" x14ac:dyDescent="0.3">
      <c r="U374">
        <f>HedgeBedarf!C369+'HedgeBedarf+01'!C369</f>
        <v>0</v>
      </c>
    </row>
    <row r="375" spans="21:21" x14ac:dyDescent="0.3">
      <c r="U375">
        <f>HedgeBedarf!C370+'HedgeBedarf+01'!C370</f>
        <v>0</v>
      </c>
    </row>
    <row r="376" spans="21:21" x14ac:dyDescent="0.3">
      <c r="U376">
        <f>HedgeBedarf!C371+'HedgeBedarf+01'!C371</f>
        <v>0</v>
      </c>
    </row>
    <row r="377" spans="21:21" x14ac:dyDescent="0.3">
      <c r="U377">
        <f>HedgeBedarf!C372+'HedgeBedarf+01'!C372</f>
        <v>0</v>
      </c>
    </row>
    <row r="378" spans="21:21" x14ac:dyDescent="0.3">
      <c r="U378">
        <f>HedgeBedarf!C373+'HedgeBedarf+01'!C373</f>
        <v>0</v>
      </c>
    </row>
    <row r="379" spans="21:21" x14ac:dyDescent="0.3">
      <c r="U379">
        <f>HedgeBedarf!C374+'HedgeBedarf+01'!C374</f>
        <v>0</v>
      </c>
    </row>
    <row r="380" spans="21:21" x14ac:dyDescent="0.3">
      <c r="U380">
        <f>HedgeBedarf!C375+'HedgeBedarf+01'!C375</f>
        <v>0</v>
      </c>
    </row>
    <row r="381" spans="21:21" x14ac:dyDescent="0.3">
      <c r="U381">
        <f>HedgeBedarf!C376+'HedgeBedarf+01'!C376</f>
        <v>0</v>
      </c>
    </row>
    <row r="382" spans="21:21" x14ac:dyDescent="0.3">
      <c r="U382">
        <f>HedgeBedarf!C377+'HedgeBedarf+01'!C377</f>
        <v>0</v>
      </c>
    </row>
    <row r="383" spans="21:21" x14ac:dyDescent="0.3">
      <c r="U383">
        <f>HedgeBedarf!C378+'HedgeBedarf+01'!C378</f>
        <v>0</v>
      </c>
    </row>
    <row r="384" spans="21:21" x14ac:dyDescent="0.3">
      <c r="U384">
        <f>HedgeBedarf!C379+'HedgeBedarf+01'!C379</f>
        <v>0</v>
      </c>
    </row>
    <row r="385" spans="21:21" x14ac:dyDescent="0.3">
      <c r="U385">
        <f>HedgeBedarf!C380+'HedgeBedarf+01'!C380</f>
        <v>0</v>
      </c>
    </row>
    <row r="386" spans="21:21" x14ac:dyDescent="0.3">
      <c r="U386">
        <f>HedgeBedarf!C381+'HedgeBedarf+01'!C381</f>
        <v>0</v>
      </c>
    </row>
    <row r="387" spans="21:21" x14ac:dyDescent="0.3">
      <c r="U387">
        <f>HedgeBedarf!C382+'HedgeBedarf+01'!C382</f>
        <v>0</v>
      </c>
    </row>
    <row r="388" spans="21:21" x14ac:dyDescent="0.3">
      <c r="U388">
        <f>HedgeBedarf!C383+'HedgeBedarf+01'!C383</f>
        <v>0</v>
      </c>
    </row>
    <row r="389" spans="21:21" x14ac:dyDescent="0.3">
      <c r="U389">
        <f>HedgeBedarf!C384+'HedgeBedarf+01'!C384</f>
        <v>0</v>
      </c>
    </row>
    <row r="390" spans="21:21" x14ac:dyDescent="0.3">
      <c r="U390">
        <f>HedgeBedarf!C385+'HedgeBedarf+01'!C385</f>
        <v>0</v>
      </c>
    </row>
    <row r="391" spans="21:21" x14ac:dyDescent="0.3">
      <c r="U391">
        <f>HedgeBedarf!C386+'HedgeBedarf+01'!C386</f>
        <v>0</v>
      </c>
    </row>
    <row r="392" spans="21:21" x14ac:dyDescent="0.3">
      <c r="U392">
        <f>HedgeBedarf!C387+'HedgeBedarf+01'!C387</f>
        <v>0</v>
      </c>
    </row>
    <row r="393" spans="21:21" x14ac:dyDescent="0.3">
      <c r="U393">
        <f>HedgeBedarf!C388+'HedgeBedarf+01'!C388</f>
        <v>0</v>
      </c>
    </row>
    <row r="394" spans="21:21" x14ac:dyDescent="0.3">
      <c r="U394">
        <f>HedgeBedarf!C389+'HedgeBedarf+01'!C389</f>
        <v>0</v>
      </c>
    </row>
    <row r="395" spans="21:21" x14ac:dyDescent="0.3">
      <c r="U395">
        <f>HedgeBedarf!C390+'HedgeBedarf+01'!C390</f>
        <v>0</v>
      </c>
    </row>
    <row r="396" spans="21:21" x14ac:dyDescent="0.3">
      <c r="U396">
        <f>HedgeBedarf!C391+'HedgeBedarf+01'!C391</f>
        <v>0</v>
      </c>
    </row>
    <row r="397" spans="21:21" x14ac:dyDescent="0.3">
      <c r="U397">
        <f>HedgeBedarf!C392+'HedgeBedarf+01'!C392</f>
        <v>0</v>
      </c>
    </row>
    <row r="398" spans="21:21" x14ac:dyDescent="0.3">
      <c r="U398">
        <f>HedgeBedarf!C393+'HedgeBedarf+01'!C393</f>
        <v>0</v>
      </c>
    </row>
    <row r="399" spans="21:21" x14ac:dyDescent="0.3">
      <c r="U399">
        <f>HedgeBedarf!C394+'HedgeBedarf+01'!C394</f>
        <v>0</v>
      </c>
    </row>
    <row r="400" spans="21:21" x14ac:dyDescent="0.3">
      <c r="U400">
        <f>HedgeBedarf!C395+'HedgeBedarf+01'!C395</f>
        <v>0</v>
      </c>
    </row>
    <row r="401" spans="21:21" x14ac:dyDescent="0.3">
      <c r="U401">
        <f>HedgeBedarf!C396+'HedgeBedarf+01'!C396</f>
        <v>0</v>
      </c>
    </row>
    <row r="402" spans="21:21" x14ac:dyDescent="0.3">
      <c r="U402">
        <f>HedgeBedarf!C397+'HedgeBedarf+01'!C397</f>
        <v>0</v>
      </c>
    </row>
    <row r="403" spans="21:21" x14ac:dyDescent="0.3">
      <c r="U403">
        <f>HedgeBedarf!C398+'HedgeBedarf+01'!C398</f>
        <v>0</v>
      </c>
    </row>
    <row r="404" spans="21:21" x14ac:dyDescent="0.3">
      <c r="U404">
        <f>HedgeBedarf!C399+'HedgeBedarf+01'!C399</f>
        <v>0</v>
      </c>
    </row>
    <row r="405" spans="21:21" x14ac:dyDescent="0.3">
      <c r="U405">
        <f>HedgeBedarf!C400+'HedgeBedarf+01'!C400</f>
        <v>0</v>
      </c>
    </row>
    <row r="406" spans="21:21" x14ac:dyDescent="0.3">
      <c r="U406">
        <f>HedgeBedarf!C401+'HedgeBedarf+01'!C401</f>
        <v>0</v>
      </c>
    </row>
    <row r="407" spans="21:21" x14ac:dyDescent="0.3">
      <c r="U407">
        <f>HedgeBedarf!C402+'HedgeBedarf+01'!C402</f>
        <v>0</v>
      </c>
    </row>
    <row r="408" spans="21:21" x14ac:dyDescent="0.3">
      <c r="U408">
        <f>HedgeBedarf!C403+'HedgeBedarf+01'!C403</f>
        <v>0</v>
      </c>
    </row>
    <row r="409" spans="21:21" x14ac:dyDescent="0.3">
      <c r="U409">
        <f>HedgeBedarf!C404+'HedgeBedarf+01'!C404</f>
        <v>0</v>
      </c>
    </row>
    <row r="410" spans="21:21" x14ac:dyDescent="0.3">
      <c r="U410">
        <f>HedgeBedarf!C405+'HedgeBedarf+01'!C405</f>
        <v>0</v>
      </c>
    </row>
    <row r="411" spans="21:21" x14ac:dyDescent="0.3">
      <c r="U411">
        <f>HedgeBedarf!C406+'HedgeBedarf+01'!C406</f>
        <v>0</v>
      </c>
    </row>
    <row r="412" spans="21:21" x14ac:dyDescent="0.3">
      <c r="U412">
        <f>HedgeBedarf!C407+'HedgeBedarf+01'!C407</f>
        <v>0</v>
      </c>
    </row>
    <row r="413" spans="21:21" x14ac:dyDescent="0.3">
      <c r="U413">
        <f>HedgeBedarf!C408+'HedgeBedarf+01'!C408</f>
        <v>0</v>
      </c>
    </row>
    <row r="414" spans="21:21" x14ac:dyDescent="0.3">
      <c r="U414">
        <f>HedgeBedarf!C409+'HedgeBedarf+01'!C409</f>
        <v>0</v>
      </c>
    </row>
  </sheetData>
  <mergeCells count="3">
    <mergeCell ref="A1:F1"/>
    <mergeCell ref="G1:H1"/>
    <mergeCell ref="R1:S1"/>
  </mergeCells>
  <conditionalFormatting sqref="B10:B50">
    <cfRule type="cellIs" dxfId="60" priority="3" operator="lessThan">
      <formula>0</formula>
    </cfRule>
    <cfRule type="cellIs" dxfId="59" priority="4" operator="greaterThan">
      <formula>0</formula>
    </cfRule>
  </conditionalFormatting>
  <conditionalFormatting sqref="C10:I50">
    <cfRule type="cellIs" dxfId="58" priority="1" operator="lessThan">
      <formula>0</formula>
    </cfRule>
    <cfRule type="cellIs" dxfId="57" priority="2" operator="greaterThan">
      <formula>0</formula>
    </cfRule>
  </conditionalFormatting>
  <pageMargins left="0.7" right="0.7" top="0.78740157499999996" bottom="0.78740157499999996" header="0.3" footer="0.3"/>
  <pageSetup paperSize="9" scale="11" orientation="portrait" r:id="rId1"/>
  <colBreaks count="1" manualBreakCount="1">
    <brk id="9" max="1048575" man="1"/>
  </colBreaks>
  <drawing r:id="rId2"/>
  <legacyDrawing r:id="rId3"/>
  <controls>
    <mc:AlternateContent xmlns:mc="http://schemas.openxmlformats.org/markup-compatibility/2006">
      <mc:Choice Requires="x14">
        <control shapeId="2060" r:id="rId4" name="MailButton">
          <controlPr defaultSize="0" autoLine="0" autoPict="0" r:id="rId5">
            <anchor moveWithCells="1">
              <from>
                <xdr:col>12</xdr:col>
                <xdr:colOff>68580</xdr:colOff>
                <xdr:row>6</xdr:row>
                <xdr:rowOff>289560</xdr:rowOff>
              </from>
              <to>
                <xdr:col>13</xdr:col>
                <xdr:colOff>22860</xdr:colOff>
                <xdr:row>8</xdr:row>
                <xdr:rowOff>83820</xdr:rowOff>
              </to>
            </anchor>
          </controlPr>
        </control>
      </mc:Choice>
      <mc:Fallback>
        <control shapeId="2060" r:id="rId4" name="MailButton"/>
      </mc:Fallback>
    </mc:AlternateContent>
    <mc:AlternateContent xmlns:mc="http://schemas.openxmlformats.org/markup-compatibility/2006">
      <mc:Choice Requires="x14">
        <control shapeId="2059" r:id="rId6" name="Prof">
          <controlPr defaultSize="0" autoLine="0" autoPict="0" r:id="rId7">
            <anchor moveWithCells="1">
              <from>
                <xdr:col>12</xdr:col>
                <xdr:colOff>68580</xdr:colOff>
                <xdr:row>5</xdr:row>
                <xdr:rowOff>30480</xdr:rowOff>
              </from>
              <to>
                <xdr:col>13</xdr:col>
                <xdr:colOff>30480</xdr:colOff>
                <xdr:row>6</xdr:row>
                <xdr:rowOff>198120</xdr:rowOff>
              </to>
            </anchor>
          </controlPr>
        </control>
      </mc:Choice>
      <mc:Fallback>
        <control shapeId="2059" r:id="rId6" name="Prof"/>
      </mc:Fallback>
    </mc:AlternateContent>
    <mc:AlternateContent xmlns:mc="http://schemas.openxmlformats.org/markup-compatibility/2006">
      <mc:Choice Requires="x14">
        <control shapeId="2058" r:id="rId8" name="VerfallsWoche">
          <controlPr defaultSize="0" autoLine="0" r:id="rId9">
            <anchor moveWithCells="1">
              <from>
                <xdr:col>33</xdr:col>
                <xdr:colOff>7620</xdr:colOff>
                <xdr:row>0</xdr:row>
                <xdr:rowOff>106680</xdr:rowOff>
              </from>
              <to>
                <xdr:col>34</xdr:col>
                <xdr:colOff>739140</xdr:colOff>
                <xdr:row>0</xdr:row>
                <xdr:rowOff>480060</xdr:rowOff>
              </to>
            </anchor>
          </controlPr>
        </control>
      </mc:Choice>
      <mc:Fallback>
        <control shapeId="2058" r:id="rId8" name="VerfallsWoche"/>
      </mc:Fallback>
    </mc:AlternateContent>
    <mc:AlternateContent xmlns:mc="http://schemas.openxmlformats.org/markup-compatibility/2006">
      <mc:Choice Requires="x14">
        <control shapeId="2056" r:id="rId10" name="Pdf_Verfall">
          <controlPr defaultSize="0" autoLine="0" r:id="rId11">
            <anchor moveWithCells="1">
              <from>
                <xdr:col>13</xdr:col>
                <xdr:colOff>937260</xdr:colOff>
                <xdr:row>0</xdr:row>
                <xdr:rowOff>121920</xdr:rowOff>
              </from>
              <to>
                <xdr:col>15</xdr:col>
                <xdr:colOff>571500</xdr:colOff>
                <xdr:row>0</xdr:row>
                <xdr:rowOff>434340</xdr:rowOff>
              </to>
            </anchor>
          </controlPr>
        </control>
      </mc:Choice>
      <mc:Fallback>
        <control shapeId="2056" r:id="rId10" name="Pdf_Verfall"/>
      </mc:Fallback>
    </mc:AlternateContent>
    <mc:AlternateContent xmlns:mc="http://schemas.openxmlformats.org/markup-compatibility/2006">
      <mc:Choice Requires="x14">
        <control shapeId="2055" r:id="rId12" name="PDF">
          <controlPr defaultSize="0" autoLine="0" autoPict="0" r:id="rId13">
            <anchor moveWithCells="1">
              <from>
                <xdr:col>10</xdr:col>
                <xdr:colOff>0</xdr:colOff>
                <xdr:row>4</xdr:row>
                <xdr:rowOff>182880</xdr:rowOff>
              </from>
              <to>
                <xdr:col>12</xdr:col>
                <xdr:colOff>22860</xdr:colOff>
                <xdr:row>6</xdr:row>
                <xdr:rowOff>175260</xdr:rowOff>
              </to>
            </anchor>
          </controlPr>
        </control>
      </mc:Choice>
      <mc:Fallback>
        <control shapeId="2055" r:id="rId12" name="PDF"/>
      </mc:Fallback>
    </mc:AlternateContent>
    <mc:AlternateContent xmlns:mc="http://schemas.openxmlformats.org/markup-compatibility/2006">
      <mc:Choice Requires="x14">
        <control shapeId="2054" r:id="rId14" name="InterimsUeberHaenge">
          <controlPr defaultSize="0" autoLine="0" r:id="rId15">
            <anchor moveWithCells="1">
              <from>
                <xdr:col>32</xdr:col>
                <xdr:colOff>723900</xdr:colOff>
                <xdr:row>2</xdr:row>
                <xdr:rowOff>152400</xdr:rowOff>
              </from>
              <to>
                <xdr:col>34</xdr:col>
                <xdr:colOff>678180</xdr:colOff>
                <xdr:row>4</xdr:row>
                <xdr:rowOff>53340</xdr:rowOff>
              </to>
            </anchor>
          </controlPr>
        </control>
      </mc:Choice>
      <mc:Fallback>
        <control shapeId="2054" r:id="rId14" name="InterimsUeberHaenge"/>
      </mc:Fallback>
    </mc:AlternateContent>
    <mc:AlternateContent xmlns:mc="http://schemas.openxmlformats.org/markup-compatibility/2006">
      <mc:Choice Requires="x14">
        <control shapeId="2053" r:id="rId16" name="VorletzterHandelsTag">
          <controlPr defaultSize="0" autoLine="0" r:id="rId17">
            <anchor moveWithCells="1">
              <from>
                <xdr:col>33</xdr:col>
                <xdr:colOff>0</xdr:colOff>
                <xdr:row>4</xdr:row>
                <xdr:rowOff>198120</xdr:rowOff>
              </from>
              <to>
                <xdr:col>34</xdr:col>
                <xdr:colOff>762000</xdr:colOff>
                <xdr:row>6</xdr:row>
                <xdr:rowOff>167640</xdr:rowOff>
              </to>
            </anchor>
          </controlPr>
        </control>
      </mc:Choice>
      <mc:Fallback>
        <control shapeId="2053" r:id="rId16" name="VorletzterHandelsTag"/>
      </mc:Fallback>
    </mc:AlternateContent>
    <mc:AlternateContent xmlns:mc="http://schemas.openxmlformats.org/markup-compatibility/2006">
      <mc:Choice Requires="x14">
        <control shapeId="2052" r:id="rId18" name="Hedge">
          <controlPr defaultSize="0" autoLine="0" r:id="rId19">
            <anchor moveWithCells="1">
              <from>
                <xdr:col>32</xdr:col>
                <xdr:colOff>754380</xdr:colOff>
                <xdr:row>0</xdr:row>
                <xdr:rowOff>609600</xdr:rowOff>
              </from>
              <to>
                <xdr:col>34</xdr:col>
                <xdr:colOff>701040</xdr:colOff>
                <xdr:row>2</xdr:row>
                <xdr:rowOff>22860</xdr:rowOff>
              </to>
            </anchor>
          </controlPr>
        </control>
      </mc:Choice>
      <mc:Fallback>
        <control shapeId="2052" r:id="rId18" name="Hedge"/>
      </mc:Fallback>
    </mc:AlternateContent>
    <mc:AlternateContent xmlns:mc="http://schemas.openxmlformats.org/markup-compatibility/2006">
      <mc:Choice Requires="x14">
        <control shapeId="2051" r:id="rId20" name="BoersenAbfrage">
          <controlPr defaultSize="0" autoLine="0" autoPict="0" r:id="rId21">
            <anchor moveWithCells="1">
              <from>
                <xdr:col>10</xdr:col>
                <xdr:colOff>0</xdr:colOff>
                <xdr:row>0</xdr:row>
                <xdr:rowOff>632460</xdr:rowOff>
              </from>
              <to>
                <xdr:col>12</xdr:col>
                <xdr:colOff>22860</xdr:colOff>
                <xdr:row>2</xdr:row>
                <xdr:rowOff>0</xdr:rowOff>
              </to>
            </anchor>
          </controlPr>
        </control>
      </mc:Choice>
      <mc:Fallback>
        <control shapeId="2051" r:id="rId20" name="BoersenAbfrage"/>
      </mc:Fallback>
    </mc:AlternateContent>
    <mc:AlternateContent xmlns:mc="http://schemas.openxmlformats.org/markup-compatibility/2006">
      <mc:Choice Requires="x14">
        <control shapeId="2050" r:id="rId22" name="AbfragenDatumUpdaten">
          <controlPr defaultSize="0" autoLine="0" autoPict="0" r:id="rId23">
            <anchor moveWithCells="1">
              <from>
                <xdr:col>10</xdr:col>
                <xdr:colOff>0</xdr:colOff>
                <xdr:row>0</xdr:row>
                <xdr:rowOff>106680</xdr:rowOff>
              </from>
              <to>
                <xdr:col>11</xdr:col>
                <xdr:colOff>784860</xdr:colOff>
                <xdr:row>0</xdr:row>
                <xdr:rowOff>464820</xdr:rowOff>
              </to>
            </anchor>
          </controlPr>
        </control>
      </mc:Choice>
      <mc:Fallback>
        <control shapeId="2050" r:id="rId22" name="AbfragenDatumUpdaten"/>
      </mc:Fallback>
    </mc:AlternateContent>
    <mc:AlternateContent xmlns:mc="http://schemas.openxmlformats.org/markup-compatibility/2006">
      <mc:Choice Requires="x14">
        <control shapeId="2049" r:id="rId24" name="Start">
          <controlPr defaultSize="0" autoLine="0" autoPict="0" r:id="rId25">
            <anchor moveWithCells="1">
              <from>
                <xdr:col>10</xdr:col>
                <xdr:colOff>22860</xdr:colOff>
                <xdr:row>2</xdr:row>
                <xdr:rowOff>99060</xdr:rowOff>
              </from>
              <to>
                <xdr:col>12</xdr:col>
                <xdr:colOff>22860</xdr:colOff>
                <xdr:row>3</xdr:row>
                <xdr:rowOff>274320</xdr:rowOff>
              </to>
            </anchor>
          </controlPr>
        </control>
      </mc:Choice>
      <mc:Fallback>
        <control shapeId="2049" r:id="rId24" name="Start"/>
      </mc:Fallback>
    </mc:AlternateContent>
    <mc:AlternateContent xmlns:mc="http://schemas.openxmlformats.org/markup-compatibility/2006">
      <mc:Choice Requires="x14">
        <control shapeId="2057" r:id="rId26" name="KontrakteUpdaten">
          <controlPr defaultSize="0" autoLine="0" autoPict="0" r:id="rId27">
            <anchor moveWithCells="1">
              <from>
                <xdr:col>20</xdr:col>
                <xdr:colOff>7620</xdr:colOff>
                <xdr:row>0</xdr:row>
                <xdr:rowOff>121920</xdr:rowOff>
              </from>
              <to>
                <xdr:col>21</xdr:col>
                <xdr:colOff>419100</xdr:colOff>
                <xdr:row>0</xdr:row>
                <xdr:rowOff>495300</xdr:rowOff>
              </to>
            </anchor>
          </controlPr>
        </control>
      </mc:Choice>
      <mc:Fallback>
        <control shapeId="2057" r:id="rId26" name="KontrakteUpdate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3C287-9192-44A9-A10B-AB37D49FB8A7}">
  <dimension ref="A1:J104"/>
  <sheetViews>
    <sheetView topLeftCell="A25" workbookViewId="0">
      <selection activeCell="E43" sqref="E43"/>
    </sheetView>
  </sheetViews>
  <sheetFormatPr baseColWidth="10" defaultColWidth="8.88671875" defaultRowHeight="14.4" x14ac:dyDescent="0.3"/>
  <cols>
    <col min="2" max="2" width="13.77734375" customWidth="1"/>
    <col min="3" max="3" width="16" customWidth="1"/>
    <col min="5" max="5" width="13.109375" customWidth="1"/>
  </cols>
  <sheetData>
    <row r="1" spans="1:10" x14ac:dyDescent="0.3">
      <c r="A1" s="148" t="s">
        <v>800</v>
      </c>
      <c r="B1" s="148" t="s">
        <v>801</v>
      </c>
      <c r="C1" s="148" t="s">
        <v>802</v>
      </c>
      <c r="D1" s="148" t="s">
        <v>803</v>
      </c>
      <c r="E1" s="148" t="s">
        <v>804</v>
      </c>
      <c r="F1" s="148" t="s">
        <v>805</v>
      </c>
      <c r="G1" s="148" t="s">
        <v>806</v>
      </c>
      <c r="H1" s="148" t="s">
        <v>807</v>
      </c>
      <c r="I1" s="148" t="s">
        <v>808</v>
      </c>
      <c r="J1" s="148" t="s">
        <v>809</v>
      </c>
    </row>
    <row r="2" spans="1:10" x14ac:dyDescent="0.3">
      <c r="A2" s="147">
        <v>11000</v>
      </c>
      <c r="B2">
        <v>11000</v>
      </c>
      <c r="C2">
        <v>0</v>
      </c>
      <c r="D2">
        <v>0</v>
      </c>
      <c r="E2" s="147">
        <v>100</v>
      </c>
      <c r="F2">
        <v>0</v>
      </c>
      <c r="G2">
        <v>0</v>
      </c>
      <c r="H2">
        <v>0</v>
      </c>
      <c r="I2">
        <v>0</v>
      </c>
      <c r="J2">
        <v>3759.6</v>
      </c>
    </row>
    <row r="3" spans="1:10" x14ac:dyDescent="0.3">
      <c r="A3" s="147">
        <v>11200</v>
      </c>
      <c r="B3">
        <v>11200</v>
      </c>
      <c r="C3">
        <v>0</v>
      </c>
      <c r="D3">
        <v>0</v>
      </c>
      <c r="E3" s="147">
        <v>0</v>
      </c>
      <c r="F3">
        <v>0</v>
      </c>
      <c r="G3">
        <v>0</v>
      </c>
      <c r="H3">
        <v>0</v>
      </c>
      <c r="I3">
        <v>0</v>
      </c>
      <c r="J3">
        <v>3560.5</v>
      </c>
    </row>
    <row r="4" spans="1:10" x14ac:dyDescent="0.3">
      <c r="A4" s="147">
        <v>11400</v>
      </c>
      <c r="B4">
        <v>11400</v>
      </c>
      <c r="C4">
        <v>0</v>
      </c>
      <c r="D4">
        <v>0</v>
      </c>
      <c r="E4" s="147">
        <v>0</v>
      </c>
      <c r="F4">
        <v>0</v>
      </c>
      <c r="G4">
        <v>0</v>
      </c>
      <c r="H4">
        <v>0</v>
      </c>
      <c r="I4">
        <v>0</v>
      </c>
      <c r="J4">
        <v>3361.4</v>
      </c>
    </row>
    <row r="5" spans="1:10" x14ac:dyDescent="0.3">
      <c r="A5" s="147">
        <v>11600</v>
      </c>
      <c r="B5">
        <v>11600</v>
      </c>
      <c r="C5">
        <v>0</v>
      </c>
      <c r="D5">
        <v>0</v>
      </c>
      <c r="E5" s="147">
        <v>0</v>
      </c>
      <c r="F5">
        <v>0</v>
      </c>
      <c r="G5">
        <v>0</v>
      </c>
      <c r="H5">
        <v>0</v>
      </c>
      <c r="I5">
        <v>0</v>
      </c>
      <c r="J5">
        <v>3162.4</v>
      </c>
    </row>
    <row r="6" spans="1:10" x14ac:dyDescent="0.3">
      <c r="A6" s="147">
        <v>11800</v>
      </c>
      <c r="B6">
        <v>11800</v>
      </c>
      <c r="C6">
        <v>0</v>
      </c>
      <c r="D6">
        <v>0</v>
      </c>
      <c r="E6" s="147">
        <v>0</v>
      </c>
      <c r="F6">
        <v>0</v>
      </c>
      <c r="G6">
        <v>0</v>
      </c>
      <c r="H6">
        <v>0</v>
      </c>
      <c r="I6">
        <v>0</v>
      </c>
      <c r="J6">
        <v>2963.6</v>
      </c>
    </row>
    <row r="7" spans="1:10" x14ac:dyDescent="0.3">
      <c r="A7" s="147">
        <v>12000</v>
      </c>
      <c r="B7">
        <v>12000</v>
      </c>
      <c r="C7">
        <v>0</v>
      </c>
      <c r="D7">
        <v>0</v>
      </c>
      <c r="E7" s="147">
        <v>36</v>
      </c>
      <c r="F7">
        <v>0</v>
      </c>
      <c r="G7">
        <v>0</v>
      </c>
      <c r="H7">
        <v>0</v>
      </c>
      <c r="I7">
        <v>0</v>
      </c>
      <c r="J7">
        <v>2764.9</v>
      </c>
    </row>
    <row r="8" spans="1:10" x14ac:dyDescent="0.3">
      <c r="A8" s="147">
        <v>12200</v>
      </c>
      <c r="B8">
        <v>12200</v>
      </c>
      <c r="C8">
        <v>0</v>
      </c>
      <c r="D8">
        <v>0</v>
      </c>
      <c r="E8" s="147">
        <v>10</v>
      </c>
      <c r="F8">
        <v>0</v>
      </c>
      <c r="G8">
        <v>0</v>
      </c>
      <c r="H8">
        <v>0</v>
      </c>
      <c r="I8">
        <v>0</v>
      </c>
      <c r="J8">
        <v>2566.4</v>
      </c>
    </row>
    <row r="9" spans="1:10" x14ac:dyDescent="0.3">
      <c r="A9" s="147">
        <v>12400</v>
      </c>
      <c r="B9">
        <v>12400</v>
      </c>
      <c r="C9">
        <v>0</v>
      </c>
      <c r="D9">
        <v>0</v>
      </c>
      <c r="E9" s="147">
        <v>10</v>
      </c>
      <c r="F9">
        <v>0</v>
      </c>
      <c r="G9">
        <v>0</v>
      </c>
      <c r="H9">
        <v>0</v>
      </c>
      <c r="I9">
        <v>0</v>
      </c>
      <c r="J9">
        <v>2368.1999999999998</v>
      </c>
    </row>
    <row r="10" spans="1:10" x14ac:dyDescent="0.3">
      <c r="A10" s="147">
        <v>12600</v>
      </c>
      <c r="B10">
        <v>12600</v>
      </c>
      <c r="C10">
        <v>0</v>
      </c>
      <c r="D10">
        <v>0</v>
      </c>
      <c r="E10" s="147">
        <v>0</v>
      </c>
      <c r="F10">
        <v>0</v>
      </c>
      <c r="G10">
        <v>0</v>
      </c>
      <c r="H10">
        <v>0</v>
      </c>
      <c r="I10">
        <v>0</v>
      </c>
      <c r="J10">
        <v>2170.4</v>
      </c>
    </row>
    <row r="11" spans="1:10" x14ac:dyDescent="0.3">
      <c r="A11" s="147">
        <v>12800</v>
      </c>
      <c r="B11">
        <v>12800</v>
      </c>
      <c r="C11">
        <v>0</v>
      </c>
      <c r="D11">
        <v>0</v>
      </c>
      <c r="E11" s="147">
        <v>15</v>
      </c>
      <c r="F11">
        <v>0</v>
      </c>
      <c r="G11">
        <v>0</v>
      </c>
      <c r="H11">
        <v>0</v>
      </c>
      <c r="I11">
        <v>0</v>
      </c>
      <c r="J11">
        <v>1973.1</v>
      </c>
    </row>
    <row r="12" spans="1:10" x14ac:dyDescent="0.3">
      <c r="A12" s="147">
        <v>13000</v>
      </c>
      <c r="B12">
        <v>13000</v>
      </c>
      <c r="C12">
        <v>0</v>
      </c>
      <c r="D12">
        <v>0</v>
      </c>
      <c r="E12" s="147">
        <v>31</v>
      </c>
      <c r="F12">
        <v>0</v>
      </c>
      <c r="G12">
        <v>0</v>
      </c>
      <c r="H12">
        <v>0</v>
      </c>
      <c r="I12">
        <v>0</v>
      </c>
      <c r="J12">
        <v>1776.5</v>
      </c>
    </row>
    <row r="13" spans="1:10" x14ac:dyDescent="0.3">
      <c r="A13" s="147">
        <v>13200</v>
      </c>
      <c r="B13">
        <v>13200</v>
      </c>
      <c r="C13">
        <v>0</v>
      </c>
      <c r="D13">
        <v>0</v>
      </c>
      <c r="E13" s="147">
        <v>1</v>
      </c>
      <c r="F13">
        <v>0</v>
      </c>
      <c r="G13">
        <v>0</v>
      </c>
      <c r="H13">
        <v>0</v>
      </c>
      <c r="I13">
        <v>0</v>
      </c>
      <c r="J13">
        <v>1581.1</v>
      </c>
    </row>
    <row r="14" spans="1:10" x14ac:dyDescent="0.3">
      <c r="A14" s="147">
        <v>13400</v>
      </c>
      <c r="B14">
        <v>13400</v>
      </c>
      <c r="C14">
        <v>0</v>
      </c>
      <c r="D14">
        <v>0</v>
      </c>
      <c r="E14" s="147">
        <v>10</v>
      </c>
      <c r="F14">
        <v>0</v>
      </c>
      <c r="G14">
        <v>0</v>
      </c>
      <c r="H14">
        <v>0</v>
      </c>
      <c r="I14">
        <v>0</v>
      </c>
      <c r="J14">
        <v>1387.5</v>
      </c>
    </row>
    <row r="15" spans="1:10" x14ac:dyDescent="0.3">
      <c r="A15" s="147">
        <v>13550</v>
      </c>
      <c r="B15">
        <v>13550</v>
      </c>
      <c r="C15">
        <v>0</v>
      </c>
      <c r="D15">
        <v>0</v>
      </c>
      <c r="E15" s="147">
        <v>0</v>
      </c>
      <c r="F15">
        <v>0</v>
      </c>
      <c r="G15">
        <v>0</v>
      </c>
      <c r="H15">
        <v>0</v>
      </c>
      <c r="I15">
        <v>0</v>
      </c>
      <c r="J15">
        <v>1244.0999999999999</v>
      </c>
    </row>
    <row r="16" spans="1:10" x14ac:dyDescent="0.3">
      <c r="A16" s="147">
        <v>13600</v>
      </c>
      <c r="B16">
        <v>13600</v>
      </c>
      <c r="C16">
        <v>0</v>
      </c>
      <c r="D16">
        <v>0</v>
      </c>
      <c r="E16" s="147">
        <v>27</v>
      </c>
      <c r="F16">
        <v>0</v>
      </c>
      <c r="G16">
        <v>0</v>
      </c>
      <c r="H16">
        <v>0</v>
      </c>
      <c r="I16">
        <v>0</v>
      </c>
      <c r="J16">
        <v>1196.7</v>
      </c>
    </row>
    <row r="17" spans="1:10" x14ac:dyDescent="0.3">
      <c r="A17" s="147">
        <v>13650</v>
      </c>
      <c r="B17">
        <v>13650</v>
      </c>
      <c r="C17">
        <v>0</v>
      </c>
      <c r="D17">
        <v>0</v>
      </c>
      <c r="E17" s="147">
        <v>0</v>
      </c>
      <c r="F17">
        <v>0</v>
      </c>
      <c r="G17">
        <v>0</v>
      </c>
      <c r="H17">
        <v>0</v>
      </c>
      <c r="I17">
        <v>0</v>
      </c>
      <c r="J17">
        <v>1149.5999999999999</v>
      </c>
    </row>
    <row r="18" spans="1:10" x14ac:dyDescent="0.3">
      <c r="A18" s="147">
        <v>13700</v>
      </c>
      <c r="B18">
        <v>13700</v>
      </c>
      <c r="C18">
        <v>0</v>
      </c>
      <c r="D18">
        <v>0</v>
      </c>
      <c r="E18" s="147">
        <v>1</v>
      </c>
      <c r="F18">
        <v>0</v>
      </c>
      <c r="G18">
        <v>0</v>
      </c>
      <c r="H18">
        <v>0</v>
      </c>
      <c r="I18">
        <v>0</v>
      </c>
      <c r="J18">
        <v>1102.8</v>
      </c>
    </row>
    <row r="19" spans="1:10" x14ac:dyDescent="0.3">
      <c r="A19" s="147">
        <v>13750</v>
      </c>
      <c r="B19">
        <v>13750</v>
      </c>
      <c r="C19">
        <v>0</v>
      </c>
      <c r="D19">
        <v>0</v>
      </c>
      <c r="E19" s="147">
        <v>1</v>
      </c>
      <c r="F19">
        <v>0</v>
      </c>
      <c r="G19">
        <v>0</v>
      </c>
      <c r="H19">
        <v>0</v>
      </c>
      <c r="I19">
        <v>0</v>
      </c>
      <c r="J19">
        <v>1056.3</v>
      </c>
    </row>
    <row r="20" spans="1:10" x14ac:dyDescent="0.3">
      <c r="A20" s="147">
        <v>13800</v>
      </c>
      <c r="B20">
        <v>13800</v>
      </c>
      <c r="C20">
        <v>0</v>
      </c>
      <c r="D20">
        <v>0</v>
      </c>
      <c r="E20" s="147">
        <v>914</v>
      </c>
      <c r="F20">
        <v>0</v>
      </c>
      <c r="G20">
        <v>0</v>
      </c>
      <c r="H20">
        <v>0</v>
      </c>
      <c r="I20">
        <v>0</v>
      </c>
      <c r="J20">
        <v>1010.1</v>
      </c>
    </row>
    <row r="21" spans="1:10" x14ac:dyDescent="0.3">
      <c r="A21" s="147">
        <v>13850</v>
      </c>
      <c r="B21">
        <v>13850</v>
      </c>
      <c r="C21">
        <v>0</v>
      </c>
      <c r="D21">
        <v>0</v>
      </c>
      <c r="E21" s="147">
        <v>1</v>
      </c>
      <c r="F21">
        <v>0</v>
      </c>
      <c r="G21">
        <v>0</v>
      </c>
      <c r="H21">
        <v>0</v>
      </c>
      <c r="I21">
        <v>0</v>
      </c>
      <c r="J21">
        <v>964.4</v>
      </c>
    </row>
    <row r="22" spans="1:10" x14ac:dyDescent="0.3">
      <c r="A22" s="147">
        <v>13900</v>
      </c>
      <c r="B22">
        <v>13900</v>
      </c>
      <c r="C22">
        <v>0</v>
      </c>
      <c r="D22">
        <v>0</v>
      </c>
      <c r="E22" s="147">
        <v>2</v>
      </c>
      <c r="F22">
        <v>0</v>
      </c>
      <c r="G22">
        <v>0</v>
      </c>
      <c r="H22">
        <v>0</v>
      </c>
      <c r="I22">
        <v>0</v>
      </c>
      <c r="J22">
        <v>919.1</v>
      </c>
    </row>
    <row r="23" spans="1:10" x14ac:dyDescent="0.3">
      <c r="A23" s="147">
        <v>13950</v>
      </c>
      <c r="B23">
        <v>13950</v>
      </c>
      <c r="C23">
        <v>0</v>
      </c>
      <c r="D23">
        <v>0</v>
      </c>
      <c r="E23" s="147">
        <v>0</v>
      </c>
      <c r="F23">
        <v>0</v>
      </c>
      <c r="G23">
        <v>0</v>
      </c>
      <c r="H23">
        <v>0</v>
      </c>
      <c r="I23">
        <v>0</v>
      </c>
      <c r="J23">
        <v>874.2</v>
      </c>
    </row>
    <row r="24" spans="1:10" x14ac:dyDescent="0.3">
      <c r="A24" s="147">
        <v>14000</v>
      </c>
      <c r="B24">
        <v>14000</v>
      </c>
      <c r="C24">
        <v>0</v>
      </c>
      <c r="D24">
        <v>21</v>
      </c>
      <c r="E24" s="147">
        <v>95</v>
      </c>
      <c r="F24">
        <v>812</v>
      </c>
      <c r="G24">
        <v>812</v>
      </c>
      <c r="H24">
        <v>812</v>
      </c>
      <c r="I24">
        <v>812</v>
      </c>
      <c r="J24">
        <v>829.9</v>
      </c>
    </row>
    <row r="25" spans="1:10" x14ac:dyDescent="0.3">
      <c r="A25" s="147">
        <v>14050</v>
      </c>
      <c r="B25">
        <v>14050</v>
      </c>
      <c r="C25">
        <v>0</v>
      </c>
      <c r="D25">
        <v>0</v>
      </c>
      <c r="E25" s="147">
        <v>5</v>
      </c>
      <c r="F25">
        <v>0</v>
      </c>
      <c r="G25">
        <v>0</v>
      </c>
      <c r="H25">
        <v>0</v>
      </c>
      <c r="I25">
        <v>0</v>
      </c>
      <c r="J25">
        <v>786.2</v>
      </c>
    </row>
    <row r="26" spans="1:10" x14ac:dyDescent="0.3">
      <c r="A26" s="147">
        <v>14100</v>
      </c>
      <c r="B26">
        <v>14100</v>
      </c>
      <c r="C26">
        <v>0</v>
      </c>
      <c r="D26">
        <v>0</v>
      </c>
      <c r="E26" s="147">
        <v>25</v>
      </c>
      <c r="F26">
        <v>0</v>
      </c>
      <c r="G26">
        <v>0</v>
      </c>
      <c r="H26">
        <v>0</v>
      </c>
      <c r="I26">
        <v>0</v>
      </c>
      <c r="J26">
        <v>743.1</v>
      </c>
    </row>
    <row r="27" spans="1:10" x14ac:dyDescent="0.3">
      <c r="A27" s="147">
        <v>14150</v>
      </c>
      <c r="B27">
        <v>14150</v>
      </c>
      <c r="C27">
        <v>0</v>
      </c>
      <c r="D27">
        <v>0</v>
      </c>
      <c r="E27" s="147">
        <v>1</v>
      </c>
      <c r="F27">
        <v>0</v>
      </c>
      <c r="G27">
        <v>0</v>
      </c>
      <c r="H27">
        <v>0</v>
      </c>
      <c r="I27">
        <v>0</v>
      </c>
      <c r="J27">
        <v>700.7</v>
      </c>
    </row>
    <row r="28" spans="1:10" x14ac:dyDescent="0.3">
      <c r="A28" s="147">
        <v>14200</v>
      </c>
      <c r="B28">
        <v>14200</v>
      </c>
      <c r="C28">
        <v>0</v>
      </c>
      <c r="D28">
        <v>30</v>
      </c>
      <c r="E28" s="147">
        <v>122</v>
      </c>
      <c r="F28">
        <v>620</v>
      </c>
      <c r="G28">
        <v>620</v>
      </c>
      <c r="H28">
        <v>620</v>
      </c>
      <c r="I28">
        <v>620</v>
      </c>
      <c r="J28">
        <v>659</v>
      </c>
    </row>
    <row r="29" spans="1:10" x14ac:dyDescent="0.3">
      <c r="A29" s="147">
        <v>14250</v>
      </c>
      <c r="B29">
        <v>14250</v>
      </c>
      <c r="C29">
        <v>0</v>
      </c>
      <c r="D29">
        <v>0</v>
      </c>
      <c r="E29" s="147">
        <v>26</v>
      </c>
      <c r="F29">
        <v>0</v>
      </c>
      <c r="G29">
        <v>0</v>
      </c>
      <c r="H29">
        <v>0</v>
      </c>
      <c r="I29">
        <v>0</v>
      </c>
      <c r="J29">
        <v>618.20000000000005</v>
      </c>
    </row>
    <row r="30" spans="1:10" x14ac:dyDescent="0.3">
      <c r="A30" s="147">
        <v>14300</v>
      </c>
      <c r="B30">
        <v>14300</v>
      </c>
      <c r="C30">
        <v>0</v>
      </c>
      <c r="D30">
        <v>0</v>
      </c>
      <c r="E30" s="147">
        <v>9</v>
      </c>
      <c r="F30">
        <v>0</v>
      </c>
      <c r="G30">
        <v>0</v>
      </c>
      <c r="H30">
        <v>0</v>
      </c>
      <c r="I30">
        <v>0</v>
      </c>
      <c r="J30">
        <v>578.20000000000005</v>
      </c>
    </row>
    <row r="31" spans="1:10" x14ac:dyDescent="0.3">
      <c r="A31" s="147">
        <v>14350</v>
      </c>
      <c r="B31">
        <v>14350</v>
      </c>
      <c r="C31">
        <v>0</v>
      </c>
      <c r="D31">
        <v>0</v>
      </c>
      <c r="E31" s="147">
        <v>0</v>
      </c>
      <c r="F31">
        <v>0</v>
      </c>
      <c r="G31">
        <v>0</v>
      </c>
      <c r="H31">
        <v>0</v>
      </c>
      <c r="I31">
        <v>0</v>
      </c>
      <c r="J31">
        <v>539.1</v>
      </c>
    </row>
    <row r="32" spans="1:10" x14ac:dyDescent="0.3">
      <c r="A32" s="147">
        <v>14400</v>
      </c>
      <c r="B32">
        <v>14400</v>
      </c>
      <c r="C32">
        <v>0</v>
      </c>
      <c r="D32">
        <v>1</v>
      </c>
      <c r="E32" s="147">
        <v>35</v>
      </c>
      <c r="F32">
        <v>490</v>
      </c>
      <c r="G32">
        <v>490</v>
      </c>
      <c r="H32">
        <v>490</v>
      </c>
      <c r="I32">
        <v>490</v>
      </c>
      <c r="J32">
        <v>501</v>
      </c>
    </row>
    <row r="33" spans="1:10" x14ac:dyDescent="0.3">
      <c r="A33" s="147">
        <v>14450</v>
      </c>
      <c r="B33">
        <v>14450</v>
      </c>
      <c r="C33">
        <v>0</v>
      </c>
      <c r="D33">
        <v>5</v>
      </c>
      <c r="E33" s="147">
        <v>7</v>
      </c>
      <c r="F33">
        <v>447</v>
      </c>
      <c r="G33">
        <v>447</v>
      </c>
      <c r="H33">
        <v>447</v>
      </c>
      <c r="I33">
        <v>447</v>
      </c>
      <c r="J33">
        <v>464</v>
      </c>
    </row>
    <row r="34" spans="1:10" x14ac:dyDescent="0.3">
      <c r="A34" s="147">
        <v>14500</v>
      </c>
      <c r="B34">
        <v>14500</v>
      </c>
      <c r="C34">
        <v>0</v>
      </c>
      <c r="D34">
        <v>20</v>
      </c>
      <c r="E34" s="147">
        <v>328</v>
      </c>
      <c r="F34">
        <v>426</v>
      </c>
      <c r="G34">
        <v>426</v>
      </c>
      <c r="H34">
        <v>426</v>
      </c>
      <c r="I34">
        <v>426</v>
      </c>
      <c r="J34">
        <v>428.1</v>
      </c>
    </row>
    <row r="35" spans="1:10" x14ac:dyDescent="0.3">
      <c r="A35" s="147">
        <v>14550</v>
      </c>
      <c r="B35">
        <v>14550</v>
      </c>
      <c r="C35">
        <v>0</v>
      </c>
      <c r="D35">
        <v>4</v>
      </c>
      <c r="E35" s="147">
        <v>8</v>
      </c>
      <c r="F35">
        <v>372</v>
      </c>
      <c r="G35">
        <v>411</v>
      </c>
      <c r="H35">
        <v>372</v>
      </c>
      <c r="I35">
        <v>403</v>
      </c>
      <c r="J35">
        <v>393.3</v>
      </c>
    </row>
    <row r="36" spans="1:10" x14ac:dyDescent="0.3">
      <c r="A36" s="147">
        <v>14600</v>
      </c>
      <c r="B36">
        <v>14600</v>
      </c>
      <c r="C36">
        <v>0</v>
      </c>
      <c r="D36">
        <v>61</v>
      </c>
      <c r="E36" s="147">
        <v>87</v>
      </c>
      <c r="F36">
        <v>336</v>
      </c>
      <c r="G36">
        <v>336</v>
      </c>
      <c r="H36">
        <v>336</v>
      </c>
      <c r="I36">
        <v>336</v>
      </c>
      <c r="J36">
        <v>359.8</v>
      </c>
    </row>
    <row r="37" spans="1:10" x14ac:dyDescent="0.3">
      <c r="A37" s="147">
        <v>14650</v>
      </c>
      <c r="B37">
        <v>14650</v>
      </c>
      <c r="C37">
        <v>0</v>
      </c>
      <c r="D37">
        <v>9</v>
      </c>
      <c r="E37" s="147">
        <v>42</v>
      </c>
      <c r="F37">
        <v>323</v>
      </c>
      <c r="G37">
        <v>323</v>
      </c>
      <c r="H37">
        <v>323</v>
      </c>
      <c r="I37">
        <v>323</v>
      </c>
      <c r="J37">
        <v>327.7</v>
      </c>
    </row>
    <row r="38" spans="1:10" x14ac:dyDescent="0.3">
      <c r="A38" s="147">
        <v>14700</v>
      </c>
      <c r="B38">
        <v>14700</v>
      </c>
      <c r="C38">
        <v>0</v>
      </c>
      <c r="D38">
        <v>95</v>
      </c>
      <c r="E38" s="147">
        <v>287</v>
      </c>
      <c r="F38">
        <v>284</v>
      </c>
      <c r="G38">
        <v>320</v>
      </c>
      <c r="H38">
        <v>274</v>
      </c>
      <c r="I38">
        <v>317</v>
      </c>
      <c r="J38">
        <v>296.89999999999998</v>
      </c>
    </row>
    <row r="39" spans="1:10" x14ac:dyDescent="0.3">
      <c r="A39" s="147">
        <v>14750</v>
      </c>
      <c r="B39">
        <v>14750</v>
      </c>
      <c r="C39">
        <v>0</v>
      </c>
      <c r="D39">
        <v>122</v>
      </c>
      <c r="E39" s="147">
        <v>130</v>
      </c>
      <c r="F39">
        <v>272</v>
      </c>
      <c r="G39">
        <v>297</v>
      </c>
      <c r="H39">
        <v>254</v>
      </c>
      <c r="I39">
        <v>270</v>
      </c>
      <c r="J39">
        <v>267.60000000000002</v>
      </c>
    </row>
    <row r="40" spans="1:10" x14ac:dyDescent="0.3">
      <c r="A40" s="147">
        <v>14800</v>
      </c>
      <c r="B40">
        <v>14800</v>
      </c>
      <c r="C40">
        <v>0</v>
      </c>
      <c r="D40">
        <v>1579</v>
      </c>
      <c r="E40" s="147">
        <v>1364</v>
      </c>
      <c r="F40">
        <v>235</v>
      </c>
      <c r="G40">
        <v>260</v>
      </c>
      <c r="H40">
        <v>219</v>
      </c>
      <c r="I40">
        <v>244</v>
      </c>
      <c r="J40">
        <v>239.8</v>
      </c>
    </row>
    <row r="41" spans="1:10" x14ac:dyDescent="0.3">
      <c r="A41" s="147">
        <v>14850</v>
      </c>
      <c r="B41">
        <v>14850</v>
      </c>
      <c r="C41">
        <v>0</v>
      </c>
      <c r="D41">
        <v>6</v>
      </c>
      <c r="E41" s="147">
        <v>188</v>
      </c>
      <c r="F41">
        <v>210</v>
      </c>
      <c r="G41">
        <v>210</v>
      </c>
      <c r="H41">
        <v>210</v>
      </c>
      <c r="I41">
        <v>210</v>
      </c>
      <c r="J41">
        <v>213.6</v>
      </c>
    </row>
    <row r="42" spans="1:10" x14ac:dyDescent="0.3">
      <c r="A42" s="147">
        <v>14900</v>
      </c>
      <c r="B42">
        <v>14900</v>
      </c>
      <c r="C42">
        <v>0</v>
      </c>
      <c r="D42">
        <v>111</v>
      </c>
      <c r="E42" s="147">
        <v>1582</v>
      </c>
      <c r="F42">
        <v>192.5</v>
      </c>
      <c r="G42">
        <v>215</v>
      </c>
      <c r="H42">
        <v>173.5</v>
      </c>
      <c r="I42">
        <v>200</v>
      </c>
      <c r="J42">
        <v>189</v>
      </c>
    </row>
    <row r="43" spans="1:10" x14ac:dyDescent="0.3">
      <c r="A43" s="147">
        <v>14950</v>
      </c>
      <c r="B43">
        <v>14950</v>
      </c>
      <c r="C43">
        <v>0</v>
      </c>
      <c r="D43">
        <v>44</v>
      </c>
      <c r="E43" s="147">
        <v>3176</v>
      </c>
      <c r="F43">
        <v>165</v>
      </c>
      <c r="G43">
        <v>170</v>
      </c>
      <c r="H43">
        <v>161</v>
      </c>
      <c r="I43">
        <v>168</v>
      </c>
      <c r="J43">
        <v>166.1</v>
      </c>
    </row>
    <row r="44" spans="1:10" x14ac:dyDescent="0.3">
      <c r="A44" s="147">
        <v>15000</v>
      </c>
      <c r="B44">
        <v>15000</v>
      </c>
      <c r="C44">
        <v>0</v>
      </c>
      <c r="D44">
        <v>2056</v>
      </c>
      <c r="E44" s="147">
        <v>2416</v>
      </c>
      <c r="F44">
        <v>139</v>
      </c>
      <c r="G44">
        <v>161.5</v>
      </c>
      <c r="H44">
        <v>128</v>
      </c>
      <c r="I44">
        <v>145</v>
      </c>
      <c r="J44">
        <v>145</v>
      </c>
    </row>
    <row r="45" spans="1:10" x14ac:dyDescent="0.3">
      <c r="A45" s="147">
        <v>15050</v>
      </c>
      <c r="B45">
        <v>15050</v>
      </c>
      <c r="C45">
        <v>0</v>
      </c>
      <c r="D45">
        <v>17</v>
      </c>
      <c r="E45" s="147">
        <v>408</v>
      </c>
      <c r="F45">
        <v>130.5</v>
      </c>
      <c r="G45">
        <v>141</v>
      </c>
      <c r="H45">
        <v>130.5</v>
      </c>
      <c r="I45">
        <v>141</v>
      </c>
      <c r="J45">
        <v>125.5</v>
      </c>
    </row>
    <row r="46" spans="1:10" x14ac:dyDescent="0.3">
      <c r="A46" s="147">
        <v>15100</v>
      </c>
      <c r="B46">
        <v>15100</v>
      </c>
      <c r="C46">
        <v>0</v>
      </c>
      <c r="D46">
        <v>83</v>
      </c>
      <c r="E46" s="147">
        <v>656</v>
      </c>
      <c r="F46">
        <v>111</v>
      </c>
      <c r="G46">
        <v>115</v>
      </c>
      <c r="H46">
        <v>94.5</v>
      </c>
      <c r="I46">
        <v>113.5</v>
      </c>
      <c r="J46">
        <v>107.8</v>
      </c>
    </row>
    <row r="47" spans="1:10" x14ac:dyDescent="0.3">
      <c r="A47" s="147">
        <v>15150</v>
      </c>
      <c r="B47">
        <v>15150</v>
      </c>
      <c r="C47">
        <v>0</v>
      </c>
      <c r="D47">
        <v>20</v>
      </c>
      <c r="E47" s="147">
        <v>202</v>
      </c>
      <c r="F47">
        <v>92</v>
      </c>
      <c r="G47">
        <v>104</v>
      </c>
      <c r="H47">
        <v>92</v>
      </c>
      <c r="I47">
        <v>104</v>
      </c>
      <c r="J47">
        <v>92.1</v>
      </c>
    </row>
    <row r="48" spans="1:10" x14ac:dyDescent="0.3">
      <c r="A48" s="147">
        <v>15200</v>
      </c>
      <c r="B48">
        <v>15200</v>
      </c>
      <c r="C48">
        <v>0</v>
      </c>
      <c r="D48">
        <v>860</v>
      </c>
      <c r="E48" s="147">
        <v>2460</v>
      </c>
      <c r="F48">
        <v>80</v>
      </c>
      <c r="G48">
        <v>88</v>
      </c>
      <c r="H48">
        <v>68</v>
      </c>
      <c r="I48">
        <v>78.5</v>
      </c>
      <c r="J48">
        <v>78.400000000000006</v>
      </c>
    </row>
    <row r="49" spans="1:10" x14ac:dyDescent="0.3">
      <c r="A49" s="147">
        <v>15250</v>
      </c>
      <c r="B49">
        <v>15250</v>
      </c>
      <c r="C49">
        <v>0</v>
      </c>
      <c r="D49">
        <v>82</v>
      </c>
      <c r="E49" s="147">
        <v>640</v>
      </c>
      <c r="F49">
        <v>65</v>
      </c>
      <c r="G49">
        <v>69.5</v>
      </c>
      <c r="H49">
        <v>57</v>
      </c>
      <c r="I49">
        <v>66</v>
      </c>
      <c r="J49">
        <v>66.3</v>
      </c>
    </row>
    <row r="50" spans="1:10" x14ac:dyDescent="0.3">
      <c r="A50" s="147">
        <v>15300</v>
      </c>
      <c r="B50">
        <v>15300</v>
      </c>
      <c r="C50">
        <v>0</v>
      </c>
      <c r="D50">
        <v>381</v>
      </c>
      <c r="E50" s="147">
        <v>2426</v>
      </c>
      <c r="F50">
        <v>56</v>
      </c>
      <c r="G50">
        <v>60</v>
      </c>
      <c r="H50">
        <v>51</v>
      </c>
      <c r="I50">
        <v>56</v>
      </c>
      <c r="J50">
        <v>55.6</v>
      </c>
    </row>
    <row r="51" spans="1:10" x14ac:dyDescent="0.3">
      <c r="A51" s="147">
        <v>15350</v>
      </c>
      <c r="B51">
        <v>15350</v>
      </c>
      <c r="C51">
        <v>0</v>
      </c>
      <c r="D51">
        <v>211</v>
      </c>
      <c r="E51" s="147">
        <v>611</v>
      </c>
      <c r="F51">
        <v>45.5</v>
      </c>
      <c r="G51">
        <v>50.5</v>
      </c>
      <c r="H51">
        <v>45.5</v>
      </c>
      <c r="I51">
        <v>48.5</v>
      </c>
      <c r="J51">
        <v>46.3</v>
      </c>
    </row>
    <row r="52" spans="1:10" x14ac:dyDescent="0.3">
      <c r="A52" s="147">
        <v>15400</v>
      </c>
      <c r="B52">
        <v>15400</v>
      </c>
      <c r="C52">
        <v>0</v>
      </c>
      <c r="D52">
        <v>148</v>
      </c>
      <c r="E52" s="147">
        <v>1147</v>
      </c>
      <c r="F52">
        <v>40</v>
      </c>
      <c r="G52">
        <v>40.5</v>
      </c>
      <c r="H52">
        <v>36</v>
      </c>
      <c r="I52">
        <v>38</v>
      </c>
      <c r="J52">
        <v>38.299999999999997</v>
      </c>
    </row>
    <row r="53" spans="1:10" x14ac:dyDescent="0.3">
      <c r="A53" s="147">
        <v>15450</v>
      </c>
      <c r="B53">
        <v>15450</v>
      </c>
      <c r="C53">
        <v>0</v>
      </c>
      <c r="D53">
        <v>154</v>
      </c>
      <c r="E53" s="147">
        <v>467</v>
      </c>
      <c r="F53">
        <v>32</v>
      </c>
      <c r="G53">
        <v>32</v>
      </c>
      <c r="H53">
        <v>28.5</v>
      </c>
      <c r="I53">
        <v>32</v>
      </c>
      <c r="J53">
        <v>31.4</v>
      </c>
    </row>
    <row r="54" spans="1:10" x14ac:dyDescent="0.3">
      <c r="A54" s="147">
        <v>15500</v>
      </c>
      <c r="B54">
        <v>15500</v>
      </c>
      <c r="C54">
        <v>0</v>
      </c>
      <c r="D54">
        <v>245</v>
      </c>
      <c r="E54" s="147">
        <v>1264</v>
      </c>
      <c r="F54">
        <v>24</v>
      </c>
      <c r="G54">
        <v>29.5</v>
      </c>
      <c r="H54">
        <v>22.5</v>
      </c>
      <c r="I54">
        <v>23.7</v>
      </c>
      <c r="J54">
        <v>25.7</v>
      </c>
    </row>
    <row r="55" spans="1:10" x14ac:dyDescent="0.3">
      <c r="A55" s="147">
        <v>15550</v>
      </c>
      <c r="B55">
        <v>15550</v>
      </c>
      <c r="C55">
        <v>0</v>
      </c>
      <c r="D55">
        <v>58</v>
      </c>
      <c r="E55" s="147">
        <v>1081</v>
      </c>
      <c r="F55">
        <v>18.5</v>
      </c>
      <c r="G55">
        <v>25</v>
      </c>
      <c r="H55">
        <v>18.5</v>
      </c>
      <c r="I55">
        <v>20</v>
      </c>
      <c r="J55">
        <v>21</v>
      </c>
    </row>
    <row r="56" spans="1:10" x14ac:dyDescent="0.3">
      <c r="A56" s="147">
        <v>15600</v>
      </c>
      <c r="B56">
        <v>15600</v>
      </c>
      <c r="C56">
        <v>0</v>
      </c>
      <c r="D56">
        <v>237</v>
      </c>
      <c r="E56" s="147">
        <v>8754</v>
      </c>
      <c r="F56">
        <v>18.5</v>
      </c>
      <c r="G56">
        <v>20</v>
      </c>
      <c r="H56">
        <v>15</v>
      </c>
      <c r="I56">
        <v>18</v>
      </c>
      <c r="J56">
        <v>17.100000000000001</v>
      </c>
    </row>
    <row r="57" spans="1:10" x14ac:dyDescent="0.3">
      <c r="A57" s="147">
        <v>15650</v>
      </c>
      <c r="B57">
        <v>15650</v>
      </c>
      <c r="C57">
        <v>0</v>
      </c>
      <c r="D57">
        <v>156</v>
      </c>
      <c r="E57" s="147">
        <v>557</v>
      </c>
      <c r="F57">
        <v>14.8</v>
      </c>
      <c r="G57">
        <v>16</v>
      </c>
      <c r="H57">
        <v>14.5</v>
      </c>
      <c r="I57">
        <v>14.5</v>
      </c>
      <c r="J57">
        <v>14</v>
      </c>
    </row>
    <row r="58" spans="1:10" x14ac:dyDescent="0.3">
      <c r="A58" s="147">
        <v>15700</v>
      </c>
      <c r="B58">
        <v>15700</v>
      </c>
      <c r="C58">
        <v>0</v>
      </c>
      <c r="D58">
        <v>45</v>
      </c>
      <c r="E58" s="147">
        <v>1277</v>
      </c>
      <c r="F58">
        <v>12.7</v>
      </c>
      <c r="G58">
        <v>13.2</v>
      </c>
      <c r="H58">
        <v>10.199999999999999</v>
      </c>
      <c r="I58">
        <v>11.5</v>
      </c>
      <c r="J58">
        <v>11.4</v>
      </c>
    </row>
    <row r="59" spans="1:10" x14ac:dyDescent="0.3">
      <c r="A59" s="147">
        <v>15750</v>
      </c>
      <c r="B59">
        <v>15750</v>
      </c>
      <c r="C59">
        <v>0</v>
      </c>
      <c r="D59">
        <v>13</v>
      </c>
      <c r="E59" s="147">
        <v>522</v>
      </c>
      <c r="F59">
        <v>11.1</v>
      </c>
      <c r="G59">
        <v>11.1</v>
      </c>
      <c r="H59">
        <v>9.5</v>
      </c>
      <c r="I59">
        <v>10.3</v>
      </c>
      <c r="J59">
        <v>9.4</v>
      </c>
    </row>
    <row r="60" spans="1:10" x14ac:dyDescent="0.3">
      <c r="A60" s="147">
        <v>15800</v>
      </c>
      <c r="B60">
        <v>15800</v>
      </c>
      <c r="C60">
        <v>0</v>
      </c>
      <c r="D60">
        <v>34</v>
      </c>
      <c r="E60" s="147">
        <v>1598</v>
      </c>
      <c r="F60">
        <v>8.3000000000000007</v>
      </c>
      <c r="G60">
        <v>8.3000000000000007</v>
      </c>
      <c r="H60">
        <v>7</v>
      </c>
      <c r="I60">
        <v>7</v>
      </c>
      <c r="J60">
        <v>7.8</v>
      </c>
    </row>
    <row r="61" spans="1:10" x14ac:dyDescent="0.3">
      <c r="A61" s="147">
        <v>15850</v>
      </c>
      <c r="B61">
        <v>15850</v>
      </c>
      <c r="C61">
        <v>0</v>
      </c>
      <c r="D61">
        <v>1</v>
      </c>
      <c r="E61" s="147">
        <v>473</v>
      </c>
      <c r="F61">
        <v>6.9</v>
      </c>
      <c r="G61">
        <v>6.9</v>
      </c>
      <c r="H61">
        <v>6.9</v>
      </c>
      <c r="I61">
        <v>6.9</v>
      </c>
      <c r="J61">
        <v>6.5</v>
      </c>
    </row>
    <row r="62" spans="1:10" x14ac:dyDescent="0.3">
      <c r="A62" s="147">
        <v>15900</v>
      </c>
      <c r="B62">
        <v>15900</v>
      </c>
      <c r="C62">
        <v>0</v>
      </c>
      <c r="D62">
        <v>102</v>
      </c>
      <c r="E62" s="147">
        <v>1876</v>
      </c>
      <c r="F62">
        <v>6</v>
      </c>
      <c r="G62">
        <v>6</v>
      </c>
      <c r="H62">
        <v>6</v>
      </c>
      <c r="I62">
        <v>6</v>
      </c>
      <c r="J62">
        <v>5.5</v>
      </c>
    </row>
    <row r="63" spans="1:10" x14ac:dyDescent="0.3">
      <c r="A63" s="147">
        <v>15950</v>
      </c>
      <c r="B63">
        <v>15950</v>
      </c>
      <c r="C63">
        <v>0</v>
      </c>
      <c r="D63">
        <v>0</v>
      </c>
      <c r="E63" s="147">
        <v>739</v>
      </c>
      <c r="F63">
        <v>0</v>
      </c>
      <c r="G63">
        <v>0</v>
      </c>
      <c r="H63">
        <v>0</v>
      </c>
      <c r="I63">
        <v>0</v>
      </c>
      <c r="J63">
        <v>4.5999999999999996</v>
      </c>
    </row>
    <row r="64" spans="1:10" x14ac:dyDescent="0.3">
      <c r="A64" s="147">
        <v>16000</v>
      </c>
      <c r="B64">
        <v>16000</v>
      </c>
      <c r="C64">
        <v>0</v>
      </c>
      <c r="D64">
        <v>155</v>
      </c>
      <c r="E64" s="147">
        <v>1927</v>
      </c>
      <c r="F64">
        <v>5</v>
      </c>
      <c r="G64">
        <v>5.2</v>
      </c>
      <c r="H64">
        <v>3.8</v>
      </c>
      <c r="I64">
        <v>3.8</v>
      </c>
      <c r="J64">
        <v>3.9</v>
      </c>
    </row>
    <row r="65" spans="1:10" x14ac:dyDescent="0.3">
      <c r="A65" s="147">
        <v>16050</v>
      </c>
      <c r="B65">
        <v>16050</v>
      </c>
      <c r="C65">
        <v>0</v>
      </c>
      <c r="D65">
        <v>103</v>
      </c>
      <c r="E65" s="147">
        <v>499</v>
      </c>
      <c r="F65">
        <v>4</v>
      </c>
      <c r="G65">
        <v>4.0999999999999996</v>
      </c>
      <c r="H65">
        <v>3.9</v>
      </c>
      <c r="I65">
        <v>4.0999999999999996</v>
      </c>
      <c r="J65">
        <v>3.4</v>
      </c>
    </row>
    <row r="66" spans="1:10" x14ac:dyDescent="0.3">
      <c r="A66" s="147">
        <v>16100</v>
      </c>
      <c r="B66">
        <v>16100</v>
      </c>
      <c r="C66">
        <v>0</v>
      </c>
      <c r="D66">
        <v>4</v>
      </c>
      <c r="E66" s="147">
        <v>2878</v>
      </c>
      <c r="F66">
        <v>3</v>
      </c>
      <c r="G66">
        <v>3</v>
      </c>
      <c r="H66">
        <v>3</v>
      </c>
      <c r="I66">
        <v>3</v>
      </c>
      <c r="J66">
        <v>2.9</v>
      </c>
    </row>
    <row r="67" spans="1:10" x14ac:dyDescent="0.3">
      <c r="A67" s="147">
        <v>16150</v>
      </c>
      <c r="B67">
        <v>16150</v>
      </c>
      <c r="C67">
        <v>0</v>
      </c>
      <c r="D67">
        <v>10</v>
      </c>
      <c r="E67" s="147">
        <v>186</v>
      </c>
      <c r="F67">
        <v>3.6</v>
      </c>
      <c r="G67">
        <v>3.7</v>
      </c>
      <c r="H67">
        <v>3.6</v>
      </c>
      <c r="I67">
        <v>3.7</v>
      </c>
      <c r="J67">
        <v>2.6</v>
      </c>
    </row>
    <row r="68" spans="1:10" x14ac:dyDescent="0.3">
      <c r="A68" s="147">
        <v>16200</v>
      </c>
      <c r="B68">
        <v>16200</v>
      </c>
      <c r="C68">
        <v>0</v>
      </c>
      <c r="D68">
        <v>1</v>
      </c>
      <c r="E68" s="147">
        <v>977</v>
      </c>
      <c r="F68">
        <v>0</v>
      </c>
      <c r="G68">
        <v>0</v>
      </c>
      <c r="H68">
        <v>0</v>
      </c>
      <c r="I68">
        <v>0</v>
      </c>
      <c r="J68">
        <v>2.2000000000000002</v>
      </c>
    </row>
    <row r="69" spans="1:10" x14ac:dyDescent="0.3">
      <c r="A69" s="147">
        <v>16250</v>
      </c>
      <c r="B69">
        <v>16250</v>
      </c>
      <c r="C69">
        <v>0</v>
      </c>
      <c r="D69">
        <v>0</v>
      </c>
      <c r="E69" s="147">
        <v>2635</v>
      </c>
      <c r="F69">
        <v>0</v>
      </c>
      <c r="G69">
        <v>0</v>
      </c>
      <c r="H69">
        <v>0</v>
      </c>
      <c r="I69">
        <v>0</v>
      </c>
      <c r="J69">
        <v>2</v>
      </c>
    </row>
    <row r="70" spans="1:10" x14ac:dyDescent="0.3">
      <c r="A70" s="147">
        <v>16300</v>
      </c>
      <c r="B70">
        <v>16300</v>
      </c>
      <c r="C70">
        <v>0</v>
      </c>
      <c r="D70">
        <v>51</v>
      </c>
      <c r="E70" s="147">
        <v>6261</v>
      </c>
      <c r="F70">
        <v>2</v>
      </c>
      <c r="G70">
        <v>2</v>
      </c>
      <c r="H70">
        <v>2</v>
      </c>
      <c r="I70">
        <v>2</v>
      </c>
      <c r="J70">
        <v>1.7</v>
      </c>
    </row>
    <row r="71" spans="1:10" x14ac:dyDescent="0.3">
      <c r="A71" s="147">
        <v>16350</v>
      </c>
      <c r="B71">
        <v>16350</v>
      </c>
      <c r="C71">
        <v>0</v>
      </c>
      <c r="D71">
        <v>0</v>
      </c>
      <c r="E71" s="147">
        <v>365</v>
      </c>
      <c r="F71">
        <v>0</v>
      </c>
      <c r="G71">
        <v>0</v>
      </c>
      <c r="H71">
        <v>0</v>
      </c>
      <c r="I71">
        <v>0</v>
      </c>
      <c r="J71">
        <v>1.5</v>
      </c>
    </row>
    <row r="72" spans="1:10" x14ac:dyDescent="0.3">
      <c r="A72" s="147">
        <v>16400</v>
      </c>
      <c r="B72">
        <v>16400</v>
      </c>
      <c r="C72">
        <v>0</v>
      </c>
      <c r="D72">
        <v>16</v>
      </c>
      <c r="E72" s="147">
        <v>415</v>
      </c>
      <c r="F72">
        <v>2</v>
      </c>
      <c r="G72">
        <v>2</v>
      </c>
      <c r="H72">
        <v>2</v>
      </c>
      <c r="I72">
        <v>2</v>
      </c>
      <c r="J72">
        <v>1.3</v>
      </c>
    </row>
    <row r="73" spans="1:10" x14ac:dyDescent="0.3">
      <c r="A73" s="147">
        <v>16450</v>
      </c>
      <c r="B73">
        <v>16450</v>
      </c>
      <c r="C73">
        <v>0</v>
      </c>
      <c r="D73">
        <v>0</v>
      </c>
      <c r="E73" s="147">
        <v>211</v>
      </c>
      <c r="F73">
        <v>0</v>
      </c>
      <c r="G73">
        <v>0</v>
      </c>
      <c r="H73">
        <v>0</v>
      </c>
      <c r="I73">
        <v>0</v>
      </c>
      <c r="J73">
        <v>1.2</v>
      </c>
    </row>
    <row r="74" spans="1:10" x14ac:dyDescent="0.3">
      <c r="A74" s="147">
        <v>16500</v>
      </c>
      <c r="B74">
        <v>16500</v>
      </c>
      <c r="C74">
        <v>0</v>
      </c>
      <c r="D74">
        <v>0</v>
      </c>
      <c r="E74" s="147">
        <v>1958</v>
      </c>
      <c r="F74">
        <v>0</v>
      </c>
      <c r="G74">
        <v>0</v>
      </c>
      <c r="H74">
        <v>0</v>
      </c>
      <c r="I74">
        <v>0</v>
      </c>
      <c r="J74">
        <v>1</v>
      </c>
    </row>
    <row r="75" spans="1:10" x14ac:dyDescent="0.3">
      <c r="A75" s="147">
        <v>16550</v>
      </c>
      <c r="B75">
        <v>16550</v>
      </c>
      <c r="C75">
        <v>0</v>
      </c>
      <c r="D75">
        <v>0</v>
      </c>
      <c r="E75" s="147">
        <v>214</v>
      </c>
      <c r="F75">
        <v>0</v>
      </c>
      <c r="G75">
        <v>0</v>
      </c>
      <c r="H75">
        <v>0</v>
      </c>
      <c r="I75">
        <v>0</v>
      </c>
      <c r="J75">
        <v>0.9</v>
      </c>
    </row>
    <row r="76" spans="1:10" x14ac:dyDescent="0.3">
      <c r="A76" s="147">
        <v>16600</v>
      </c>
      <c r="B76">
        <v>16600</v>
      </c>
      <c r="C76">
        <v>0</v>
      </c>
      <c r="D76">
        <v>0</v>
      </c>
      <c r="E76" s="147">
        <v>271</v>
      </c>
      <c r="F76">
        <v>0</v>
      </c>
      <c r="G76">
        <v>0</v>
      </c>
      <c r="H76">
        <v>0</v>
      </c>
      <c r="I76">
        <v>0</v>
      </c>
      <c r="J76">
        <v>0.8</v>
      </c>
    </row>
    <row r="77" spans="1:10" x14ac:dyDescent="0.3">
      <c r="A77" s="147">
        <v>16650</v>
      </c>
      <c r="B77">
        <v>16650</v>
      </c>
      <c r="C77">
        <v>0</v>
      </c>
      <c r="D77">
        <v>0</v>
      </c>
      <c r="E77" s="147">
        <v>79</v>
      </c>
      <c r="F77">
        <v>0</v>
      </c>
      <c r="G77">
        <v>0</v>
      </c>
      <c r="H77">
        <v>0</v>
      </c>
      <c r="I77">
        <v>0</v>
      </c>
      <c r="J77">
        <v>0.7</v>
      </c>
    </row>
    <row r="78" spans="1:10" x14ac:dyDescent="0.3">
      <c r="A78" s="147">
        <v>16700</v>
      </c>
      <c r="B78">
        <v>16700</v>
      </c>
      <c r="C78">
        <v>0</v>
      </c>
      <c r="D78">
        <v>0</v>
      </c>
      <c r="E78" s="147">
        <v>851</v>
      </c>
      <c r="F78">
        <v>0</v>
      </c>
      <c r="G78">
        <v>0</v>
      </c>
      <c r="H78">
        <v>0</v>
      </c>
      <c r="I78">
        <v>0</v>
      </c>
      <c r="J78">
        <v>0.7</v>
      </c>
    </row>
    <row r="79" spans="1:10" x14ac:dyDescent="0.3">
      <c r="A79" s="147">
        <v>16750</v>
      </c>
      <c r="B79">
        <v>16750</v>
      </c>
      <c r="C79">
        <v>0</v>
      </c>
      <c r="D79">
        <v>0</v>
      </c>
      <c r="E79" s="147">
        <v>185</v>
      </c>
      <c r="F79">
        <v>0</v>
      </c>
      <c r="G79">
        <v>0</v>
      </c>
      <c r="H79">
        <v>0</v>
      </c>
      <c r="I79">
        <v>0</v>
      </c>
      <c r="J79">
        <v>0.6</v>
      </c>
    </row>
    <row r="80" spans="1:10" x14ac:dyDescent="0.3">
      <c r="A80" s="147">
        <v>16800</v>
      </c>
      <c r="B80">
        <v>16800</v>
      </c>
      <c r="C80">
        <v>0</v>
      </c>
      <c r="D80">
        <v>0</v>
      </c>
      <c r="E80" s="147">
        <v>460</v>
      </c>
      <c r="F80">
        <v>0</v>
      </c>
      <c r="G80">
        <v>0</v>
      </c>
      <c r="H80">
        <v>0</v>
      </c>
      <c r="I80">
        <v>0</v>
      </c>
      <c r="J80">
        <v>0.5</v>
      </c>
    </row>
    <row r="81" spans="1:10" x14ac:dyDescent="0.3">
      <c r="A81" s="147">
        <v>16850</v>
      </c>
      <c r="B81">
        <v>16850</v>
      </c>
      <c r="C81">
        <v>0</v>
      </c>
      <c r="D81">
        <v>0</v>
      </c>
      <c r="E81" s="147">
        <v>170</v>
      </c>
      <c r="F81">
        <v>0</v>
      </c>
      <c r="G81">
        <v>0</v>
      </c>
      <c r="H81">
        <v>0</v>
      </c>
      <c r="I81">
        <v>0</v>
      </c>
      <c r="J81">
        <v>0.5</v>
      </c>
    </row>
    <row r="82" spans="1:10" x14ac:dyDescent="0.3">
      <c r="A82" s="147">
        <v>16900</v>
      </c>
      <c r="B82">
        <v>16900</v>
      </c>
      <c r="C82">
        <v>0</v>
      </c>
      <c r="D82">
        <v>0</v>
      </c>
      <c r="E82" s="147">
        <v>456</v>
      </c>
      <c r="F82">
        <v>0</v>
      </c>
      <c r="G82">
        <v>0</v>
      </c>
      <c r="H82">
        <v>0</v>
      </c>
      <c r="I82">
        <v>0</v>
      </c>
      <c r="J82">
        <v>0.4</v>
      </c>
    </row>
    <row r="83" spans="1:10" x14ac:dyDescent="0.3">
      <c r="A83" s="147">
        <v>16950</v>
      </c>
      <c r="B83">
        <v>16950</v>
      </c>
      <c r="C83">
        <v>0</v>
      </c>
      <c r="D83">
        <v>0</v>
      </c>
      <c r="E83" s="147">
        <v>185</v>
      </c>
      <c r="F83">
        <v>0</v>
      </c>
      <c r="G83">
        <v>0</v>
      </c>
      <c r="H83">
        <v>0</v>
      </c>
      <c r="I83">
        <v>0</v>
      </c>
      <c r="J83">
        <v>0.4</v>
      </c>
    </row>
    <row r="84" spans="1:10" x14ac:dyDescent="0.3">
      <c r="A84" s="147">
        <v>17000</v>
      </c>
      <c r="B84">
        <v>17000</v>
      </c>
      <c r="C84">
        <v>0</v>
      </c>
      <c r="D84">
        <v>0</v>
      </c>
      <c r="E84" s="147">
        <v>323</v>
      </c>
      <c r="F84">
        <v>0</v>
      </c>
      <c r="G84">
        <v>0</v>
      </c>
      <c r="H84">
        <v>0</v>
      </c>
      <c r="I84">
        <v>0</v>
      </c>
      <c r="J84">
        <v>0.4</v>
      </c>
    </row>
    <row r="85" spans="1:10" x14ac:dyDescent="0.3">
      <c r="A85" s="147">
        <v>17050</v>
      </c>
      <c r="B85">
        <v>17050</v>
      </c>
      <c r="C85">
        <v>0</v>
      </c>
      <c r="D85">
        <v>0</v>
      </c>
      <c r="E85" s="147">
        <v>87</v>
      </c>
      <c r="F85">
        <v>0</v>
      </c>
      <c r="G85">
        <v>0</v>
      </c>
      <c r="H85">
        <v>0</v>
      </c>
      <c r="I85">
        <v>0</v>
      </c>
      <c r="J85">
        <v>0.3</v>
      </c>
    </row>
    <row r="86" spans="1:10" x14ac:dyDescent="0.3">
      <c r="A86" s="147">
        <v>17100</v>
      </c>
      <c r="B86">
        <v>17100</v>
      </c>
      <c r="C86">
        <v>0</v>
      </c>
      <c r="D86">
        <v>0</v>
      </c>
      <c r="E86" s="147">
        <v>53</v>
      </c>
      <c r="F86">
        <v>0</v>
      </c>
      <c r="G86">
        <v>0</v>
      </c>
      <c r="H86">
        <v>0</v>
      </c>
      <c r="I86">
        <v>0</v>
      </c>
      <c r="J86">
        <v>0.3</v>
      </c>
    </row>
    <row r="87" spans="1:10" x14ac:dyDescent="0.3">
      <c r="A87" s="147">
        <v>17150</v>
      </c>
      <c r="B87">
        <v>17150</v>
      </c>
      <c r="C87">
        <v>0</v>
      </c>
      <c r="D87">
        <v>0</v>
      </c>
      <c r="E87" s="147">
        <v>149</v>
      </c>
      <c r="F87">
        <v>0</v>
      </c>
      <c r="G87">
        <v>0</v>
      </c>
      <c r="H87">
        <v>0</v>
      </c>
      <c r="I87">
        <v>0</v>
      </c>
      <c r="J87">
        <v>0.3</v>
      </c>
    </row>
    <row r="88" spans="1:10" x14ac:dyDescent="0.3">
      <c r="A88" s="147">
        <v>17200</v>
      </c>
      <c r="B88">
        <v>17200</v>
      </c>
      <c r="C88">
        <v>0</v>
      </c>
      <c r="D88">
        <v>0</v>
      </c>
      <c r="E88" s="147">
        <v>41</v>
      </c>
      <c r="F88">
        <v>0</v>
      </c>
      <c r="G88">
        <v>0</v>
      </c>
      <c r="H88">
        <v>0</v>
      </c>
      <c r="I88">
        <v>0</v>
      </c>
      <c r="J88">
        <v>0.3</v>
      </c>
    </row>
    <row r="89" spans="1:10" x14ac:dyDescent="0.3">
      <c r="A89" s="147">
        <v>17250</v>
      </c>
      <c r="B89">
        <v>17250</v>
      </c>
      <c r="C89">
        <v>0</v>
      </c>
      <c r="D89">
        <v>0</v>
      </c>
      <c r="E89" s="147">
        <v>1401</v>
      </c>
      <c r="F89">
        <v>0</v>
      </c>
      <c r="G89">
        <v>0</v>
      </c>
      <c r="H89">
        <v>0</v>
      </c>
      <c r="I89">
        <v>0</v>
      </c>
      <c r="J89">
        <v>0.2</v>
      </c>
    </row>
    <row r="90" spans="1:10" x14ac:dyDescent="0.3">
      <c r="A90" s="147">
        <v>17300</v>
      </c>
      <c r="B90">
        <v>17300</v>
      </c>
      <c r="C90">
        <v>0</v>
      </c>
      <c r="D90">
        <v>0</v>
      </c>
      <c r="E90" s="147">
        <v>411</v>
      </c>
      <c r="F90">
        <v>0</v>
      </c>
      <c r="G90">
        <v>0</v>
      </c>
      <c r="H90">
        <v>0</v>
      </c>
      <c r="I90">
        <v>0</v>
      </c>
      <c r="J90">
        <v>0.2</v>
      </c>
    </row>
    <row r="91" spans="1:10" x14ac:dyDescent="0.3">
      <c r="A91" s="147">
        <v>17350</v>
      </c>
      <c r="B91">
        <v>17350</v>
      </c>
      <c r="C91">
        <v>0</v>
      </c>
      <c r="D91">
        <v>0</v>
      </c>
      <c r="E91" s="147">
        <v>39</v>
      </c>
      <c r="F91">
        <v>0</v>
      </c>
      <c r="G91">
        <v>0</v>
      </c>
      <c r="H91">
        <v>0</v>
      </c>
      <c r="I91">
        <v>0</v>
      </c>
      <c r="J91">
        <v>0.2</v>
      </c>
    </row>
    <row r="92" spans="1:10" x14ac:dyDescent="0.3">
      <c r="A92" s="147">
        <v>17400</v>
      </c>
      <c r="B92">
        <v>17400</v>
      </c>
      <c r="C92">
        <v>0</v>
      </c>
      <c r="D92">
        <v>0</v>
      </c>
      <c r="E92" s="147">
        <v>32</v>
      </c>
      <c r="F92">
        <v>0</v>
      </c>
      <c r="G92">
        <v>0</v>
      </c>
      <c r="H92">
        <v>0</v>
      </c>
      <c r="I92">
        <v>0</v>
      </c>
      <c r="J92">
        <v>0.2</v>
      </c>
    </row>
    <row r="93" spans="1:10" x14ac:dyDescent="0.3">
      <c r="A93" s="147">
        <v>17450</v>
      </c>
      <c r="B93">
        <v>17450</v>
      </c>
      <c r="C93">
        <v>0</v>
      </c>
      <c r="D93">
        <v>0</v>
      </c>
      <c r="E93" s="147">
        <v>11</v>
      </c>
      <c r="F93">
        <v>0</v>
      </c>
      <c r="G93">
        <v>0</v>
      </c>
      <c r="H93">
        <v>0</v>
      </c>
      <c r="I93">
        <v>0</v>
      </c>
      <c r="J93">
        <v>0.2</v>
      </c>
    </row>
    <row r="94" spans="1:10" x14ac:dyDescent="0.3">
      <c r="A94" s="147">
        <v>17500</v>
      </c>
      <c r="B94">
        <v>17500</v>
      </c>
      <c r="C94">
        <v>0</v>
      </c>
      <c r="D94">
        <v>0</v>
      </c>
      <c r="E94" s="147">
        <v>55</v>
      </c>
      <c r="F94">
        <v>0</v>
      </c>
      <c r="G94">
        <v>0</v>
      </c>
      <c r="H94">
        <v>0</v>
      </c>
      <c r="I94">
        <v>0</v>
      </c>
      <c r="J94">
        <v>0.2</v>
      </c>
    </row>
    <row r="95" spans="1:10" x14ac:dyDescent="0.3">
      <c r="A95" s="147">
        <v>17550</v>
      </c>
      <c r="B95">
        <v>17550</v>
      </c>
      <c r="C95">
        <v>0</v>
      </c>
      <c r="D95">
        <v>0</v>
      </c>
      <c r="E95" s="147">
        <v>134</v>
      </c>
      <c r="F95">
        <v>0</v>
      </c>
      <c r="G95">
        <v>0</v>
      </c>
      <c r="H95">
        <v>0</v>
      </c>
      <c r="I95">
        <v>0</v>
      </c>
      <c r="J95">
        <v>0.2</v>
      </c>
    </row>
    <row r="96" spans="1:10" x14ac:dyDescent="0.3">
      <c r="A96" s="147">
        <v>17600</v>
      </c>
      <c r="B96">
        <v>17600</v>
      </c>
      <c r="C96">
        <v>0</v>
      </c>
      <c r="D96">
        <v>0</v>
      </c>
      <c r="E96" s="147">
        <v>310</v>
      </c>
      <c r="F96">
        <v>0</v>
      </c>
      <c r="G96">
        <v>0</v>
      </c>
      <c r="H96">
        <v>0</v>
      </c>
      <c r="I96">
        <v>0</v>
      </c>
      <c r="J96">
        <v>0.2</v>
      </c>
    </row>
    <row r="97" spans="1:10" x14ac:dyDescent="0.3">
      <c r="A97" s="147">
        <v>17650</v>
      </c>
      <c r="B97">
        <v>17650</v>
      </c>
      <c r="C97">
        <v>0</v>
      </c>
      <c r="D97">
        <v>0</v>
      </c>
      <c r="E97" s="147">
        <v>14</v>
      </c>
      <c r="F97">
        <v>0</v>
      </c>
      <c r="G97">
        <v>0</v>
      </c>
      <c r="H97">
        <v>0</v>
      </c>
      <c r="I97">
        <v>0</v>
      </c>
      <c r="J97">
        <v>0.1</v>
      </c>
    </row>
    <row r="98" spans="1:10" x14ac:dyDescent="0.3">
      <c r="A98" s="147">
        <v>17700</v>
      </c>
      <c r="B98">
        <v>17700</v>
      </c>
      <c r="C98">
        <v>0</v>
      </c>
      <c r="D98">
        <v>0</v>
      </c>
      <c r="E98" s="147">
        <v>95</v>
      </c>
      <c r="F98">
        <v>0</v>
      </c>
      <c r="G98">
        <v>0</v>
      </c>
      <c r="H98">
        <v>0</v>
      </c>
      <c r="I98">
        <v>0</v>
      </c>
      <c r="J98">
        <v>0.1</v>
      </c>
    </row>
    <row r="99" spans="1:10" x14ac:dyDescent="0.3">
      <c r="A99" s="147">
        <v>17750</v>
      </c>
      <c r="B99">
        <v>17750</v>
      </c>
      <c r="C99">
        <v>0</v>
      </c>
      <c r="D99">
        <v>0</v>
      </c>
      <c r="E99" s="147">
        <v>1</v>
      </c>
      <c r="F99">
        <v>0</v>
      </c>
      <c r="G99">
        <v>0</v>
      </c>
      <c r="H99">
        <v>0</v>
      </c>
      <c r="I99">
        <v>0</v>
      </c>
      <c r="J99">
        <v>0.1</v>
      </c>
    </row>
    <row r="100" spans="1:10" x14ac:dyDescent="0.3">
      <c r="A100" s="147">
        <v>17800</v>
      </c>
      <c r="B100">
        <v>17800</v>
      </c>
      <c r="C100">
        <v>0</v>
      </c>
      <c r="D100">
        <v>0</v>
      </c>
      <c r="E100" s="147">
        <v>0</v>
      </c>
      <c r="F100">
        <v>0</v>
      </c>
      <c r="G100">
        <v>0</v>
      </c>
      <c r="H100">
        <v>0</v>
      </c>
      <c r="I100">
        <v>0</v>
      </c>
      <c r="J100">
        <v>0.1</v>
      </c>
    </row>
    <row r="101" spans="1:10" x14ac:dyDescent="0.3">
      <c r="A101" s="147">
        <v>17850</v>
      </c>
      <c r="B101">
        <v>17850</v>
      </c>
      <c r="C101">
        <v>0</v>
      </c>
      <c r="D101">
        <v>0</v>
      </c>
      <c r="E101" s="147">
        <v>0</v>
      </c>
      <c r="F101">
        <v>0</v>
      </c>
      <c r="G101">
        <v>0</v>
      </c>
      <c r="H101">
        <v>0</v>
      </c>
      <c r="I101">
        <v>0</v>
      </c>
      <c r="J101">
        <v>0.1</v>
      </c>
    </row>
    <row r="102" spans="1:10" x14ac:dyDescent="0.3">
      <c r="A102" s="147">
        <v>17900</v>
      </c>
      <c r="B102">
        <v>17900</v>
      </c>
      <c r="C102">
        <v>0</v>
      </c>
      <c r="D102">
        <v>0</v>
      </c>
      <c r="E102" s="147">
        <v>0</v>
      </c>
      <c r="F102">
        <v>0</v>
      </c>
      <c r="G102">
        <v>0</v>
      </c>
      <c r="H102">
        <v>0</v>
      </c>
      <c r="I102">
        <v>0</v>
      </c>
      <c r="J102">
        <v>0.1</v>
      </c>
    </row>
    <row r="103" spans="1:10" x14ac:dyDescent="0.3">
      <c r="A103" s="147">
        <v>17950</v>
      </c>
      <c r="B103">
        <v>17950</v>
      </c>
      <c r="C103">
        <v>0</v>
      </c>
      <c r="D103">
        <v>0</v>
      </c>
      <c r="E103" s="147">
        <v>0</v>
      </c>
      <c r="F103">
        <v>0</v>
      </c>
      <c r="G103">
        <v>0</v>
      </c>
      <c r="H103">
        <v>0</v>
      </c>
      <c r="I103">
        <v>0</v>
      </c>
      <c r="J103">
        <v>0.1</v>
      </c>
    </row>
    <row r="104" spans="1:10" x14ac:dyDescent="0.3">
      <c r="A104" t="s">
        <v>146</v>
      </c>
      <c r="B104">
        <v>18000</v>
      </c>
      <c r="C104">
        <v>0</v>
      </c>
      <c r="D104">
        <v>0</v>
      </c>
      <c r="E104">
        <v>101</v>
      </c>
      <c r="F104">
        <v>0</v>
      </c>
      <c r="G104">
        <v>0</v>
      </c>
      <c r="H104">
        <v>0</v>
      </c>
      <c r="I104">
        <v>0</v>
      </c>
      <c r="J104">
        <v>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69C57-9CCD-4F5F-906D-DC246E5241F8}">
  <dimension ref="A1:J104"/>
  <sheetViews>
    <sheetView topLeftCell="A7" workbookViewId="0"/>
  </sheetViews>
  <sheetFormatPr baseColWidth="10" defaultColWidth="8.88671875" defaultRowHeight="14.4" x14ac:dyDescent="0.3"/>
  <sheetData>
    <row r="1" spans="1:10" x14ac:dyDescent="0.3">
      <c r="A1" s="148" t="s">
        <v>800</v>
      </c>
      <c r="B1" s="148" t="s">
        <v>801</v>
      </c>
      <c r="C1" s="148" t="s">
        <v>802</v>
      </c>
      <c r="D1" s="148" t="s">
        <v>803</v>
      </c>
      <c r="E1" s="148" t="s">
        <v>804</v>
      </c>
      <c r="F1" s="148" t="s">
        <v>805</v>
      </c>
      <c r="G1" s="148" t="s">
        <v>806</v>
      </c>
      <c r="H1" s="148" t="s">
        <v>807</v>
      </c>
      <c r="I1" s="148" t="s">
        <v>808</v>
      </c>
      <c r="J1" s="148" t="s">
        <v>809</v>
      </c>
    </row>
    <row r="2" spans="1:10" x14ac:dyDescent="0.3">
      <c r="A2" s="147">
        <v>11000</v>
      </c>
      <c r="B2">
        <v>11000</v>
      </c>
      <c r="C2">
        <v>0</v>
      </c>
      <c r="D2">
        <v>47</v>
      </c>
      <c r="E2" s="147">
        <v>1840</v>
      </c>
      <c r="F2">
        <v>2.5</v>
      </c>
      <c r="G2">
        <v>2.8</v>
      </c>
      <c r="H2">
        <v>2.5</v>
      </c>
      <c r="I2">
        <v>2.8</v>
      </c>
      <c r="J2">
        <v>2</v>
      </c>
    </row>
    <row r="3" spans="1:10" x14ac:dyDescent="0.3">
      <c r="A3" s="147">
        <v>11200</v>
      </c>
      <c r="B3">
        <v>11200</v>
      </c>
      <c r="C3">
        <v>0</v>
      </c>
      <c r="D3">
        <v>1</v>
      </c>
      <c r="E3" s="147">
        <v>335</v>
      </c>
      <c r="F3">
        <v>3</v>
      </c>
      <c r="G3">
        <v>3</v>
      </c>
      <c r="H3">
        <v>3</v>
      </c>
      <c r="I3">
        <v>3</v>
      </c>
      <c r="J3">
        <v>2.4</v>
      </c>
    </row>
    <row r="4" spans="1:10" x14ac:dyDescent="0.3">
      <c r="A4" s="147">
        <v>11400</v>
      </c>
      <c r="B4">
        <v>11400</v>
      </c>
      <c r="C4">
        <v>0</v>
      </c>
      <c r="D4">
        <v>66</v>
      </c>
      <c r="E4" s="147">
        <v>691</v>
      </c>
      <c r="F4">
        <v>3.4</v>
      </c>
      <c r="G4">
        <v>3.7</v>
      </c>
      <c r="H4">
        <v>3.4</v>
      </c>
      <c r="I4">
        <v>3.7</v>
      </c>
      <c r="J4">
        <v>2.8</v>
      </c>
    </row>
    <row r="5" spans="1:10" x14ac:dyDescent="0.3">
      <c r="A5" s="147">
        <v>11600</v>
      </c>
      <c r="B5">
        <v>11600</v>
      </c>
      <c r="C5">
        <v>0</v>
      </c>
      <c r="D5">
        <v>33</v>
      </c>
      <c r="E5" s="147">
        <v>347</v>
      </c>
      <c r="F5">
        <v>4.2</v>
      </c>
      <c r="G5">
        <v>4.5999999999999996</v>
      </c>
      <c r="H5">
        <v>4</v>
      </c>
      <c r="I5">
        <v>4.5999999999999996</v>
      </c>
      <c r="J5">
        <v>3.3</v>
      </c>
    </row>
    <row r="6" spans="1:10" x14ac:dyDescent="0.3">
      <c r="A6" s="147">
        <v>11800</v>
      </c>
      <c r="B6">
        <v>11800</v>
      </c>
      <c r="C6">
        <v>0</v>
      </c>
      <c r="D6">
        <v>25</v>
      </c>
      <c r="E6" s="147">
        <v>436</v>
      </c>
      <c r="F6">
        <v>4.9000000000000004</v>
      </c>
      <c r="G6">
        <v>4.9000000000000004</v>
      </c>
      <c r="H6">
        <v>4.9000000000000004</v>
      </c>
      <c r="I6">
        <v>4.9000000000000004</v>
      </c>
      <c r="J6">
        <v>4</v>
      </c>
    </row>
    <row r="7" spans="1:10" x14ac:dyDescent="0.3">
      <c r="A7" s="147">
        <v>12000</v>
      </c>
      <c r="B7">
        <v>12000</v>
      </c>
      <c r="C7">
        <v>0</v>
      </c>
      <c r="D7">
        <v>114</v>
      </c>
      <c r="E7" s="147">
        <v>1996</v>
      </c>
      <c r="F7">
        <v>6</v>
      </c>
      <c r="G7">
        <v>6.2</v>
      </c>
      <c r="H7">
        <v>5.3</v>
      </c>
      <c r="I7">
        <v>5.3</v>
      </c>
      <c r="J7">
        <v>4.8</v>
      </c>
    </row>
    <row r="8" spans="1:10" x14ac:dyDescent="0.3">
      <c r="A8" s="147">
        <v>12200</v>
      </c>
      <c r="B8">
        <v>12200</v>
      </c>
      <c r="C8">
        <v>0</v>
      </c>
      <c r="D8">
        <v>0</v>
      </c>
      <c r="E8" s="147">
        <v>1550</v>
      </c>
      <c r="F8">
        <v>0</v>
      </c>
      <c r="G8">
        <v>0</v>
      </c>
      <c r="H8">
        <v>0</v>
      </c>
      <c r="I8">
        <v>0</v>
      </c>
      <c r="J8">
        <v>5.8</v>
      </c>
    </row>
    <row r="9" spans="1:10" x14ac:dyDescent="0.3">
      <c r="A9" s="147">
        <v>12400</v>
      </c>
      <c r="B9">
        <v>12400</v>
      </c>
      <c r="C9">
        <v>0</v>
      </c>
      <c r="D9">
        <v>118</v>
      </c>
      <c r="E9" s="147">
        <v>949</v>
      </c>
      <c r="F9">
        <v>8.6999999999999993</v>
      </c>
      <c r="G9">
        <v>9.5</v>
      </c>
      <c r="H9">
        <v>8</v>
      </c>
      <c r="I9">
        <v>8</v>
      </c>
      <c r="J9">
        <v>7.1</v>
      </c>
    </row>
    <row r="10" spans="1:10" x14ac:dyDescent="0.3">
      <c r="A10" s="147">
        <v>12600</v>
      </c>
      <c r="B10">
        <v>12600</v>
      </c>
      <c r="C10">
        <v>0</v>
      </c>
      <c r="D10">
        <v>52</v>
      </c>
      <c r="E10" s="147">
        <v>807</v>
      </c>
      <c r="F10">
        <v>10.4</v>
      </c>
      <c r="G10">
        <v>11.3</v>
      </c>
      <c r="H10">
        <v>9.5</v>
      </c>
      <c r="I10">
        <v>9.5</v>
      </c>
      <c r="J10">
        <v>8.8000000000000007</v>
      </c>
    </row>
    <row r="11" spans="1:10" x14ac:dyDescent="0.3">
      <c r="A11" s="147">
        <v>12800</v>
      </c>
      <c r="B11">
        <v>12800</v>
      </c>
      <c r="C11">
        <v>0</v>
      </c>
      <c r="D11">
        <v>6</v>
      </c>
      <c r="E11" s="147">
        <v>1126</v>
      </c>
      <c r="F11">
        <v>11</v>
      </c>
      <c r="G11">
        <v>11</v>
      </c>
      <c r="H11">
        <v>11</v>
      </c>
      <c r="I11">
        <v>11</v>
      </c>
      <c r="J11">
        <v>11</v>
      </c>
    </row>
    <row r="12" spans="1:10" x14ac:dyDescent="0.3">
      <c r="A12" s="147">
        <v>13000</v>
      </c>
      <c r="B12">
        <v>13000</v>
      </c>
      <c r="C12">
        <v>0</v>
      </c>
      <c r="D12">
        <v>125</v>
      </c>
      <c r="E12" s="147">
        <v>3945</v>
      </c>
      <c r="F12">
        <v>16</v>
      </c>
      <c r="G12">
        <v>17.8</v>
      </c>
      <c r="H12">
        <v>14.3</v>
      </c>
      <c r="I12">
        <v>14.3</v>
      </c>
      <c r="J12">
        <v>13.9</v>
      </c>
    </row>
    <row r="13" spans="1:10" x14ac:dyDescent="0.3">
      <c r="A13" s="147">
        <v>13200</v>
      </c>
      <c r="B13">
        <v>13200</v>
      </c>
      <c r="C13">
        <v>0</v>
      </c>
      <c r="D13">
        <v>1</v>
      </c>
      <c r="E13" s="147">
        <v>2140</v>
      </c>
      <c r="F13">
        <v>19.7</v>
      </c>
      <c r="G13">
        <v>19.7</v>
      </c>
      <c r="H13">
        <v>19.7</v>
      </c>
      <c r="I13">
        <v>19.7</v>
      </c>
      <c r="J13">
        <v>18</v>
      </c>
    </row>
    <row r="14" spans="1:10" x14ac:dyDescent="0.3">
      <c r="A14" s="147">
        <v>13400</v>
      </c>
      <c r="B14">
        <v>13400</v>
      </c>
      <c r="C14">
        <v>0</v>
      </c>
      <c r="D14">
        <v>40</v>
      </c>
      <c r="E14" s="147">
        <v>1929</v>
      </c>
      <c r="F14">
        <v>29</v>
      </c>
      <c r="G14">
        <v>29</v>
      </c>
      <c r="H14">
        <v>22.5</v>
      </c>
      <c r="I14">
        <v>24</v>
      </c>
      <c r="J14">
        <v>23.9</v>
      </c>
    </row>
    <row r="15" spans="1:10" x14ac:dyDescent="0.3">
      <c r="A15" s="147">
        <v>13550</v>
      </c>
      <c r="B15">
        <v>13550</v>
      </c>
      <c r="C15">
        <v>0</v>
      </c>
      <c r="D15">
        <v>25</v>
      </c>
      <c r="E15" s="147">
        <v>82</v>
      </c>
      <c r="F15">
        <v>30.5</v>
      </c>
      <c r="G15">
        <v>30.5</v>
      </c>
      <c r="H15">
        <v>30.5</v>
      </c>
      <c r="I15">
        <v>30.5</v>
      </c>
      <c r="J15">
        <v>30.1</v>
      </c>
    </row>
    <row r="16" spans="1:10" x14ac:dyDescent="0.3">
      <c r="A16" s="147">
        <v>13600</v>
      </c>
      <c r="B16">
        <v>13600</v>
      </c>
      <c r="C16">
        <v>0</v>
      </c>
      <c r="D16">
        <v>108</v>
      </c>
      <c r="E16" s="147">
        <v>13097</v>
      </c>
      <c r="F16">
        <v>38</v>
      </c>
      <c r="G16">
        <v>41</v>
      </c>
      <c r="H16">
        <v>31.5</v>
      </c>
      <c r="I16">
        <v>33</v>
      </c>
      <c r="J16">
        <v>32.6</v>
      </c>
    </row>
    <row r="17" spans="1:10" x14ac:dyDescent="0.3">
      <c r="A17" s="147">
        <v>13650</v>
      </c>
      <c r="B17">
        <v>13650</v>
      </c>
      <c r="C17">
        <v>0</v>
      </c>
      <c r="D17">
        <v>0</v>
      </c>
      <c r="E17" s="147">
        <v>122</v>
      </c>
      <c r="F17">
        <v>0</v>
      </c>
      <c r="G17">
        <v>0</v>
      </c>
      <c r="H17">
        <v>0</v>
      </c>
      <c r="I17">
        <v>0</v>
      </c>
      <c r="J17">
        <v>35.4</v>
      </c>
    </row>
    <row r="18" spans="1:10" x14ac:dyDescent="0.3">
      <c r="A18" s="147">
        <v>13700</v>
      </c>
      <c r="B18">
        <v>13700</v>
      </c>
      <c r="C18">
        <v>0</v>
      </c>
      <c r="D18">
        <v>37</v>
      </c>
      <c r="E18" s="147">
        <v>73</v>
      </c>
      <c r="F18">
        <v>45.5</v>
      </c>
      <c r="G18">
        <v>45.5</v>
      </c>
      <c r="H18">
        <v>34.5</v>
      </c>
      <c r="I18">
        <v>34.5</v>
      </c>
      <c r="J18">
        <v>38.5</v>
      </c>
    </row>
    <row r="19" spans="1:10" x14ac:dyDescent="0.3">
      <c r="A19" s="147">
        <v>13750</v>
      </c>
      <c r="B19">
        <v>13750</v>
      </c>
      <c r="C19">
        <v>0</v>
      </c>
      <c r="D19">
        <v>93</v>
      </c>
      <c r="E19" s="147">
        <v>193</v>
      </c>
      <c r="F19">
        <v>50.5</v>
      </c>
      <c r="G19">
        <v>50.5</v>
      </c>
      <c r="H19">
        <v>42</v>
      </c>
      <c r="I19">
        <v>42</v>
      </c>
      <c r="J19">
        <v>41.8</v>
      </c>
    </row>
    <row r="20" spans="1:10" x14ac:dyDescent="0.3">
      <c r="A20" s="147">
        <v>13800</v>
      </c>
      <c r="B20">
        <v>13800</v>
      </c>
      <c r="C20">
        <v>0</v>
      </c>
      <c r="D20">
        <v>56</v>
      </c>
      <c r="E20" s="147">
        <v>5042</v>
      </c>
      <c r="F20">
        <v>55.5</v>
      </c>
      <c r="G20">
        <v>55.5</v>
      </c>
      <c r="H20">
        <v>45</v>
      </c>
      <c r="I20">
        <v>47</v>
      </c>
      <c r="J20">
        <v>45.6</v>
      </c>
    </row>
    <row r="21" spans="1:10" x14ac:dyDescent="0.3">
      <c r="A21" s="147">
        <v>13850</v>
      </c>
      <c r="B21">
        <v>13850</v>
      </c>
      <c r="C21">
        <v>0</v>
      </c>
      <c r="D21">
        <v>30</v>
      </c>
      <c r="E21" s="147">
        <v>196</v>
      </c>
      <c r="F21">
        <v>60.5</v>
      </c>
      <c r="G21">
        <v>60.5</v>
      </c>
      <c r="H21">
        <v>60.5</v>
      </c>
      <c r="I21">
        <v>60.5</v>
      </c>
      <c r="J21">
        <v>49.7</v>
      </c>
    </row>
    <row r="22" spans="1:10" x14ac:dyDescent="0.3">
      <c r="A22" s="147">
        <v>13900</v>
      </c>
      <c r="B22">
        <v>13900</v>
      </c>
      <c r="C22">
        <v>0</v>
      </c>
      <c r="D22">
        <v>11</v>
      </c>
      <c r="E22" s="147">
        <v>1330</v>
      </c>
      <c r="F22">
        <v>64</v>
      </c>
      <c r="G22">
        <v>68</v>
      </c>
      <c r="H22">
        <v>60.5</v>
      </c>
      <c r="I22">
        <v>62</v>
      </c>
      <c r="J22">
        <v>54.3</v>
      </c>
    </row>
    <row r="23" spans="1:10" x14ac:dyDescent="0.3">
      <c r="A23" s="147">
        <v>13950</v>
      </c>
      <c r="B23">
        <v>13950</v>
      </c>
      <c r="C23">
        <v>0</v>
      </c>
      <c r="D23">
        <v>0</v>
      </c>
      <c r="E23" s="147">
        <v>127</v>
      </c>
      <c r="F23">
        <v>0</v>
      </c>
      <c r="G23">
        <v>0</v>
      </c>
      <c r="H23">
        <v>0</v>
      </c>
      <c r="I23">
        <v>0</v>
      </c>
      <c r="J23">
        <v>59.3</v>
      </c>
    </row>
    <row r="24" spans="1:10" x14ac:dyDescent="0.3">
      <c r="A24" s="147">
        <v>14000</v>
      </c>
      <c r="B24">
        <v>14000</v>
      </c>
      <c r="C24">
        <v>0</v>
      </c>
      <c r="D24">
        <v>1356</v>
      </c>
      <c r="E24" s="147">
        <v>3623</v>
      </c>
      <c r="F24">
        <v>75</v>
      </c>
      <c r="G24">
        <v>82</v>
      </c>
      <c r="H24">
        <v>57</v>
      </c>
      <c r="I24">
        <v>63</v>
      </c>
      <c r="J24">
        <v>64.8</v>
      </c>
    </row>
    <row r="25" spans="1:10" x14ac:dyDescent="0.3">
      <c r="A25" s="147">
        <v>14050</v>
      </c>
      <c r="B25">
        <v>14050</v>
      </c>
      <c r="C25">
        <v>0</v>
      </c>
      <c r="D25">
        <v>1</v>
      </c>
      <c r="E25" s="147">
        <v>2159</v>
      </c>
      <c r="F25">
        <v>85.5</v>
      </c>
      <c r="G25">
        <v>85.5</v>
      </c>
      <c r="H25">
        <v>85.5</v>
      </c>
      <c r="I25">
        <v>85.5</v>
      </c>
      <c r="J25">
        <v>71</v>
      </c>
    </row>
    <row r="26" spans="1:10" x14ac:dyDescent="0.3">
      <c r="A26" s="147">
        <v>14100</v>
      </c>
      <c r="B26">
        <v>14100</v>
      </c>
      <c r="C26">
        <v>0</v>
      </c>
      <c r="D26">
        <v>248</v>
      </c>
      <c r="E26" s="147">
        <v>965</v>
      </c>
      <c r="F26">
        <v>93</v>
      </c>
      <c r="G26">
        <v>93</v>
      </c>
      <c r="H26">
        <v>75.5</v>
      </c>
      <c r="I26">
        <v>75.5</v>
      </c>
      <c r="J26">
        <v>77.8</v>
      </c>
    </row>
    <row r="27" spans="1:10" x14ac:dyDescent="0.3">
      <c r="A27" s="147">
        <v>14150</v>
      </c>
      <c r="B27">
        <v>14150</v>
      </c>
      <c r="C27">
        <v>0</v>
      </c>
      <c r="D27">
        <v>31</v>
      </c>
      <c r="E27" s="147">
        <v>795</v>
      </c>
      <c r="F27">
        <v>93.5</v>
      </c>
      <c r="G27">
        <v>95.5</v>
      </c>
      <c r="H27">
        <v>75</v>
      </c>
      <c r="I27">
        <v>75</v>
      </c>
      <c r="J27">
        <v>85.2</v>
      </c>
    </row>
    <row r="28" spans="1:10" x14ac:dyDescent="0.3">
      <c r="A28" s="147">
        <v>14200</v>
      </c>
      <c r="B28">
        <v>14200</v>
      </c>
      <c r="C28">
        <v>0</v>
      </c>
      <c r="D28">
        <v>215</v>
      </c>
      <c r="E28" s="147">
        <v>6607</v>
      </c>
      <c r="F28">
        <v>110</v>
      </c>
      <c r="G28">
        <v>112.5</v>
      </c>
      <c r="H28">
        <v>87</v>
      </c>
      <c r="I28">
        <v>91</v>
      </c>
      <c r="J28">
        <v>93.5</v>
      </c>
    </row>
    <row r="29" spans="1:10" x14ac:dyDescent="0.3">
      <c r="A29" s="147">
        <v>14250</v>
      </c>
      <c r="B29">
        <v>14250</v>
      </c>
      <c r="C29">
        <v>0</v>
      </c>
      <c r="D29">
        <v>13</v>
      </c>
      <c r="E29" s="147">
        <v>663</v>
      </c>
      <c r="F29">
        <v>116</v>
      </c>
      <c r="G29">
        <v>116</v>
      </c>
      <c r="H29">
        <v>95.5</v>
      </c>
      <c r="I29">
        <v>95.5</v>
      </c>
      <c r="J29">
        <v>102.5</v>
      </c>
    </row>
    <row r="30" spans="1:10" x14ac:dyDescent="0.3">
      <c r="A30" s="147">
        <v>14300</v>
      </c>
      <c r="B30">
        <v>14300</v>
      </c>
      <c r="C30">
        <v>0</v>
      </c>
      <c r="D30">
        <v>200</v>
      </c>
      <c r="E30" s="147">
        <v>1905</v>
      </c>
      <c r="F30">
        <v>134</v>
      </c>
      <c r="G30">
        <v>134</v>
      </c>
      <c r="H30">
        <v>103</v>
      </c>
      <c r="I30">
        <v>103</v>
      </c>
      <c r="J30">
        <v>112.3</v>
      </c>
    </row>
    <row r="31" spans="1:10" x14ac:dyDescent="0.3">
      <c r="A31" s="147">
        <v>14350</v>
      </c>
      <c r="B31">
        <v>14350</v>
      </c>
      <c r="C31">
        <v>0</v>
      </c>
      <c r="D31">
        <v>19</v>
      </c>
      <c r="E31" s="147">
        <v>435</v>
      </c>
      <c r="F31">
        <v>132</v>
      </c>
      <c r="G31">
        <v>144</v>
      </c>
      <c r="H31">
        <v>132</v>
      </c>
      <c r="I31">
        <v>144</v>
      </c>
      <c r="J31">
        <v>123.2</v>
      </c>
    </row>
    <row r="32" spans="1:10" x14ac:dyDescent="0.3">
      <c r="A32" s="147">
        <v>14400</v>
      </c>
      <c r="B32">
        <v>14400</v>
      </c>
      <c r="C32">
        <v>0</v>
      </c>
      <c r="D32">
        <v>94</v>
      </c>
      <c r="E32" s="147">
        <v>2128</v>
      </c>
      <c r="F32">
        <v>147</v>
      </c>
      <c r="G32">
        <v>163</v>
      </c>
      <c r="H32">
        <v>128</v>
      </c>
      <c r="I32">
        <v>135</v>
      </c>
      <c r="J32">
        <v>134.9</v>
      </c>
    </row>
    <row r="33" spans="1:10" x14ac:dyDescent="0.3">
      <c r="A33" s="147">
        <v>14450</v>
      </c>
      <c r="B33">
        <v>14450</v>
      </c>
      <c r="C33">
        <v>0</v>
      </c>
      <c r="D33">
        <v>61</v>
      </c>
      <c r="E33" s="147">
        <v>1002</v>
      </c>
      <c r="F33">
        <v>156</v>
      </c>
      <c r="G33">
        <v>171.5</v>
      </c>
      <c r="H33">
        <v>142.5</v>
      </c>
      <c r="I33">
        <v>142.5</v>
      </c>
      <c r="J33">
        <v>147.80000000000001</v>
      </c>
    </row>
    <row r="34" spans="1:10" x14ac:dyDescent="0.3">
      <c r="A34" s="147">
        <v>14500</v>
      </c>
      <c r="B34">
        <v>14500</v>
      </c>
      <c r="C34">
        <v>0</v>
      </c>
      <c r="D34">
        <v>1271</v>
      </c>
      <c r="E34" s="147">
        <v>3546</v>
      </c>
      <c r="F34">
        <v>185</v>
      </c>
      <c r="G34">
        <v>197</v>
      </c>
      <c r="H34">
        <v>146</v>
      </c>
      <c r="I34">
        <v>167</v>
      </c>
      <c r="J34">
        <v>161.80000000000001</v>
      </c>
    </row>
    <row r="35" spans="1:10" x14ac:dyDescent="0.3">
      <c r="A35" s="147">
        <v>14550</v>
      </c>
      <c r="B35">
        <v>14550</v>
      </c>
      <c r="C35">
        <v>0</v>
      </c>
      <c r="D35">
        <v>7</v>
      </c>
      <c r="E35" s="147">
        <v>381</v>
      </c>
      <c r="F35">
        <v>200</v>
      </c>
      <c r="G35">
        <v>211</v>
      </c>
      <c r="H35">
        <v>199</v>
      </c>
      <c r="I35">
        <v>199</v>
      </c>
      <c r="J35">
        <v>176.9</v>
      </c>
    </row>
    <row r="36" spans="1:10" x14ac:dyDescent="0.3">
      <c r="A36" s="147">
        <v>14600</v>
      </c>
      <c r="B36">
        <v>14600</v>
      </c>
      <c r="C36">
        <v>0</v>
      </c>
      <c r="D36">
        <v>196</v>
      </c>
      <c r="E36" s="147">
        <v>3223</v>
      </c>
      <c r="F36">
        <v>220</v>
      </c>
      <c r="G36">
        <v>232</v>
      </c>
      <c r="H36">
        <v>173</v>
      </c>
      <c r="I36">
        <v>194.5</v>
      </c>
      <c r="J36">
        <v>193.3</v>
      </c>
    </row>
    <row r="37" spans="1:10" x14ac:dyDescent="0.3">
      <c r="A37" s="147">
        <v>14650</v>
      </c>
      <c r="B37">
        <v>14650</v>
      </c>
      <c r="C37">
        <v>0</v>
      </c>
      <c r="D37">
        <v>1</v>
      </c>
      <c r="E37" s="147">
        <v>1252</v>
      </c>
      <c r="F37">
        <v>0</v>
      </c>
      <c r="G37">
        <v>0</v>
      </c>
      <c r="H37">
        <v>0</v>
      </c>
      <c r="I37">
        <v>0</v>
      </c>
      <c r="J37">
        <v>211</v>
      </c>
    </row>
    <row r="38" spans="1:10" x14ac:dyDescent="0.3">
      <c r="A38" s="147">
        <v>14700</v>
      </c>
      <c r="B38">
        <v>14700</v>
      </c>
      <c r="C38">
        <v>0</v>
      </c>
      <c r="D38">
        <v>492</v>
      </c>
      <c r="E38" s="147">
        <v>5340</v>
      </c>
      <c r="F38">
        <v>226.5</v>
      </c>
      <c r="G38">
        <v>264</v>
      </c>
      <c r="H38">
        <v>226.5</v>
      </c>
      <c r="I38">
        <v>227</v>
      </c>
      <c r="J38">
        <v>230.1</v>
      </c>
    </row>
    <row r="39" spans="1:10" x14ac:dyDescent="0.3">
      <c r="A39" s="147">
        <v>14750</v>
      </c>
      <c r="B39">
        <v>14750</v>
      </c>
      <c r="C39">
        <v>0</v>
      </c>
      <c r="D39">
        <v>49</v>
      </c>
      <c r="E39" s="147">
        <v>858</v>
      </c>
      <c r="F39">
        <v>265</v>
      </c>
      <c r="G39">
        <v>286</v>
      </c>
      <c r="H39">
        <v>230</v>
      </c>
      <c r="I39">
        <v>252</v>
      </c>
      <c r="J39">
        <v>250.6</v>
      </c>
    </row>
    <row r="40" spans="1:10" x14ac:dyDescent="0.3">
      <c r="A40" s="147">
        <v>14800</v>
      </c>
      <c r="B40">
        <v>14800</v>
      </c>
      <c r="C40">
        <v>0</v>
      </c>
      <c r="D40">
        <v>193</v>
      </c>
      <c r="E40" s="147">
        <v>7004</v>
      </c>
      <c r="F40">
        <v>301</v>
      </c>
      <c r="G40">
        <v>318</v>
      </c>
      <c r="H40">
        <v>246.5</v>
      </c>
      <c r="I40">
        <v>263</v>
      </c>
      <c r="J40">
        <v>272.7</v>
      </c>
    </row>
    <row r="41" spans="1:10" x14ac:dyDescent="0.3">
      <c r="A41" s="147">
        <v>14850</v>
      </c>
      <c r="B41">
        <v>14850</v>
      </c>
      <c r="C41">
        <v>0</v>
      </c>
      <c r="D41">
        <v>34</v>
      </c>
      <c r="E41" s="147">
        <v>216</v>
      </c>
      <c r="F41">
        <v>330</v>
      </c>
      <c r="G41">
        <v>338</v>
      </c>
      <c r="H41">
        <v>283</v>
      </c>
      <c r="I41">
        <v>283</v>
      </c>
      <c r="J41">
        <v>296.39999999999998</v>
      </c>
    </row>
    <row r="42" spans="1:10" x14ac:dyDescent="0.3">
      <c r="A42" s="147">
        <v>14900</v>
      </c>
      <c r="B42">
        <v>14900</v>
      </c>
      <c r="C42">
        <v>0</v>
      </c>
      <c r="D42">
        <v>87</v>
      </c>
      <c r="E42" s="147">
        <v>865</v>
      </c>
      <c r="F42">
        <v>347</v>
      </c>
      <c r="G42">
        <v>364</v>
      </c>
      <c r="H42">
        <v>290</v>
      </c>
      <c r="I42">
        <v>323</v>
      </c>
      <c r="J42">
        <v>321.7</v>
      </c>
    </row>
    <row r="43" spans="1:10" x14ac:dyDescent="0.3">
      <c r="A43" s="147">
        <v>14950</v>
      </c>
      <c r="B43">
        <v>14950</v>
      </c>
      <c r="C43">
        <v>0</v>
      </c>
      <c r="D43">
        <v>1</v>
      </c>
      <c r="E43" s="147">
        <v>7208</v>
      </c>
      <c r="F43">
        <v>385</v>
      </c>
      <c r="G43">
        <v>385</v>
      </c>
      <c r="H43">
        <v>385</v>
      </c>
      <c r="I43">
        <v>385</v>
      </c>
      <c r="J43">
        <v>348.7</v>
      </c>
    </row>
    <row r="44" spans="1:10" x14ac:dyDescent="0.3">
      <c r="A44" s="147">
        <v>15000</v>
      </c>
      <c r="B44">
        <v>15000</v>
      </c>
      <c r="C44">
        <v>0</v>
      </c>
      <c r="D44">
        <v>600</v>
      </c>
      <c r="E44" s="147">
        <v>12753</v>
      </c>
      <c r="F44">
        <v>412</v>
      </c>
      <c r="G44">
        <v>432</v>
      </c>
      <c r="H44">
        <v>338</v>
      </c>
      <c r="I44">
        <v>338</v>
      </c>
      <c r="J44">
        <v>377.4</v>
      </c>
    </row>
    <row r="45" spans="1:10" x14ac:dyDescent="0.3">
      <c r="A45" s="147">
        <v>15050</v>
      </c>
      <c r="B45">
        <v>15050</v>
      </c>
      <c r="C45">
        <v>0</v>
      </c>
      <c r="D45">
        <v>51</v>
      </c>
      <c r="E45" s="147">
        <v>3163</v>
      </c>
      <c r="F45">
        <v>464</v>
      </c>
      <c r="G45">
        <v>465</v>
      </c>
      <c r="H45">
        <v>387</v>
      </c>
      <c r="I45">
        <v>405</v>
      </c>
      <c r="J45">
        <v>407.8</v>
      </c>
    </row>
    <row r="46" spans="1:10" x14ac:dyDescent="0.3">
      <c r="A46" s="147">
        <v>15100</v>
      </c>
      <c r="B46">
        <v>15100</v>
      </c>
      <c r="C46">
        <v>0</v>
      </c>
      <c r="D46">
        <v>17</v>
      </c>
      <c r="E46" s="147">
        <v>1041</v>
      </c>
      <c r="F46">
        <v>477</v>
      </c>
      <c r="G46">
        <v>483</v>
      </c>
      <c r="H46">
        <v>402</v>
      </c>
      <c r="I46">
        <v>410</v>
      </c>
      <c r="J46">
        <v>440</v>
      </c>
    </row>
    <row r="47" spans="1:10" x14ac:dyDescent="0.3">
      <c r="A47" s="147">
        <v>15150</v>
      </c>
      <c r="B47">
        <v>15150</v>
      </c>
      <c r="C47">
        <v>0</v>
      </c>
      <c r="D47">
        <v>1</v>
      </c>
      <c r="E47" s="147">
        <v>865</v>
      </c>
      <c r="F47">
        <v>0</v>
      </c>
      <c r="G47">
        <v>0</v>
      </c>
      <c r="H47">
        <v>0</v>
      </c>
      <c r="I47">
        <v>0</v>
      </c>
      <c r="J47">
        <v>474.2</v>
      </c>
    </row>
    <row r="48" spans="1:10" x14ac:dyDescent="0.3">
      <c r="A48" s="147">
        <v>15200</v>
      </c>
      <c r="B48">
        <v>15200</v>
      </c>
      <c r="C48">
        <v>0</v>
      </c>
      <c r="D48">
        <v>9</v>
      </c>
      <c r="E48" s="147">
        <v>1513</v>
      </c>
      <c r="F48">
        <v>510</v>
      </c>
      <c r="G48">
        <v>541</v>
      </c>
      <c r="H48">
        <v>510</v>
      </c>
      <c r="I48">
        <v>541</v>
      </c>
      <c r="J48">
        <v>510.4</v>
      </c>
    </row>
    <row r="49" spans="1:10" x14ac:dyDescent="0.3">
      <c r="A49" s="147">
        <v>15250</v>
      </c>
      <c r="B49">
        <v>15250</v>
      </c>
      <c r="C49">
        <v>0</v>
      </c>
      <c r="D49">
        <v>3</v>
      </c>
      <c r="E49" s="147">
        <v>368</v>
      </c>
      <c r="F49">
        <v>593</v>
      </c>
      <c r="G49">
        <v>593</v>
      </c>
      <c r="H49">
        <v>508</v>
      </c>
      <c r="I49">
        <v>508</v>
      </c>
      <c r="J49">
        <v>548.20000000000005</v>
      </c>
    </row>
    <row r="50" spans="1:10" x14ac:dyDescent="0.3">
      <c r="A50" s="147">
        <v>15300</v>
      </c>
      <c r="B50">
        <v>15300</v>
      </c>
      <c r="C50">
        <v>0</v>
      </c>
      <c r="D50">
        <v>501</v>
      </c>
      <c r="E50" s="147">
        <v>2566</v>
      </c>
      <c r="F50">
        <v>560</v>
      </c>
      <c r="G50">
        <v>560</v>
      </c>
      <c r="H50">
        <v>560</v>
      </c>
      <c r="I50">
        <v>560</v>
      </c>
      <c r="J50">
        <v>587.29999999999995</v>
      </c>
    </row>
    <row r="51" spans="1:10" x14ac:dyDescent="0.3">
      <c r="A51" s="147">
        <v>15350</v>
      </c>
      <c r="B51">
        <v>15350</v>
      </c>
      <c r="C51">
        <v>0</v>
      </c>
      <c r="D51">
        <v>0</v>
      </c>
      <c r="E51" s="147">
        <v>366</v>
      </c>
      <c r="F51">
        <v>0</v>
      </c>
      <c r="G51">
        <v>0</v>
      </c>
      <c r="H51">
        <v>0</v>
      </c>
      <c r="I51">
        <v>0</v>
      </c>
      <c r="J51">
        <v>627.9</v>
      </c>
    </row>
    <row r="52" spans="1:10" x14ac:dyDescent="0.3">
      <c r="A52" s="147">
        <v>15400</v>
      </c>
      <c r="B52">
        <v>15400</v>
      </c>
      <c r="C52">
        <v>0</v>
      </c>
      <c r="D52">
        <v>8</v>
      </c>
      <c r="E52" s="147">
        <v>1558</v>
      </c>
      <c r="F52">
        <v>677</v>
      </c>
      <c r="G52">
        <v>677</v>
      </c>
      <c r="H52">
        <v>675</v>
      </c>
      <c r="I52">
        <v>675</v>
      </c>
      <c r="J52">
        <v>669.7</v>
      </c>
    </row>
    <row r="53" spans="1:10" x14ac:dyDescent="0.3">
      <c r="A53" s="147">
        <v>15450</v>
      </c>
      <c r="B53">
        <v>15450</v>
      </c>
      <c r="C53">
        <v>0</v>
      </c>
      <c r="D53">
        <v>0</v>
      </c>
      <c r="E53" s="147">
        <v>164</v>
      </c>
      <c r="F53">
        <v>0</v>
      </c>
      <c r="G53">
        <v>0</v>
      </c>
      <c r="H53">
        <v>0</v>
      </c>
      <c r="I53">
        <v>0</v>
      </c>
      <c r="J53">
        <v>712.8</v>
      </c>
    </row>
    <row r="54" spans="1:10" x14ac:dyDescent="0.3">
      <c r="A54" s="147">
        <v>15500</v>
      </c>
      <c r="B54">
        <v>15500</v>
      </c>
      <c r="C54">
        <v>0</v>
      </c>
      <c r="D54">
        <v>6</v>
      </c>
      <c r="E54" s="147">
        <v>501</v>
      </c>
      <c r="F54">
        <v>758</v>
      </c>
      <c r="G54">
        <v>758</v>
      </c>
      <c r="H54">
        <v>758</v>
      </c>
      <c r="I54">
        <v>758</v>
      </c>
      <c r="J54">
        <v>756.9</v>
      </c>
    </row>
    <row r="55" spans="1:10" x14ac:dyDescent="0.3">
      <c r="A55" s="147">
        <v>15550</v>
      </c>
      <c r="B55">
        <v>15550</v>
      </c>
      <c r="C55">
        <v>0</v>
      </c>
      <c r="D55">
        <v>0</v>
      </c>
      <c r="E55" s="147">
        <v>375</v>
      </c>
      <c r="F55">
        <v>0</v>
      </c>
      <c r="G55">
        <v>0</v>
      </c>
      <c r="H55">
        <v>0</v>
      </c>
      <c r="I55">
        <v>0</v>
      </c>
      <c r="J55">
        <v>802.1</v>
      </c>
    </row>
    <row r="56" spans="1:10" x14ac:dyDescent="0.3">
      <c r="A56" s="147">
        <v>15600</v>
      </c>
      <c r="B56">
        <v>15600</v>
      </c>
      <c r="C56">
        <v>0</v>
      </c>
      <c r="D56">
        <v>4</v>
      </c>
      <c r="E56" s="147">
        <v>1295</v>
      </c>
      <c r="F56">
        <v>0</v>
      </c>
      <c r="G56">
        <v>0</v>
      </c>
      <c r="H56">
        <v>0</v>
      </c>
      <c r="I56">
        <v>0</v>
      </c>
      <c r="J56">
        <v>848.1</v>
      </c>
    </row>
    <row r="57" spans="1:10" x14ac:dyDescent="0.3">
      <c r="A57" s="147">
        <v>15650</v>
      </c>
      <c r="B57">
        <v>15650</v>
      </c>
      <c r="C57">
        <v>0</v>
      </c>
      <c r="D57">
        <v>0</v>
      </c>
      <c r="E57" s="147">
        <v>541</v>
      </c>
      <c r="F57">
        <v>0</v>
      </c>
      <c r="G57">
        <v>0</v>
      </c>
      <c r="H57">
        <v>0</v>
      </c>
      <c r="I57">
        <v>0</v>
      </c>
      <c r="J57">
        <v>894.8</v>
      </c>
    </row>
    <row r="58" spans="1:10" x14ac:dyDescent="0.3">
      <c r="A58" s="147">
        <v>15700</v>
      </c>
      <c r="B58">
        <v>15700</v>
      </c>
      <c r="C58">
        <v>0</v>
      </c>
      <c r="D58">
        <v>0</v>
      </c>
      <c r="E58" s="147">
        <v>423</v>
      </c>
      <c r="F58">
        <v>0</v>
      </c>
      <c r="G58">
        <v>0</v>
      </c>
      <c r="H58">
        <v>0</v>
      </c>
      <c r="I58">
        <v>0</v>
      </c>
      <c r="J58">
        <v>942.2</v>
      </c>
    </row>
    <row r="59" spans="1:10" x14ac:dyDescent="0.3">
      <c r="A59" s="147">
        <v>15750</v>
      </c>
      <c r="B59">
        <v>15750</v>
      </c>
      <c r="C59">
        <v>0</v>
      </c>
      <c r="D59">
        <v>0</v>
      </c>
      <c r="E59" s="147">
        <v>259</v>
      </c>
      <c r="F59">
        <v>0</v>
      </c>
      <c r="G59">
        <v>0</v>
      </c>
      <c r="H59">
        <v>0</v>
      </c>
      <c r="I59">
        <v>0</v>
      </c>
      <c r="J59">
        <v>990</v>
      </c>
    </row>
    <row r="60" spans="1:10" x14ac:dyDescent="0.3">
      <c r="A60" s="147">
        <v>15800</v>
      </c>
      <c r="B60">
        <v>15800</v>
      </c>
      <c r="C60">
        <v>0</v>
      </c>
      <c r="D60">
        <v>5</v>
      </c>
      <c r="E60" s="147">
        <v>1145</v>
      </c>
      <c r="F60">
        <v>0</v>
      </c>
      <c r="G60">
        <v>0</v>
      </c>
      <c r="H60">
        <v>0</v>
      </c>
      <c r="I60">
        <v>0</v>
      </c>
      <c r="J60">
        <v>1038.3</v>
      </c>
    </row>
    <row r="61" spans="1:10" x14ac:dyDescent="0.3">
      <c r="A61" s="147">
        <v>15850</v>
      </c>
      <c r="B61">
        <v>15850</v>
      </c>
      <c r="C61">
        <v>0</v>
      </c>
      <c r="D61">
        <v>0</v>
      </c>
      <c r="E61" s="147">
        <v>390</v>
      </c>
      <c r="F61">
        <v>0</v>
      </c>
      <c r="G61">
        <v>0</v>
      </c>
      <c r="H61">
        <v>0</v>
      </c>
      <c r="I61">
        <v>0</v>
      </c>
      <c r="J61">
        <v>1086.8</v>
      </c>
    </row>
    <row r="62" spans="1:10" x14ac:dyDescent="0.3">
      <c r="A62" s="147">
        <v>15900</v>
      </c>
      <c r="B62">
        <v>15900</v>
      </c>
      <c r="C62">
        <v>0</v>
      </c>
      <c r="D62">
        <v>0</v>
      </c>
      <c r="E62" s="147">
        <v>366</v>
      </c>
      <c r="F62">
        <v>0</v>
      </c>
      <c r="G62">
        <v>0</v>
      </c>
      <c r="H62">
        <v>0</v>
      </c>
      <c r="I62">
        <v>0</v>
      </c>
      <c r="J62">
        <v>1135.7</v>
      </c>
    </row>
    <row r="63" spans="1:10" x14ac:dyDescent="0.3">
      <c r="A63" s="147">
        <v>15950</v>
      </c>
      <c r="B63">
        <v>15950</v>
      </c>
      <c r="C63">
        <v>0</v>
      </c>
      <c r="D63">
        <v>0</v>
      </c>
      <c r="E63" s="147">
        <v>189</v>
      </c>
      <c r="F63">
        <v>0</v>
      </c>
      <c r="G63">
        <v>0</v>
      </c>
      <c r="H63">
        <v>0</v>
      </c>
      <c r="I63">
        <v>0</v>
      </c>
      <c r="J63">
        <v>1184.7</v>
      </c>
    </row>
    <row r="64" spans="1:10" x14ac:dyDescent="0.3">
      <c r="A64" s="147">
        <v>16000</v>
      </c>
      <c r="B64">
        <v>16000</v>
      </c>
      <c r="C64">
        <v>0</v>
      </c>
      <c r="D64">
        <v>0</v>
      </c>
      <c r="E64" s="147">
        <v>214</v>
      </c>
      <c r="F64">
        <v>0</v>
      </c>
      <c r="G64">
        <v>0</v>
      </c>
      <c r="H64">
        <v>0</v>
      </c>
      <c r="I64">
        <v>0</v>
      </c>
      <c r="J64">
        <v>1233.9000000000001</v>
      </c>
    </row>
    <row r="65" spans="1:10" x14ac:dyDescent="0.3">
      <c r="A65" s="147">
        <v>16050</v>
      </c>
      <c r="B65">
        <v>16050</v>
      </c>
      <c r="C65">
        <v>0</v>
      </c>
      <c r="D65">
        <v>0</v>
      </c>
      <c r="E65" s="147">
        <v>249</v>
      </c>
      <c r="F65">
        <v>0</v>
      </c>
      <c r="G65">
        <v>0</v>
      </c>
      <c r="H65">
        <v>0</v>
      </c>
      <c r="I65">
        <v>0</v>
      </c>
      <c r="J65">
        <v>1283.2</v>
      </c>
    </row>
    <row r="66" spans="1:10" x14ac:dyDescent="0.3">
      <c r="A66" s="147">
        <v>16100</v>
      </c>
      <c r="B66">
        <v>16100</v>
      </c>
      <c r="C66">
        <v>0</v>
      </c>
      <c r="D66">
        <v>3</v>
      </c>
      <c r="E66" s="147">
        <v>190</v>
      </c>
      <c r="F66">
        <v>0</v>
      </c>
      <c r="G66">
        <v>0</v>
      </c>
      <c r="H66">
        <v>0</v>
      </c>
      <c r="I66">
        <v>0</v>
      </c>
      <c r="J66">
        <v>1332.7</v>
      </c>
    </row>
    <row r="67" spans="1:10" x14ac:dyDescent="0.3">
      <c r="A67" s="147">
        <v>16150</v>
      </c>
      <c r="B67">
        <v>16150</v>
      </c>
      <c r="C67">
        <v>0</v>
      </c>
      <c r="D67">
        <v>0</v>
      </c>
      <c r="E67" s="147">
        <v>67</v>
      </c>
      <c r="F67">
        <v>0</v>
      </c>
      <c r="G67">
        <v>0</v>
      </c>
      <c r="H67">
        <v>0</v>
      </c>
      <c r="I67">
        <v>0</v>
      </c>
      <c r="J67">
        <v>1382.2</v>
      </c>
    </row>
    <row r="68" spans="1:10" x14ac:dyDescent="0.3">
      <c r="A68" s="147">
        <v>16200</v>
      </c>
      <c r="B68">
        <v>16200</v>
      </c>
      <c r="C68">
        <v>0</v>
      </c>
      <c r="D68">
        <v>0</v>
      </c>
      <c r="E68" s="147">
        <v>82</v>
      </c>
      <c r="F68">
        <v>0</v>
      </c>
      <c r="G68">
        <v>0</v>
      </c>
      <c r="H68">
        <v>0</v>
      </c>
      <c r="I68">
        <v>0</v>
      </c>
      <c r="J68">
        <v>1431.7</v>
      </c>
    </row>
    <row r="69" spans="1:10" x14ac:dyDescent="0.3">
      <c r="A69" s="147">
        <v>16250</v>
      </c>
      <c r="B69">
        <v>16250</v>
      </c>
      <c r="C69">
        <v>0</v>
      </c>
      <c r="D69">
        <v>0</v>
      </c>
      <c r="E69" s="147">
        <v>49</v>
      </c>
      <c r="F69">
        <v>0</v>
      </c>
      <c r="G69">
        <v>0</v>
      </c>
      <c r="H69">
        <v>0</v>
      </c>
      <c r="I69">
        <v>0</v>
      </c>
      <c r="J69">
        <v>1481.3</v>
      </c>
    </row>
    <row r="70" spans="1:10" x14ac:dyDescent="0.3">
      <c r="A70" s="147">
        <v>16300</v>
      </c>
      <c r="B70">
        <v>16300</v>
      </c>
      <c r="C70">
        <v>0</v>
      </c>
      <c r="D70">
        <v>0</v>
      </c>
      <c r="E70" s="147">
        <v>56</v>
      </c>
      <c r="F70">
        <v>0</v>
      </c>
      <c r="G70">
        <v>0</v>
      </c>
      <c r="H70">
        <v>0</v>
      </c>
      <c r="I70">
        <v>0</v>
      </c>
      <c r="J70">
        <v>1530.9</v>
      </c>
    </row>
    <row r="71" spans="1:10" x14ac:dyDescent="0.3">
      <c r="A71" s="147">
        <v>16350</v>
      </c>
      <c r="B71">
        <v>16350</v>
      </c>
      <c r="C71">
        <v>0</v>
      </c>
      <c r="D71">
        <v>0</v>
      </c>
      <c r="E71" s="147">
        <v>1</v>
      </c>
      <c r="F71">
        <v>0</v>
      </c>
      <c r="G71">
        <v>0</v>
      </c>
      <c r="H71">
        <v>0</v>
      </c>
      <c r="I71">
        <v>0</v>
      </c>
      <c r="J71">
        <v>1580.6</v>
      </c>
    </row>
    <row r="72" spans="1:10" x14ac:dyDescent="0.3">
      <c r="A72" s="147">
        <v>16400</v>
      </c>
      <c r="B72">
        <v>16400</v>
      </c>
      <c r="C72">
        <v>0</v>
      </c>
      <c r="D72">
        <v>0</v>
      </c>
      <c r="E72" s="147">
        <v>69</v>
      </c>
      <c r="F72">
        <v>0</v>
      </c>
      <c r="G72">
        <v>0</v>
      </c>
      <c r="H72">
        <v>0</v>
      </c>
      <c r="I72">
        <v>0</v>
      </c>
      <c r="J72">
        <v>1630.3</v>
      </c>
    </row>
    <row r="73" spans="1:10" x14ac:dyDescent="0.3">
      <c r="A73" s="147">
        <v>16450</v>
      </c>
      <c r="B73">
        <v>16450</v>
      </c>
      <c r="C73">
        <v>0</v>
      </c>
      <c r="D73">
        <v>0</v>
      </c>
      <c r="E73" s="147">
        <v>21</v>
      </c>
      <c r="F73">
        <v>0</v>
      </c>
      <c r="G73">
        <v>0</v>
      </c>
      <c r="H73">
        <v>0</v>
      </c>
      <c r="I73">
        <v>0</v>
      </c>
      <c r="J73">
        <v>1680</v>
      </c>
    </row>
    <row r="74" spans="1:10" x14ac:dyDescent="0.3">
      <c r="A74" s="147">
        <v>16500</v>
      </c>
      <c r="B74">
        <v>16500</v>
      </c>
      <c r="C74">
        <v>0</v>
      </c>
      <c r="D74">
        <v>0</v>
      </c>
      <c r="E74" s="147">
        <v>22</v>
      </c>
      <c r="F74">
        <v>0</v>
      </c>
      <c r="G74">
        <v>0</v>
      </c>
      <c r="H74">
        <v>0</v>
      </c>
      <c r="I74">
        <v>0</v>
      </c>
      <c r="J74">
        <v>1729.8</v>
      </c>
    </row>
    <row r="75" spans="1:10" x14ac:dyDescent="0.3">
      <c r="A75" s="147">
        <v>16550</v>
      </c>
      <c r="B75">
        <v>16550</v>
      </c>
      <c r="C75">
        <v>0</v>
      </c>
      <c r="D75">
        <v>0</v>
      </c>
      <c r="E75" s="147">
        <v>0</v>
      </c>
      <c r="F75">
        <v>0</v>
      </c>
      <c r="G75">
        <v>0</v>
      </c>
      <c r="H75">
        <v>0</v>
      </c>
      <c r="I75">
        <v>0</v>
      </c>
      <c r="J75">
        <v>1779.5</v>
      </c>
    </row>
    <row r="76" spans="1:10" x14ac:dyDescent="0.3">
      <c r="A76" s="147">
        <v>16600</v>
      </c>
      <c r="B76">
        <v>16600</v>
      </c>
      <c r="C76">
        <v>0</v>
      </c>
      <c r="D76">
        <v>0</v>
      </c>
      <c r="E76" s="147">
        <v>51</v>
      </c>
      <c r="F76">
        <v>0</v>
      </c>
      <c r="G76">
        <v>0</v>
      </c>
      <c r="H76">
        <v>0</v>
      </c>
      <c r="I76">
        <v>0</v>
      </c>
      <c r="J76">
        <v>1829.3</v>
      </c>
    </row>
    <row r="77" spans="1:10" x14ac:dyDescent="0.3">
      <c r="A77" s="147">
        <v>16650</v>
      </c>
      <c r="B77">
        <v>16650</v>
      </c>
      <c r="C77">
        <v>0</v>
      </c>
      <c r="D77">
        <v>0</v>
      </c>
      <c r="E77" s="147">
        <v>0</v>
      </c>
      <c r="F77">
        <v>0</v>
      </c>
      <c r="G77">
        <v>0</v>
      </c>
      <c r="H77">
        <v>0</v>
      </c>
      <c r="I77">
        <v>0</v>
      </c>
      <c r="J77">
        <v>1879.1</v>
      </c>
    </row>
    <row r="78" spans="1:10" x14ac:dyDescent="0.3">
      <c r="A78" s="147">
        <v>16700</v>
      </c>
      <c r="B78">
        <v>16700</v>
      </c>
      <c r="C78">
        <v>0</v>
      </c>
      <c r="D78">
        <v>0</v>
      </c>
      <c r="E78" s="147">
        <v>1</v>
      </c>
      <c r="F78">
        <v>0</v>
      </c>
      <c r="G78">
        <v>0</v>
      </c>
      <c r="H78">
        <v>0</v>
      </c>
      <c r="I78">
        <v>0</v>
      </c>
      <c r="J78">
        <v>1928.9</v>
      </c>
    </row>
    <row r="79" spans="1:10" x14ac:dyDescent="0.3">
      <c r="A79" s="147">
        <v>16750</v>
      </c>
      <c r="B79">
        <v>16750</v>
      </c>
      <c r="C79">
        <v>0</v>
      </c>
      <c r="D79">
        <v>0</v>
      </c>
      <c r="E79" s="147">
        <v>0</v>
      </c>
      <c r="F79">
        <v>0</v>
      </c>
      <c r="G79">
        <v>0</v>
      </c>
      <c r="H79">
        <v>0</v>
      </c>
      <c r="I79">
        <v>0</v>
      </c>
      <c r="J79">
        <v>1978.7</v>
      </c>
    </row>
    <row r="80" spans="1:10" x14ac:dyDescent="0.3">
      <c r="A80" s="147">
        <v>16800</v>
      </c>
      <c r="B80">
        <v>16800</v>
      </c>
      <c r="C80">
        <v>0</v>
      </c>
      <c r="D80">
        <v>0</v>
      </c>
      <c r="E80" s="147">
        <v>10</v>
      </c>
      <c r="F80">
        <v>0</v>
      </c>
      <c r="G80">
        <v>0</v>
      </c>
      <c r="H80">
        <v>0</v>
      </c>
      <c r="I80">
        <v>0</v>
      </c>
      <c r="J80">
        <v>2028.5</v>
      </c>
    </row>
    <row r="81" spans="1:10" x14ac:dyDescent="0.3">
      <c r="A81" s="147">
        <v>16850</v>
      </c>
      <c r="B81">
        <v>16850</v>
      </c>
      <c r="C81">
        <v>0</v>
      </c>
      <c r="D81">
        <v>0</v>
      </c>
      <c r="E81" s="147">
        <v>3</v>
      </c>
      <c r="F81">
        <v>0</v>
      </c>
      <c r="G81">
        <v>0</v>
      </c>
      <c r="H81">
        <v>0</v>
      </c>
      <c r="I81">
        <v>0</v>
      </c>
      <c r="J81">
        <v>2078.3000000000002</v>
      </c>
    </row>
    <row r="82" spans="1:10" x14ac:dyDescent="0.3">
      <c r="A82" s="147">
        <v>16900</v>
      </c>
      <c r="B82">
        <v>16900</v>
      </c>
      <c r="C82">
        <v>0</v>
      </c>
      <c r="D82">
        <v>0</v>
      </c>
      <c r="E82" s="147">
        <v>20</v>
      </c>
      <c r="F82">
        <v>0</v>
      </c>
      <c r="G82">
        <v>0</v>
      </c>
      <c r="H82">
        <v>0</v>
      </c>
      <c r="I82">
        <v>0</v>
      </c>
      <c r="J82">
        <v>2128.1999999999998</v>
      </c>
    </row>
    <row r="83" spans="1:10" x14ac:dyDescent="0.3">
      <c r="A83" s="147">
        <v>16950</v>
      </c>
      <c r="B83">
        <v>16950</v>
      </c>
      <c r="C83">
        <v>0</v>
      </c>
      <c r="D83">
        <v>0</v>
      </c>
      <c r="E83" s="147">
        <v>0</v>
      </c>
      <c r="F83">
        <v>0</v>
      </c>
      <c r="G83">
        <v>0</v>
      </c>
      <c r="H83">
        <v>0</v>
      </c>
      <c r="I83">
        <v>0</v>
      </c>
      <c r="J83">
        <v>2178</v>
      </c>
    </row>
    <row r="84" spans="1:10" x14ac:dyDescent="0.3">
      <c r="A84" s="147">
        <v>17000</v>
      </c>
      <c r="B84">
        <v>17000</v>
      </c>
      <c r="C84">
        <v>0</v>
      </c>
      <c r="D84">
        <v>0</v>
      </c>
      <c r="E84" s="147">
        <v>3</v>
      </c>
      <c r="F84">
        <v>0</v>
      </c>
      <c r="G84">
        <v>0</v>
      </c>
      <c r="H84">
        <v>0</v>
      </c>
      <c r="I84">
        <v>0</v>
      </c>
      <c r="J84">
        <v>2227.8000000000002</v>
      </c>
    </row>
    <row r="85" spans="1:10" x14ac:dyDescent="0.3">
      <c r="A85" s="147">
        <v>17050</v>
      </c>
      <c r="B85">
        <v>17050</v>
      </c>
      <c r="C85">
        <v>0</v>
      </c>
      <c r="D85">
        <v>0</v>
      </c>
      <c r="E85" s="147">
        <v>0</v>
      </c>
      <c r="F85">
        <v>0</v>
      </c>
      <c r="G85">
        <v>0</v>
      </c>
      <c r="H85">
        <v>0</v>
      </c>
      <c r="I85">
        <v>0</v>
      </c>
      <c r="J85">
        <v>2277.6999999999998</v>
      </c>
    </row>
    <row r="86" spans="1:10" x14ac:dyDescent="0.3">
      <c r="A86" s="147">
        <v>17100</v>
      </c>
      <c r="B86">
        <v>17100</v>
      </c>
      <c r="C86">
        <v>0</v>
      </c>
      <c r="D86">
        <v>0</v>
      </c>
      <c r="E86" s="147">
        <v>0</v>
      </c>
      <c r="F86">
        <v>0</v>
      </c>
      <c r="G86">
        <v>0</v>
      </c>
      <c r="H86">
        <v>0</v>
      </c>
      <c r="I86">
        <v>0</v>
      </c>
      <c r="J86">
        <v>2327.5</v>
      </c>
    </row>
    <row r="87" spans="1:10" x14ac:dyDescent="0.3">
      <c r="A87" s="147">
        <v>17150</v>
      </c>
      <c r="B87">
        <v>17150</v>
      </c>
      <c r="C87">
        <v>0</v>
      </c>
      <c r="D87">
        <v>0</v>
      </c>
      <c r="E87" s="147">
        <v>0</v>
      </c>
      <c r="F87">
        <v>0</v>
      </c>
      <c r="G87">
        <v>0</v>
      </c>
      <c r="H87">
        <v>0</v>
      </c>
      <c r="I87">
        <v>0</v>
      </c>
      <c r="J87">
        <v>2377.4</v>
      </c>
    </row>
    <row r="88" spans="1:10" x14ac:dyDescent="0.3">
      <c r="A88" s="147">
        <v>17200</v>
      </c>
      <c r="B88">
        <v>17200</v>
      </c>
      <c r="C88">
        <v>0</v>
      </c>
      <c r="D88">
        <v>0</v>
      </c>
      <c r="E88" s="147">
        <v>1</v>
      </c>
      <c r="F88">
        <v>0</v>
      </c>
      <c r="G88">
        <v>0</v>
      </c>
      <c r="H88">
        <v>0</v>
      </c>
      <c r="I88">
        <v>0</v>
      </c>
      <c r="J88">
        <v>2427.1999999999998</v>
      </c>
    </row>
    <row r="89" spans="1:10" x14ac:dyDescent="0.3">
      <c r="A89" s="147">
        <v>17250</v>
      </c>
      <c r="B89">
        <v>17250</v>
      </c>
      <c r="C89">
        <v>0</v>
      </c>
      <c r="D89">
        <v>0</v>
      </c>
      <c r="E89" s="147">
        <v>0</v>
      </c>
      <c r="F89">
        <v>0</v>
      </c>
      <c r="G89">
        <v>0</v>
      </c>
      <c r="H89">
        <v>0</v>
      </c>
      <c r="I89">
        <v>0</v>
      </c>
      <c r="J89">
        <v>2477.1</v>
      </c>
    </row>
    <row r="90" spans="1:10" x14ac:dyDescent="0.3">
      <c r="A90" s="147">
        <v>17300</v>
      </c>
      <c r="B90">
        <v>17300</v>
      </c>
      <c r="C90">
        <v>0</v>
      </c>
      <c r="D90">
        <v>0</v>
      </c>
      <c r="E90" s="147">
        <v>6</v>
      </c>
      <c r="F90">
        <v>0</v>
      </c>
      <c r="G90">
        <v>0</v>
      </c>
      <c r="H90">
        <v>0</v>
      </c>
      <c r="I90">
        <v>0</v>
      </c>
      <c r="J90">
        <v>2527</v>
      </c>
    </row>
    <row r="91" spans="1:10" x14ac:dyDescent="0.3">
      <c r="A91" s="147">
        <v>17350</v>
      </c>
      <c r="B91">
        <v>17350</v>
      </c>
      <c r="C91">
        <v>0</v>
      </c>
      <c r="D91">
        <v>0</v>
      </c>
      <c r="E91" s="147">
        <v>0</v>
      </c>
      <c r="F91">
        <v>0</v>
      </c>
      <c r="G91">
        <v>0</v>
      </c>
      <c r="H91">
        <v>0</v>
      </c>
      <c r="I91">
        <v>0</v>
      </c>
      <c r="J91">
        <v>2576.8000000000002</v>
      </c>
    </row>
    <row r="92" spans="1:10" x14ac:dyDescent="0.3">
      <c r="A92" s="147">
        <v>17400</v>
      </c>
      <c r="B92">
        <v>17400</v>
      </c>
      <c r="C92">
        <v>0</v>
      </c>
      <c r="D92">
        <v>0</v>
      </c>
      <c r="E92" s="147">
        <v>21</v>
      </c>
      <c r="F92">
        <v>0</v>
      </c>
      <c r="G92">
        <v>0</v>
      </c>
      <c r="H92">
        <v>0</v>
      </c>
      <c r="I92">
        <v>0</v>
      </c>
      <c r="J92">
        <v>2626.7</v>
      </c>
    </row>
    <row r="93" spans="1:10" x14ac:dyDescent="0.3">
      <c r="A93" s="147">
        <v>17450</v>
      </c>
      <c r="B93">
        <v>17450</v>
      </c>
      <c r="C93">
        <v>0</v>
      </c>
      <c r="D93">
        <v>0</v>
      </c>
      <c r="E93" s="147">
        <v>0</v>
      </c>
      <c r="F93">
        <v>0</v>
      </c>
      <c r="G93">
        <v>0</v>
      </c>
      <c r="H93">
        <v>0</v>
      </c>
      <c r="I93">
        <v>0</v>
      </c>
      <c r="J93">
        <v>2676.5</v>
      </c>
    </row>
    <row r="94" spans="1:10" x14ac:dyDescent="0.3">
      <c r="A94" s="147">
        <v>17500</v>
      </c>
      <c r="B94">
        <v>17500</v>
      </c>
      <c r="C94">
        <v>0</v>
      </c>
      <c r="D94">
        <v>0</v>
      </c>
      <c r="E94" s="147">
        <v>1</v>
      </c>
      <c r="F94">
        <v>0</v>
      </c>
      <c r="G94">
        <v>0</v>
      </c>
      <c r="H94">
        <v>0</v>
      </c>
      <c r="I94">
        <v>0</v>
      </c>
      <c r="J94">
        <v>2726.4</v>
      </c>
    </row>
    <row r="95" spans="1:10" x14ac:dyDescent="0.3">
      <c r="A95" s="147">
        <v>17550</v>
      </c>
      <c r="B95">
        <v>17550</v>
      </c>
      <c r="C95">
        <v>0</v>
      </c>
      <c r="D95">
        <v>0</v>
      </c>
      <c r="E95" s="147">
        <v>0</v>
      </c>
      <c r="F95">
        <v>0</v>
      </c>
      <c r="G95">
        <v>0</v>
      </c>
      <c r="H95">
        <v>0</v>
      </c>
      <c r="I95">
        <v>0</v>
      </c>
      <c r="J95">
        <v>2776.3</v>
      </c>
    </row>
    <row r="96" spans="1:10" x14ac:dyDescent="0.3">
      <c r="A96" s="147">
        <v>17600</v>
      </c>
      <c r="B96">
        <v>17600</v>
      </c>
      <c r="C96">
        <v>0</v>
      </c>
      <c r="D96">
        <v>0</v>
      </c>
      <c r="E96" s="147">
        <v>0</v>
      </c>
      <c r="F96">
        <v>0</v>
      </c>
      <c r="G96">
        <v>0</v>
      </c>
      <c r="H96">
        <v>0</v>
      </c>
      <c r="I96">
        <v>0</v>
      </c>
      <c r="J96">
        <v>2826.1</v>
      </c>
    </row>
    <row r="97" spans="1:10" x14ac:dyDescent="0.3">
      <c r="A97" s="147">
        <v>17650</v>
      </c>
      <c r="B97">
        <v>17650</v>
      </c>
      <c r="C97">
        <v>0</v>
      </c>
      <c r="D97">
        <v>0</v>
      </c>
      <c r="E97" s="147">
        <v>0</v>
      </c>
      <c r="F97">
        <v>0</v>
      </c>
      <c r="G97">
        <v>0</v>
      </c>
      <c r="H97">
        <v>0</v>
      </c>
      <c r="I97">
        <v>0</v>
      </c>
      <c r="J97">
        <v>2876</v>
      </c>
    </row>
    <row r="98" spans="1:10" x14ac:dyDescent="0.3">
      <c r="A98" s="147">
        <v>17700</v>
      </c>
      <c r="B98">
        <v>17700</v>
      </c>
      <c r="C98">
        <v>0</v>
      </c>
      <c r="D98">
        <v>0</v>
      </c>
      <c r="E98" s="147">
        <v>0</v>
      </c>
      <c r="F98">
        <v>0</v>
      </c>
      <c r="G98">
        <v>0</v>
      </c>
      <c r="H98">
        <v>0</v>
      </c>
      <c r="I98">
        <v>0</v>
      </c>
      <c r="J98">
        <v>2925.9</v>
      </c>
    </row>
    <row r="99" spans="1:10" x14ac:dyDescent="0.3">
      <c r="A99" s="147">
        <v>17750</v>
      </c>
      <c r="B99">
        <v>17750</v>
      </c>
      <c r="C99">
        <v>0</v>
      </c>
      <c r="D99">
        <v>0</v>
      </c>
      <c r="E99" s="147">
        <v>0</v>
      </c>
      <c r="F99">
        <v>0</v>
      </c>
      <c r="G99">
        <v>0</v>
      </c>
      <c r="H99">
        <v>0</v>
      </c>
      <c r="I99">
        <v>0</v>
      </c>
      <c r="J99">
        <v>2975.7</v>
      </c>
    </row>
    <row r="100" spans="1:10" x14ac:dyDescent="0.3">
      <c r="A100" s="147">
        <v>17800</v>
      </c>
      <c r="B100">
        <v>17800</v>
      </c>
      <c r="C100">
        <v>0</v>
      </c>
      <c r="D100">
        <v>0</v>
      </c>
      <c r="E100" s="147">
        <v>10</v>
      </c>
      <c r="F100">
        <v>0</v>
      </c>
      <c r="G100">
        <v>0</v>
      </c>
      <c r="H100">
        <v>0</v>
      </c>
      <c r="I100">
        <v>0</v>
      </c>
      <c r="J100">
        <v>3025.6</v>
      </c>
    </row>
    <row r="101" spans="1:10" x14ac:dyDescent="0.3">
      <c r="A101" s="147">
        <v>17850</v>
      </c>
      <c r="B101">
        <v>17850</v>
      </c>
      <c r="C101">
        <v>0</v>
      </c>
      <c r="D101">
        <v>0</v>
      </c>
      <c r="E101" s="147">
        <v>0</v>
      </c>
      <c r="F101">
        <v>0</v>
      </c>
      <c r="G101">
        <v>0</v>
      </c>
      <c r="H101">
        <v>0</v>
      </c>
      <c r="I101">
        <v>0</v>
      </c>
      <c r="J101">
        <v>3075.5</v>
      </c>
    </row>
    <row r="102" spans="1:10" x14ac:dyDescent="0.3">
      <c r="A102" s="147">
        <v>17900</v>
      </c>
      <c r="B102">
        <v>17900</v>
      </c>
      <c r="C102">
        <v>0</v>
      </c>
      <c r="D102">
        <v>0</v>
      </c>
      <c r="E102" s="147">
        <v>0</v>
      </c>
      <c r="F102">
        <v>0</v>
      </c>
      <c r="G102">
        <v>0</v>
      </c>
      <c r="H102">
        <v>0</v>
      </c>
      <c r="I102">
        <v>0</v>
      </c>
      <c r="J102">
        <v>3125.4</v>
      </c>
    </row>
    <row r="103" spans="1:10" x14ac:dyDescent="0.3">
      <c r="A103" s="147">
        <v>17950</v>
      </c>
      <c r="B103">
        <v>17950</v>
      </c>
      <c r="C103">
        <v>0</v>
      </c>
      <c r="D103">
        <v>0</v>
      </c>
      <c r="E103" s="147">
        <v>0</v>
      </c>
      <c r="F103">
        <v>0</v>
      </c>
      <c r="G103">
        <v>0</v>
      </c>
      <c r="H103">
        <v>0</v>
      </c>
      <c r="I103">
        <v>0</v>
      </c>
      <c r="J103">
        <v>3175.2</v>
      </c>
    </row>
    <row r="104" spans="1:10" x14ac:dyDescent="0.3">
      <c r="A104" t="s">
        <v>145</v>
      </c>
      <c r="B104">
        <v>18000</v>
      </c>
      <c r="C104">
        <v>0</v>
      </c>
      <c r="D104">
        <v>0</v>
      </c>
      <c r="E104">
        <v>105</v>
      </c>
      <c r="F104">
        <v>0</v>
      </c>
      <c r="G104">
        <v>0</v>
      </c>
      <c r="H104">
        <v>0</v>
      </c>
      <c r="I104">
        <v>0</v>
      </c>
      <c r="J104">
        <v>3225.1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01222-4DCB-4C63-B6C0-5BDA0A14EC92}">
  <dimension ref="A1:J104"/>
  <sheetViews>
    <sheetView workbookViewId="0"/>
  </sheetViews>
  <sheetFormatPr baseColWidth="10" defaultColWidth="8.88671875" defaultRowHeight="14.4" x14ac:dyDescent="0.3"/>
  <sheetData>
    <row r="1" spans="1:10" x14ac:dyDescent="0.3">
      <c r="A1" s="148" t="s">
        <v>800</v>
      </c>
      <c r="B1" s="148" t="s">
        <v>801</v>
      </c>
      <c r="C1" s="148" t="s">
        <v>802</v>
      </c>
      <c r="D1" s="148" t="s">
        <v>803</v>
      </c>
      <c r="E1" s="148" t="s">
        <v>804</v>
      </c>
      <c r="F1" s="148" t="s">
        <v>805</v>
      </c>
      <c r="G1" s="148" t="s">
        <v>806</v>
      </c>
      <c r="H1" s="148" t="s">
        <v>807</v>
      </c>
      <c r="I1" s="148" t="s">
        <v>808</v>
      </c>
      <c r="J1" s="148" t="s">
        <v>809</v>
      </c>
    </row>
    <row r="2" spans="1:10" x14ac:dyDescent="0.3">
      <c r="A2" s="147">
        <v>11000</v>
      </c>
      <c r="B2">
        <v>11000</v>
      </c>
      <c r="C2">
        <v>0</v>
      </c>
      <c r="D2">
        <v>0</v>
      </c>
      <c r="E2" s="147">
        <v>100</v>
      </c>
      <c r="F2">
        <v>0</v>
      </c>
      <c r="G2">
        <v>0</v>
      </c>
      <c r="H2">
        <v>0</v>
      </c>
      <c r="I2">
        <v>0</v>
      </c>
      <c r="J2">
        <v>3929.9</v>
      </c>
    </row>
    <row r="3" spans="1:10" x14ac:dyDescent="0.3">
      <c r="A3" s="147">
        <v>11200</v>
      </c>
      <c r="B3">
        <v>11200</v>
      </c>
      <c r="C3">
        <v>0</v>
      </c>
      <c r="D3">
        <v>0</v>
      </c>
      <c r="E3" s="147">
        <v>0</v>
      </c>
      <c r="F3">
        <v>0</v>
      </c>
      <c r="G3">
        <v>0</v>
      </c>
      <c r="H3">
        <v>0</v>
      </c>
      <c r="I3">
        <v>0</v>
      </c>
      <c r="J3">
        <v>3730.7</v>
      </c>
    </row>
    <row r="4" spans="1:10" x14ac:dyDescent="0.3">
      <c r="A4" s="147">
        <v>11400</v>
      </c>
      <c r="B4">
        <v>11400</v>
      </c>
      <c r="C4">
        <v>0</v>
      </c>
      <c r="D4">
        <v>0</v>
      </c>
      <c r="E4" s="147">
        <v>0</v>
      </c>
      <c r="F4">
        <v>0</v>
      </c>
      <c r="G4">
        <v>0</v>
      </c>
      <c r="H4">
        <v>0</v>
      </c>
      <c r="I4">
        <v>0</v>
      </c>
      <c r="J4">
        <v>3531.7</v>
      </c>
    </row>
    <row r="5" spans="1:10" x14ac:dyDescent="0.3">
      <c r="A5" s="147">
        <v>11600</v>
      </c>
      <c r="B5">
        <v>11600</v>
      </c>
      <c r="C5">
        <v>0</v>
      </c>
      <c r="D5">
        <v>0</v>
      </c>
      <c r="E5" s="147">
        <v>0</v>
      </c>
      <c r="F5">
        <v>0</v>
      </c>
      <c r="G5">
        <v>0</v>
      </c>
      <c r="H5">
        <v>0</v>
      </c>
      <c r="I5">
        <v>0</v>
      </c>
      <c r="J5">
        <v>3332.7</v>
      </c>
    </row>
    <row r="6" spans="1:10" x14ac:dyDescent="0.3">
      <c r="A6" s="147">
        <v>11800</v>
      </c>
      <c r="B6">
        <v>11800</v>
      </c>
      <c r="C6">
        <v>0</v>
      </c>
      <c r="D6">
        <v>0</v>
      </c>
      <c r="E6" s="147">
        <v>0</v>
      </c>
      <c r="F6">
        <v>0</v>
      </c>
      <c r="G6">
        <v>0</v>
      </c>
      <c r="H6">
        <v>0</v>
      </c>
      <c r="I6">
        <v>0</v>
      </c>
      <c r="J6">
        <v>3133.9</v>
      </c>
    </row>
    <row r="7" spans="1:10" x14ac:dyDescent="0.3">
      <c r="A7" s="147">
        <v>12000</v>
      </c>
      <c r="B7">
        <v>12000</v>
      </c>
      <c r="C7">
        <v>0</v>
      </c>
      <c r="D7">
        <v>10</v>
      </c>
      <c r="E7" s="147">
        <v>36</v>
      </c>
      <c r="F7">
        <v>2885</v>
      </c>
      <c r="G7">
        <v>2939</v>
      </c>
      <c r="H7">
        <v>2885</v>
      </c>
      <c r="I7">
        <v>2939</v>
      </c>
      <c r="J7">
        <v>2935.1</v>
      </c>
    </row>
    <row r="8" spans="1:10" x14ac:dyDescent="0.3">
      <c r="A8" s="147">
        <v>12200</v>
      </c>
      <c r="B8">
        <v>12200</v>
      </c>
      <c r="C8">
        <v>0</v>
      </c>
      <c r="D8">
        <v>0</v>
      </c>
      <c r="E8" s="147">
        <v>10</v>
      </c>
      <c r="F8">
        <v>0</v>
      </c>
      <c r="G8">
        <v>0</v>
      </c>
      <c r="H8">
        <v>0</v>
      </c>
      <c r="I8">
        <v>0</v>
      </c>
      <c r="J8">
        <v>2736.5</v>
      </c>
    </row>
    <row r="9" spans="1:10" x14ac:dyDescent="0.3">
      <c r="A9" s="147">
        <v>12400</v>
      </c>
      <c r="B9">
        <v>12400</v>
      </c>
      <c r="C9">
        <v>0</v>
      </c>
      <c r="D9">
        <v>0</v>
      </c>
      <c r="E9" s="147">
        <v>10</v>
      </c>
      <c r="F9">
        <v>0</v>
      </c>
      <c r="G9">
        <v>0</v>
      </c>
      <c r="H9">
        <v>0</v>
      </c>
      <c r="I9">
        <v>0</v>
      </c>
      <c r="J9">
        <v>2538.1</v>
      </c>
    </row>
    <row r="10" spans="1:10" x14ac:dyDescent="0.3">
      <c r="A10" s="147">
        <v>12600</v>
      </c>
      <c r="B10">
        <v>12600</v>
      </c>
      <c r="C10">
        <v>0</v>
      </c>
      <c r="D10">
        <v>0</v>
      </c>
      <c r="E10" s="147">
        <v>0</v>
      </c>
      <c r="F10">
        <v>0</v>
      </c>
      <c r="G10">
        <v>0</v>
      </c>
      <c r="H10">
        <v>0</v>
      </c>
      <c r="I10">
        <v>0</v>
      </c>
      <c r="J10">
        <v>2339.9</v>
      </c>
    </row>
    <row r="11" spans="1:10" x14ac:dyDescent="0.3">
      <c r="A11" s="147">
        <v>12800</v>
      </c>
      <c r="B11">
        <v>12800</v>
      </c>
      <c r="C11">
        <v>0</v>
      </c>
      <c r="D11">
        <v>0</v>
      </c>
      <c r="E11" s="147">
        <v>15</v>
      </c>
      <c r="F11">
        <v>0</v>
      </c>
      <c r="G11">
        <v>0</v>
      </c>
      <c r="H11">
        <v>0</v>
      </c>
      <c r="I11">
        <v>0</v>
      </c>
      <c r="J11">
        <v>2142</v>
      </c>
    </row>
    <row r="12" spans="1:10" x14ac:dyDescent="0.3">
      <c r="A12" s="147">
        <v>13000</v>
      </c>
      <c r="B12">
        <v>13000</v>
      </c>
      <c r="C12">
        <v>0</v>
      </c>
      <c r="D12">
        <v>0</v>
      </c>
      <c r="E12" s="147">
        <v>31</v>
      </c>
      <c r="F12">
        <v>0</v>
      </c>
      <c r="G12">
        <v>0</v>
      </c>
      <c r="H12">
        <v>0</v>
      </c>
      <c r="I12">
        <v>0</v>
      </c>
      <c r="J12">
        <v>1944.6</v>
      </c>
    </row>
    <row r="13" spans="1:10" x14ac:dyDescent="0.3">
      <c r="A13" s="147">
        <v>13200</v>
      </c>
      <c r="B13">
        <v>13200</v>
      </c>
      <c r="C13">
        <v>0</v>
      </c>
      <c r="D13">
        <v>0</v>
      </c>
      <c r="E13" s="147">
        <v>1</v>
      </c>
      <c r="F13">
        <v>0</v>
      </c>
      <c r="G13">
        <v>0</v>
      </c>
      <c r="H13">
        <v>0</v>
      </c>
      <c r="I13">
        <v>0</v>
      </c>
      <c r="J13">
        <v>1748</v>
      </c>
    </row>
    <row r="14" spans="1:10" x14ac:dyDescent="0.3">
      <c r="A14" s="147">
        <v>13400</v>
      </c>
      <c r="B14">
        <v>13400</v>
      </c>
      <c r="C14">
        <v>0</v>
      </c>
      <c r="D14">
        <v>0</v>
      </c>
      <c r="E14" s="147">
        <v>10</v>
      </c>
      <c r="F14">
        <v>0</v>
      </c>
      <c r="G14">
        <v>0</v>
      </c>
      <c r="H14">
        <v>0</v>
      </c>
      <c r="I14">
        <v>0</v>
      </c>
      <c r="J14">
        <v>1552.5</v>
      </c>
    </row>
    <row r="15" spans="1:10" x14ac:dyDescent="0.3">
      <c r="A15" s="147">
        <v>13550</v>
      </c>
      <c r="B15">
        <v>13550</v>
      </c>
      <c r="C15">
        <v>0</v>
      </c>
      <c r="D15">
        <v>0</v>
      </c>
      <c r="E15" s="147">
        <v>0</v>
      </c>
      <c r="F15">
        <v>0</v>
      </c>
      <c r="G15">
        <v>0</v>
      </c>
      <c r="H15">
        <v>0</v>
      </c>
      <c r="I15">
        <v>0</v>
      </c>
      <c r="J15">
        <v>1406.9</v>
      </c>
    </row>
    <row r="16" spans="1:10" x14ac:dyDescent="0.3">
      <c r="A16" s="147">
        <v>13600</v>
      </c>
      <c r="B16">
        <v>13600</v>
      </c>
      <c r="C16">
        <v>0</v>
      </c>
      <c r="D16">
        <v>0</v>
      </c>
      <c r="E16" s="147">
        <v>27</v>
      </c>
      <c r="F16">
        <v>0</v>
      </c>
      <c r="G16">
        <v>0</v>
      </c>
      <c r="H16">
        <v>0</v>
      </c>
      <c r="I16">
        <v>0</v>
      </c>
      <c r="J16">
        <v>1358.7</v>
      </c>
    </row>
    <row r="17" spans="1:10" x14ac:dyDescent="0.3">
      <c r="A17" s="147">
        <v>13650</v>
      </c>
      <c r="B17">
        <v>13650</v>
      </c>
      <c r="C17">
        <v>0</v>
      </c>
      <c r="D17">
        <v>0</v>
      </c>
      <c r="E17" s="147">
        <v>0</v>
      </c>
      <c r="F17">
        <v>0</v>
      </c>
      <c r="G17">
        <v>0</v>
      </c>
      <c r="H17">
        <v>0</v>
      </c>
      <c r="I17">
        <v>0</v>
      </c>
      <c r="J17">
        <v>1310.7</v>
      </c>
    </row>
    <row r="18" spans="1:10" x14ac:dyDescent="0.3">
      <c r="A18" s="147">
        <v>13700</v>
      </c>
      <c r="B18">
        <v>13700</v>
      </c>
      <c r="C18">
        <v>0</v>
      </c>
      <c r="D18">
        <v>0</v>
      </c>
      <c r="E18" s="147">
        <v>1</v>
      </c>
      <c r="F18">
        <v>0</v>
      </c>
      <c r="G18">
        <v>0</v>
      </c>
      <c r="H18">
        <v>0</v>
      </c>
      <c r="I18">
        <v>0</v>
      </c>
      <c r="J18">
        <v>1262.9000000000001</v>
      </c>
    </row>
    <row r="19" spans="1:10" x14ac:dyDescent="0.3">
      <c r="A19" s="147">
        <v>13750</v>
      </c>
      <c r="B19">
        <v>13750</v>
      </c>
      <c r="C19">
        <v>0</v>
      </c>
      <c r="D19">
        <v>0</v>
      </c>
      <c r="E19" s="147">
        <v>1</v>
      </c>
      <c r="F19">
        <v>0</v>
      </c>
      <c r="G19">
        <v>0</v>
      </c>
      <c r="H19">
        <v>0</v>
      </c>
      <c r="I19">
        <v>0</v>
      </c>
      <c r="J19">
        <v>1215.2</v>
      </c>
    </row>
    <row r="20" spans="1:10" x14ac:dyDescent="0.3">
      <c r="A20" s="147">
        <v>13800</v>
      </c>
      <c r="B20">
        <v>13800</v>
      </c>
      <c r="C20">
        <v>0</v>
      </c>
      <c r="D20">
        <v>0</v>
      </c>
      <c r="E20" s="147">
        <v>914</v>
      </c>
      <c r="F20">
        <v>0</v>
      </c>
      <c r="G20">
        <v>0</v>
      </c>
      <c r="H20">
        <v>0</v>
      </c>
      <c r="I20">
        <v>0</v>
      </c>
      <c r="J20">
        <v>1167.9000000000001</v>
      </c>
    </row>
    <row r="21" spans="1:10" x14ac:dyDescent="0.3">
      <c r="A21" s="147">
        <v>13850</v>
      </c>
      <c r="B21">
        <v>13850</v>
      </c>
      <c r="C21">
        <v>0</v>
      </c>
      <c r="D21">
        <v>1</v>
      </c>
      <c r="E21" s="147">
        <v>1</v>
      </c>
      <c r="F21">
        <v>1053</v>
      </c>
      <c r="G21">
        <v>1053</v>
      </c>
      <c r="H21">
        <v>1053</v>
      </c>
      <c r="I21">
        <v>1053</v>
      </c>
      <c r="J21">
        <v>1120.8</v>
      </c>
    </row>
    <row r="22" spans="1:10" x14ac:dyDescent="0.3">
      <c r="A22" s="147">
        <v>13900</v>
      </c>
      <c r="B22">
        <v>13900</v>
      </c>
      <c r="C22">
        <v>0</v>
      </c>
      <c r="D22">
        <v>0</v>
      </c>
      <c r="E22" s="147">
        <v>2</v>
      </c>
      <c r="F22">
        <v>0</v>
      </c>
      <c r="G22">
        <v>0</v>
      </c>
      <c r="H22">
        <v>0</v>
      </c>
      <c r="I22">
        <v>0</v>
      </c>
      <c r="J22">
        <v>1074</v>
      </c>
    </row>
    <row r="23" spans="1:10" x14ac:dyDescent="0.3">
      <c r="A23" s="147">
        <v>13950</v>
      </c>
      <c r="B23">
        <v>13950</v>
      </c>
      <c r="C23">
        <v>0</v>
      </c>
      <c r="D23">
        <v>0</v>
      </c>
      <c r="E23" s="147">
        <v>0</v>
      </c>
      <c r="F23">
        <v>0</v>
      </c>
      <c r="G23">
        <v>0</v>
      </c>
      <c r="H23">
        <v>0</v>
      </c>
      <c r="I23">
        <v>0</v>
      </c>
      <c r="J23">
        <v>1027.5999999999999</v>
      </c>
    </row>
    <row r="24" spans="1:10" x14ac:dyDescent="0.3">
      <c r="A24" s="147">
        <v>14000</v>
      </c>
      <c r="B24">
        <v>14000</v>
      </c>
      <c r="C24">
        <v>0</v>
      </c>
      <c r="D24">
        <v>0</v>
      </c>
      <c r="E24" s="147">
        <v>80</v>
      </c>
      <c r="F24">
        <v>0</v>
      </c>
      <c r="G24">
        <v>0</v>
      </c>
      <c r="H24">
        <v>0</v>
      </c>
      <c r="I24">
        <v>0</v>
      </c>
      <c r="J24">
        <v>981.6</v>
      </c>
    </row>
    <row r="25" spans="1:10" x14ac:dyDescent="0.3">
      <c r="A25" s="147">
        <v>14050</v>
      </c>
      <c r="B25">
        <v>14050</v>
      </c>
      <c r="C25">
        <v>0</v>
      </c>
      <c r="D25">
        <v>0</v>
      </c>
      <c r="E25" s="147">
        <v>5</v>
      </c>
      <c r="F25">
        <v>0</v>
      </c>
      <c r="G25">
        <v>0</v>
      </c>
      <c r="H25">
        <v>0</v>
      </c>
      <c r="I25">
        <v>0</v>
      </c>
      <c r="J25">
        <v>936.1</v>
      </c>
    </row>
    <row r="26" spans="1:10" x14ac:dyDescent="0.3">
      <c r="A26" s="147">
        <v>14100</v>
      </c>
      <c r="B26">
        <v>14100</v>
      </c>
      <c r="C26">
        <v>0</v>
      </c>
      <c r="D26">
        <v>0</v>
      </c>
      <c r="E26" s="147">
        <v>25</v>
      </c>
      <c r="F26">
        <v>0</v>
      </c>
      <c r="G26">
        <v>0</v>
      </c>
      <c r="H26">
        <v>0</v>
      </c>
      <c r="I26">
        <v>0</v>
      </c>
      <c r="J26">
        <v>891</v>
      </c>
    </row>
    <row r="27" spans="1:10" x14ac:dyDescent="0.3">
      <c r="A27" s="147">
        <v>14150</v>
      </c>
      <c r="B27">
        <v>14150</v>
      </c>
      <c r="C27">
        <v>0</v>
      </c>
      <c r="D27">
        <v>0</v>
      </c>
      <c r="E27" s="147">
        <v>1</v>
      </c>
      <c r="F27">
        <v>0</v>
      </c>
      <c r="G27">
        <v>0</v>
      </c>
      <c r="H27">
        <v>0</v>
      </c>
      <c r="I27">
        <v>0</v>
      </c>
      <c r="J27">
        <v>846.5</v>
      </c>
    </row>
    <row r="28" spans="1:10" x14ac:dyDescent="0.3">
      <c r="A28" s="147">
        <v>14200</v>
      </c>
      <c r="B28">
        <v>14200</v>
      </c>
      <c r="C28">
        <v>0</v>
      </c>
      <c r="D28">
        <v>0</v>
      </c>
      <c r="E28" s="147">
        <v>92</v>
      </c>
      <c r="F28">
        <v>0</v>
      </c>
      <c r="G28">
        <v>0</v>
      </c>
      <c r="H28">
        <v>0</v>
      </c>
      <c r="I28">
        <v>0</v>
      </c>
      <c r="J28">
        <v>802.6</v>
      </c>
    </row>
    <row r="29" spans="1:10" x14ac:dyDescent="0.3">
      <c r="A29" s="147">
        <v>14250</v>
      </c>
      <c r="B29">
        <v>14250</v>
      </c>
      <c r="C29">
        <v>0</v>
      </c>
      <c r="D29">
        <v>0</v>
      </c>
      <c r="E29" s="147">
        <v>26</v>
      </c>
      <c r="F29">
        <v>0</v>
      </c>
      <c r="G29">
        <v>0</v>
      </c>
      <c r="H29">
        <v>0</v>
      </c>
      <c r="I29">
        <v>0</v>
      </c>
      <c r="J29">
        <v>759.3</v>
      </c>
    </row>
    <row r="30" spans="1:10" x14ac:dyDescent="0.3">
      <c r="A30" s="147">
        <v>14300</v>
      </c>
      <c r="B30">
        <v>14300</v>
      </c>
      <c r="C30">
        <v>0</v>
      </c>
      <c r="D30">
        <v>0</v>
      </c>
      <c r="E30" s="147">
        <v>9</v>
      </c>
      <c r="F30">
        <v>0</v>
      </c>
      <c r="G30">
        <v>0</v>
      </c>
      <c r="H30">
        <v>0</v>
      </c>
      <c r="I30">
        <v>0</v>
      </c>
      <c r="J30">
        <v>716.6</v>
      </c>
    </row>
    <row r="31" spans="1:10" x14ac:dyDescent="0.3">
      <c r="A31" s="147">
        <v>14350</v>
      </c>
      <c r="B31">
        <v>14350</v>
      </c>
      <c r="C31">
        <v>0</v>
      </c>
      <c r="D31">
        <v>0</v>
      </c>
      <c r="E31" s="147">
        <v>0</v>
      </c>
      <c r="F31">
        <v>0</v>
      </c>
      <c r="G31">
        <v>0</v>
      </c>
      <c r="H31">
        <v>0</v>
      </c>
      <c r="I31">
        <v>0</v>
      </c>
      <c r="J31">
        <v>674.6</v>
      </c>
    </row>
    <row r="32" spans="1:10" x14ac:dyDescent="0.3">
      <c r="A32" s="147">
        <v>14400</v>
      </c>
      <c r="B32">
        <v>14400</v>
      </c>
      <c r="C32">
        <v>0</v>
      </c>
      <c r="D32">
        <v>10</v>
      </c>
      <c r="E32" s="147">
        <v>35</v>
      </c>
      <c r="F32">
        <v>580</v>
      </c>
      <c r="G32">
        <v>580</v>
      </c>
      <c r="H32">
        <v>580</v>
      </c>
      <c r="I32">
        <v>580</v>
      </c>
      <c r="J32">
        <v>633.4</v>
      </c>
    </row>
    <row r="33" spans="1:10" x14ac:dyDescent="0.3">
      <c r="A33" s="147">
        <v>14450</v>
      </c>
      <c r="B33">
        <v>14450</v>
      </c>
      <c r="C33">
        <v>0</v>
      </c>
      <c r="D33">
        <v>0</v>
      </c>
      <c r="E33" s="147">
        <v>2</v>
      </c>
      <c r="F33">
        <v>0</v>
      </c>
      <c r="G33">
        <v>0</v>
      </c>
      <c r="H33">
        <v>0</v>
      </c>
      <c r="I33">
        <v>0</v>
      </c>
      <c r="J33">
        <v>593.1</v>
      </c>
    </row>
    <row r="34" spans="1:10" x14ac:dyDescent="0.3">
      <c r="A34" s="147">
        <v>14500</v>
      </c>
      <c r="B34">
        <v>14500</v>
      </c>
      <c r="C34">
        <v>0</v>
      </c>
      <c r="D34">
        <v>0</v>
      </c>
      <c r="E34" s="147">
        <v>328</v>
      </c>
      <c r="F34">
        <v>0</v>
      </c>
      <c r="G34">
        <v>0</v>
      </c>
      <c r="H34">
        <v>0</v>
      </c>
      <c r="I34">
        <v>0</v>
      </c>
      <c r="J34">
        <v>553.6</v>
      </c>
    </row>
    <row r="35" spans="1:10" x14ac:dyDescent="0.3">
      <c r="A35" s="147">
        <v>14550</v>
      </c>
      <c r="B35">
        <v>14550</v>
      </c>
      <c r="C35">
        <v>0</v>
      </c>
      <c r="D35">
        <v>1</v>
      </c>
      <c r="E35" s="147">
        <v>5</v>
      </c>
      <c r="F35">
        <v>522</v>
      </c>
      <c r="G35">
        <v>522</v>
      </c>
      <c r="H35">
        <v>522</v>
      </c>
      <c r="I35">
        <v>522</v>
      </c>
      <c r="J35">
        <v>515.1</v>
      </c>
    </row>
    <row r="36" spans="1:10" x14ac:dyDescent="0.3">
      <c r="A36" s="147">
        <v>14600</v>
      </c>
      <c r="B36">
        <v>14600</v>
      </c>
      <c r="C36">
        <v>0</v>
      </c>
      <c r="D36">
        <v>32</v>
      </c>
      <c r="E36" s="147">
        <v>40</v>
      </c>
      <c r="F36">
        <v>0</v>
      </c>
      <c r="G36">
        <v>0</v>
      </c>
      <c r="H36">
        <v>0</v>
      </c>
      <c r="I36">
        <v>0</v>
      </c>
      <c r="J36">
        <v>477.6</v>
      </c>
    </row>
    <row r="37" spans="1:10" x14ac:dyDescent="0.3">
      <c r="A37" s="147">
        <v>14650</v>
      </c>
      <c r="B37">
        <v>14650</v>
      </c>
      <c r="C37">
        <v>0</v>
      </c>
      <c r="D37">
        <v>0</v>
      </c>
      <c r="E37" s="147">
        <v>42</v>
      </c>
      <c r="F37">
        <v>0</v>
      </c>
      <c r="G37">
        <v>0</v>
      </c>
      <c r="H37">
        <v>0</v>
      </c>
      <c r="I37">
        <v>0</v>
      </c>
      <c r="J37">
        <v>441.1</v>
      </c>
    </row>
    <row r="38" spans="1:10" x14ac:dyDescent="0.3">
      <c r="A38" s="147">
        <v>14700</v>
      </c>
      <c r="B38">
        <v>14700</v>
      </c>
      <c r="C38">
        <v>0</v>
      </c>
      <c r="D38">
        <v>30</v>
      </c>
      <c r="E38" s="147">
        <v>250</v>
      </c>
      <c r="F38">
        <v>363</v>
      </c>
      <c r="G38">
        <v>369</v>
      </c>
      <c r="H38">
        <v>347</v>
      </c>
      <c r="I38">
        <v>347</v>
      </c>
      <c r="J38">
        <v>405.8</v>
      </c>
    </row>
    <row r="39" spans="1:10" x14ac:dyDescent="0.3">
      <c r="A39" s="147">
        <v>14750</v>
      </c>
      <c r="B39">
        <v>14750</v>
      </c>
      <c r="C39">
        <v>0</v>
      </c>
      <c r="D39">
        <v>1</v>
      </c>
      <c r="E39" s="147">
        <v>94</v>
      </c>
      <c r="F39">
        <v>336</v>
      </c>
      <c r="G39">
        <v>336</v>
      </c>
      <c r="H39">
        <v>336</v>
      </c>
      <c r="I39">
        <v>336</v>
      </c>
      <c r="J39">
        <v>371.7</v>
      </c>
    </row>
    <row r="40" spans="1:10" x14ac:dyDescent="0.3">
      <c r="A40" s="147">
        <v>14800</v>
      </c>
      <c r="B40">
        <v>14800</v>
      </c>
      <c r="C40">
        <v>0</v>
      </c>
      <c r="D40">
        <v>240</v>
      </c>
      <c r="E40" s="147">
        <v>1101</v>
      </c>
      <c r="F40">
        <v>294</v>
      </c>
      <c r="G40">
        <v>312</v>
      </c>
      <c r="H40">
        <v>290</v>
      </c>
      <c r="I40">
        <v>292</v>
      </c>
      <c r="J40">
        <v>339</v>
      </c>
    </row>
    <row r="41" spans="1:10" x14ac:dyDescent="0.3">
      <c r="A41" s="147">
        <v>14850</v>
      </c>
      <c r="B41">
        <v>14850</v>
      </c>
      <c r="C41">
        <v>0</v>
      </c>
      <c r="D41">
        <v>26</v>
      </c>
      <c r="E41" s="147">
        <v>193</v>
      </c>
      <c r="F41">
        <v>275</v>
      </c>
      <c r="G41">
        <v>275</v>
      </c>
      <c r="H41">
        <v>272</v>
      </c>
      <c r="I41">
        <v>272</v>
      </c>
      <c r="J41">
        <v>307.60000000000002</v>
      </c>
    </row>
    <row r="42" spans="1:10" x14ac:dyDescent="0.3">
      <c r="A42" s="147">
        <v>14900</v>
      </c>
      <c r="B42">
        <v>14900</v>
      </c>
      <c r="C42">
        <v>0</v>
      </c>
      <c r="D42">
        <v>21</v>
      </c>
      <c r="E42" s="147">
        <v>1512</v>
      </c>
      <c r="F42">
        <v>250</v>
      </c>
      <c r="G42">
        <v>270</v>
      </c>
      <c r="H42">
        <v>250</v>
      </c>
      <c r="I42">
        <v>270</v>
      </c>
      <c r="J42">
        <v>277.60000000000002</v>
      </c>
    </row>
    <row r="43" spans="1:10" x14ac:dyDescent="0.3">
      <c r="A43" s="147">
        <v>14950</v>
      </c>
      <c r="B43">
        <v>14950</v>
      </c>
      <c r="C43">
        <v>0</v>
      </c>
      <c r="D43">
        <v>1430</v>
      </c>
      <c r="E43" s="147">
        <v>3176</v>
      </c>
      <c r="F43">
        <v>231.5</v>
      </c>
      <c r="G43">
        <v>254</v>
      </c>
      <c r="H43">
        <v>214</v>
      </c>
      <c r="I43">
        <v>250</v>
      </c>
      <c r="J43">
        <v>249.1</v>
      </c>
    </row>
    <row r="44" spans="1:10" x14ac:dyDescent="0.3">
      <c r="A44" s="147">
        <v>15000</v>
      </c>
      <c r="B44">
        <v>15000</v>
      </c>
      <c r="C44">
        <v>0</v>
      </c>
      <c r="D44">
        <v>571</v>
      </c>
      <c r="E44" s="147">
        <v>657</v>
      </c>
      <c r="F44">
        <v>190</v>
      </c>
      <c r="G44">
        <v>225</v>
      </c>
      <c r="H44">
        <v>175</v>
      </c>
      <c r="I44">
        <v>220</v>
      </c>
      <c r="J44">
        <v>222.2</v>
      </c>
    </row>
    <row r="45" spans="1:10" x14ac:dyDescent="0.3">
      <c r="A45" s="147">
        <v>15050</v>
      </c>
      <c r="B45">
        <v>15050</v>
      </c>
      <c r="C45">
        <v>0</v>
      </c>
      <c r="D45">
        <v>5</v>
      </c>
      <c r="E45" s="147">
        <v>396</v>
      </c>
      <c r="F45">
        <v>196</v>
      </c>
      <c r="G45">
        <v>196</v>
      </c>
      <c r="H45">
        <v>196</v>
      </c>
      <c r="I45">
        <v>196</v>
      </c>
      <c r="J45">
        <v>196.9</v>
      </c>
    </row>
    <row r="46" spans="1:10" x14ac:dyDescent="0.3">
      <c r="A46" s="147">
        <v>15100</v>
      </c>
      <c r="B46">
        <v>15100</v>
      </c>
      <c r="C46">
        <v>0</v>
      </c>
      <c r="D46">
        <v>278</v>
      </c>
      <c r="E46" s="147">
        <v>627</v>
      </c>
      <c r="F46">
        <v>159</v>
      </c>
      <c r="G46">
        <v>177</v>
      </c>
      <c r="H46">
        <v>135</v>
      </c>
      <c r="I46">
        <v>177</v>
      </c>
      <c r="J46">
        <v>173.2</v>
      </c>
    </row>
    <row r="47" spans="1:10" x14ac:dyDescent="0.3">
      <c r="A47" s="147">
        <v>15150</v>
      </c>
      <c r="B47">
        <v>15150</v>
      </c>
      <c r="C47">
        <v>0</v>
      </c>
      <c r="D47">
        <v>20</v>
      </c>
      <c r="E47" s="147">
        <v>192</v>
      </c>
      <c r="F47">
        <v>132</v>
      </c>
      <c r="G47">
        <v>155</v>
      </c>
      <c r="H47">
        <v>123</v>
      </c>
      <c r="I47">
        <v>155</v>
      </c>
      <c r="J47">
        <v>151.30000000000001</v>
      </c>
    </row>
    <row r="48" spans="1:10" x14ac:dyDescent="0.3">
      <c r="A48" s="147">
        <v>15200</v>
      </c>
      <c r="B48">
        <v>15200</v>
      </c>
      <c r="C48">
        <v>0</v>
      </c>
      <c r="D48">
        <v>255</v>
      </c>
      <c r="E48" s="147">
        <v>1737</v>
      </c>
      <c r="F48">
        <v>113</v>
      </c>
      <c r="G48">
        <v>127.5</v>
      </c>
      <c r="H48">
        <v>102.5</v>
      </c>
      <c r="I48">
        <v>122.5</v>
      </c>
      <c r="J48">
        <v>131.4</v>
      </c>
    </row>
    <row r="49" spans="1:10" x14ac:dyDescent="0.3">
      <c r="A49" s="147">
        <v>15250</v>
      </c>
      <c r="B49">
        <v>15250</v>
      </c>
      <c r="C49">
        <v>0</v>
      </c>
      <c r="D49">
        <v>58</v>
      </c>
      <c r="E49" s="147">
        <v>570</v>
      </c>
      <c r="F49">
        <v>112</v>
      </c>
      <c r="G49">
        <v>113</v>
      </c>
      <c r="H49">
        <v>94</v>
      </c>
      <c r="I49">
        <v>113</v>
      </c>
      <c r="J49">
        <v>113.2</v>
      </c>
    </row>
    <row r="50" spans="1:10" x14ac:dyDescent="0.3">
      <c r="A50" s="147">
        <v>15300</v>
      </c>
      <c r="B50">
        <v>15300</v>
      </c>
      <c r="C50">
        <v>0</v>
      </c>
      <c r="D50">
        <v>98</v>
      </c>
      <c r="E50" s="147">
        <v>2211</v>
      </c>
      <c r="F50">
        <v>88</v>
      </c>
      <c r="G50">
        <v>103</v>
      </c>
      <c r="H50">
        <v>72.5</v>
      </c>
      <c r="I50">
        <v>100</v>
      </c>
      <c r="J50">
        <v>96.9</v>
      </c>
    </row>
    <row r="51" spans="1:10" x14ac:dyDescent="0.3">
      <c r="A51" s="147">
        <v>15350</v>
      </c>
      <c r="B51">
        <v>15350</v>
      </c>
      <c r="C51">
        <v>0</v>
      </c>
      <c r="D51">
        <v>17</v>
      </c>
      <c r="E51" s="147">
        <v>478</v>
      </c>
      <c r="F51">
        <v>80.5</v>
      </c>
      <c r="G51">
        <v>88</v>
      </c>
      <c r="H51">
        <v>73</v>
      </c>
      <c r="I51">
        <v>88</v>
      </c>
      <c r="J51">
        <v>82.5</v>
      </c>
    </row>
    <row r="52" spans="1:10" x14ac:dyDescent="0.3">
      <c r="A52" s="147">
        <v>15400</v>
      </c>
      <c r="B52">
        <v>15400</v>
      </c>
      <c r="C52">
        <v>0</v>
      </c>
      <c r="D52">
        <v>170</v>
      </c>
      <c r="E52" s="147">
        <v>1166</v>
      </c>
      <c r="F52">
        <v>56</v>
      </c>
      <c r="G52">
        <v>71</v>
      </c>
      <c r="H52">
        <v>51.5</v>
      </c>
      <c r="I52">
        <v>64</v>
      </c>
      <c r="J52">
        <v>69.8</v>
      </c>
    </row>
    <row r="53" spans="1:10" x14ac:dyDescent="0.3">
      <c r="A53" s="147">
        <v>15450</v>
      </c>
      <c r="B53">
        <v>15450</v>
      </c>
      <c r="C53">
        <v>0</v>
      </c>
      <c r="D53">
        <v>0</v>
      </c>
      <c r="E53" s="147">
        <v>481</v>
      </c>
      <c r="F53">
        <v>0</v>
      </c>
      <c r="G53">
        <v>0</v>
      </c>
      <c r="H53">
        <v>0</v>
      </c>
      <c r="I53">
        <v>0</v>
      </c>
      <c r="J53">
        <v>58.7</v>
      </c>
    </row>
    <row r="54" spans="1:10" x14ac:dyDescent="0.3">
      <c r="A54" s="147">
        <v>15500</v>
      </c>
      <c r="B54">
        <v>15500</v>
      </c>
      <c r="C54">
        <v>0</v>
      </c>
      <c r="D54">
        <v>164</v>
      </c>
      <c r="E54" s="147">
        <v>1209</v>
      </c>
      <c r="F54">
        <v>43</v>
      </c>
      <c r="G54">
        <v>50.5</v>
      </c>
      <c r="H54">
        <v>38.5</v>
      </c>
      <c r="I54">
        <v>50.5</v>
      </c>
      <c r="J54">
        <v>49.2</v>
      </c>
    </row>
    <row r="55" spans="1:10" x14ac:dyDescent="0.3">
      <c r="A55" s="147">
        <v>15550</v>
      </c>
      <c r="B55">
        <v>15550</v>
      </c>
      <c r="C55">
        <v>0</v>
      </c>
      <c r="D55">
        <v>6</v>
      </c>
      <c r="E55" s="147">
        <v>1071</v>
      </c>
      <c r="F55">
        <v>37</v>
      </c>
      <c r="G55">
        <v>42.5</v>
      </c>
      <c r="H55">
        <v>35</v>
      </c>
      <c r="I55">
        <v>42.5</v>
      </c>
      <c r="J55">
        <v>40.9</v>
      </c>
    </row>
    <row r="56" spans="1:10" x14ac:dyDescent="0.3">
      <c r="A56" s="147">
        <v>15600</v>
      </c>
      <c r="B56">
        <v>15600</v>
      </c>
      <c r="C56">
        <v>0</v>
      </c>
      <c r="D56">
        <v>37</v>
      </c>
      <c r="E56" s="147">
        <v>8745</v>
      </c>
      <c r="F56">
        <v>27.5</v>
      </c>
      <c r="G56">
        <v>35</v>
      </c>
      <c r="H56">
        <v>27.5</v>
      </c>
      <c r="I56">
        <v>34</v>
      </c>
      <c r="J56">
        <v>33.700000000000003</v>
      </c>
    </row>
    <row r="57" spans="1:10" x14ac:dyDescent="0.3">
      <c r="A57" s="147">
        <v>15650</v>
      </c>
      <c r="B57">
        <v>15650</v>
      </c>
      <c r="C57">
        <v>0</v>
      </c>
      <c r="D57">
        <v>22</v>
      </c>
      <c r="E57" s="147">
        <v>506</v>
      </c>
      <c r="F57">
        <v>27</v>
      </c>
      <c r="G57">
        <v>28</v>
      </c>
      <c r="H57">
        <v>22.4</v>
      </c>
      <c r="I57">
        <v>28</v>
      </c>
      <c r="J57">
        <v>27.7</v>
      </c>
    </row>
    <row r="58" spans="1:10" x14ac:dyDescent="0.3">
      <c r="A58" s="147">
        <v>15700</v>
      </c>
      <c r="B58">
        <v>15700</v>
      </c>
      <c r="C58">
        <v>0</v>
      </c>
      <c r="D58">
        <v>19</v>
      </c>
      <c r="E58" s="147">
        <v>1317</v>
      </c>
      <c r="F58">
        <v>20</v>
      </c>
      <c r="G58">
        <v>21</v>
      </c>
      <c r="H58">
        <v>17</v>
      </c>
      <c r="I58">
        <v>17</v>
      </c>
      <c r="J58">
        <v>22.6</v>
      </c>
    </row>
    <row r="59" spans="1:10" x14ac:dyDescent="0.3">
      <c r="A59" s="147">
        <v>15750</v>
      </c>
      <c r="B59">
        <v>15750</v>
      </c>
      <c r="C59">
        <v>0</v>
      </c>
      <c r="D59">
        <v>69</v>
      </c>
      <c r="E59" s="147">
        <v>516</v>
      </c>
      <c r="F59">
        <v>15</v>
      </c>
      <c r="G59">
        <v>18.899999999999999</v>
      </c>
      <c r="H59">
        <v>14.7</v>
      </c>
      <c r="I59">
        <v>18.7</v>
      </c>
      <c r="J59">
        <v>18.3</v>
      </c>
    </row>
    <row r="60" spans="1:10" x14ac:dyDescent="0.3">
      <c r="A60" s="147">
        <v>15800</v>
      </c>
      <c r="B60">
        <v>15800</v>
      </c>
      <c r="C60">
        <v>0</v>
      </c>
      <c r="D60">
        <v>101</v>
      </c>
      <c r="E60" s="147">
        <v>1590</v>
      </c>
      <c r="F60">
        <v>15.3</v>
      </c>
      <c r="G60">
        <v>16</v>
      </c>
      <c r="H60">
        <v>12.8</v>
      </c>
      <c r="I60">
        <v>14.3</v>
      </c>
      <c r="J60">
        <v>14.9</v>
      </c>
    </row>
    <row r="61" spans="1:10" x14ac:dyDescent="0.3">
      <c r="A61" s="147">
        <v>15850</v>
      </c>
      <c r="B61">
        <v>15850</v>
      </c>
      <c r="C61">
        <v>0</v>
      </c>
      <c r="D61">
        <v>1</v>
      </c>
      <c r="E61" s="147">
        <v>473</v>
      </c>
      <c r="F61">
        <v>11.6</v>
      </c>
      <c r="G61">
        <v>11.6</v>
      </c>
      <c r="H61">
        <v>11.6</v>
      </c>
      <c r="I61">
        <v>11.6</v>
      </c>
      <c r="J61">
        <v>12.1</v>
      </c>
    </row>
    <row r="62" spans="1:10" x14ac:dyDescent="0.3">
      <c r="A62" s="147">
        <v>15900</v>
      </c>
      <c r="B62">
        <v>15900</v>
      </c>
      <c r="C62">
        <v>0</v>
      </c>
      <c r="D62">
        <v>126</v>
      </c>
      <c r="E62" s="147">
        <v>1875</v>
      </c>
      <c r="F62">
        <v>10.6</v>
      </c>
      <c r="G62">
        <v>11</v>
      </c>
      <c r="H62">
        <v>10</v>
      </c>
      <c r="I62">
        <v>11</v>
      </c>
      <c r="J62">
        <v>9.8000000000000007</v>
      </c>
    </row>
    <row r="63" spans="1:10" x14ac:dyDescent="0.3">
      <c r="A63" s="147">
        <v>15950</v>
      </c>
      <c r="B63">
        <v>15950</v>
      </c>
      <c r="C63">
        <v>0</v>
      </c>
      <c r="D63">
        <v>0</v>
      </c>
      <c r="E63" s="147">
        <v>739</v>
      </c>
      <c r="F63">
        <v>0</v>
      </c>
      <c r="G63">
        <v>0</v>
      </c>
      <c r="H63">
        <v>0</v>
      </c>
      <c r="I63">
        <v>0</v>
      </c>
      <c r="J63">
        <v>8</v>
      </c>
    </row>
    <row r="64" spans="1:10" x14ac:dyDescent="0.3">
      <c r="A64" s="147">
        <v>16000</v>
      </c>
      <c r="B64">
        <v>16000</v>
      </c>
      <c r="C64">
        <v>0</v>
      </c>
      <c r="D64">
        <v>71</v>
      </c>
      <c r="E64" s="147">
        <v>1930</v>
      </c>
      <c r="F64">
        <v>7</v>
      </c>
      <c r="G64">
        <v>8.1999999999999993</v>
      </c>
      <c r="H64">
        <v>5.9</v>
      </c>
      <c r="I64">
        <v>5.9</v>
      </c>
      <c r="J64">
        <v>6.7</v>
      </c>
    </row>
    <row r="65" spans="1:10" x14ac:dyDescent="0.3">
      <c r="A65" s="147">
        <v>16050</v>
      </c>
      <c r="B65">
        <v>16050</v>
      </c>
      <c r="C65">
        <v>0</v>
      </c>
      <c r="D65">
        <v>2</v>
      </c>
      <c r="E65" s="147">
        <v>402</v>
      </c>
      <c r="F65">
        <v>5.6</v>
      </c>
      <c r="G65">
        <v>5.6</v>
      </c>
      <c r="H65">
        <v>5.6</v>
      </c>
      <c r="I65">
        <v>5.6</v>
      </c>
      <c r="J65">
        <v>5.6</v>
      </c>
    </row>
    <row r="66" spans="1:10" x14ac:dyDescent="0.3">
      <c r="A66" s="147">
        <v>16100</v>
      </c>
      <c r="B66">
        <v>16100</v>
      </c>
      <c r="C66">
        <v>0</v>
      </c>
      <c r="D66">
        <v>8</v>
      </c>
      <c r="E66" s="147">
        <v>2877</v>
      </c>
      <c r="F66">
        <v>5.3</v>
      </c>
      <c r="G66">
        <v>5.3</v>
      </c>
      <c r="H66">
        <v>5</v>
      </c>
      <c r="I66">
        <v>5</v>
      </c>
      <c r="J66">
        <v>4.8</v>
      </c>
    </row>
    <row r="67" spans="1:10" x14ac:dyDescent="0.3">
      <c r="A67" s="147">
        <v>16150</v>
      </c>
      <c r="B67">
        <v>16150</v>
      </c>
      <c r="C67">
        <v>0</v>
      </c>
      <c r="D67">
        <v>23</v>
      </c>
      <c r="E67" s="147">
        <v>191</v>
      </c>
      <c r="F67">
        <v>5.3</v>
      </c>
      <c r="G67">
        <v>5.3</v>
      </c>
      <c r="H67">
        <v>5.0999999999999996</v>
      </c>
      <c r="I67">
        <v>5.0999999999999996</v>
      </c>
      <c r="J67">
        <v>4.0999999999999996</v>
      </c>
    </row>
    <row r="68" spans="1:10" x14ac:dyDescent="0.3">
      <c r="A68" s="147">
        <v>16200</v>
      </c>
      <c r="B68">
        <v>16200</v>
      </c>
      <c r="C68">
        <v>0</v>
      </c>
      <c r="D68">
        <v>0</v>
      </c>
      <c r="E68" s="147">
        <v>978</v>
      </c>
      <c r="F68">
        <v>0</v>
      </c>
      <c r="G68">
        <v>0</v>
      </c>
      <c r="H68">
        <v>0</v>
      </c>
      <c r="I68">
        <v>0</v>
      </c>
      <c r="J68">
        <v>3.6</v>
      </c>
    </row>
    <row r="69" spans="1:10" x14ac:dyDescent="0.3">
      <c r="A69" s="147">
        <v>16250</v>
      </c>
      <c r="B69">
        <v>16250</v>
      </c>
      <c r="C69">
        <v>0</v>
      </c>
      <c r="D69">
        <v>0</v>
      </c>
      <c r="E69" s="147">
        <v>2635</v>
      </c>
      <c r="F69">
        <v>0</v>
      </c>
      <c r="G69">
        <v>0</v>
      </c>
      <c r="H69">
        <v>0</v>
      </c>
      <c r="I69">
        <v>0</v>
      </c>
      <c r="J69">
        <v>3.1</v>
      </c>
    </row>
    <row r="70" spans="1:10" x14ac:dyDescent="0.3">
      <c r="A70" s="147">
        <v>16300</v>
      </c>
      <c r="B70">
        <v>16300</v>
      </c>
      <c r="C70">
        <v>0</v>
      </c>
      <c r="D70">
        <v>101</v>
      </c>
      <c r="E70" s="147">
        <v>6312</v>
      </c>
      <c r="F70">
        <v>0</v>
      </c>
      <c r="G70">
        <v>0</v>
      </c>
      <c r="H70">
        <v>0</v>
      </c>
      <c r="I70">
        <v>0</v>
      </c>
      <c r="J70">
        <v>2.7</v>
      </c>
    </row>
    <row r="71" spans="1:10" x14ac:dyDescent="0.3">
      <c r="A71" s="147">
        <v>16350</v>
      </c>
      <c r="B71">
        <v>16350</v>
      </c>
      <c r="C71">
        <v>0</v>
      </c>
      <c r="D71">
        <v>0</v>
      </c>
      <c r="E71" s="147">
        <v>365</v>
      </c>
      <c r="F71">
        <v>0</v>
      </c>
      <c r="G71">
        <v>0</v>
      </c>
      <c r="H71">
        <v>0</v>
      </c>
      <c r="I71">
        <v>0</v>
      </c>
      <c r="J71">
        <v>2.4</v>
      </c>
    </row>
    <row r="72" spans="1:10" x14ac:dyDescent="0.3">
      <c r="A72" s="147">
        <v>16400</v>
      </c>
      <c r="B72">
        <v>16400</v>
      </c>
      <c r="C72">
        <v>0</v>
      </c>
      <c r="D72">
        <v>35</v>
      </c>
      <c r="E72" s="147">
        <v>416</v>
      </c>
      <c r="F72">
        <v>2.2000000000000002</v>
      </c>
      <c r="G72">
        <v>2.2000000000000002</v>
      </c>
      <c r="H72">
        <v>2.2000000000000002</v>
      </c>
      <c r="I72">
        <v>2.2000000000000002</v>
      </c>
      <c r="J72">
        <v>2.1</v>
      </c>
    </row>
    <row r="73" spans="1:10" x14ac:dyDescent="0.3">
      <c r="A73" s="147">
        <v>16450</v>
      </c>
      <c r="B73">
        <v>16450</v>
      </c>
      <c r="C73">
        <v>0</v>
      </c>
      <c r="D73">
        <v>0</v>
      </c>
      <c r="E73" s="147">
        <v>211</v>
      </c>
      <c r="F73">
        <v>0</v>
      </c>
      <c r="G73">
        <v>0</v>
      </c>
      <c r="H73">
        <v>0</v>
      </c>
      <c r="I73">
        <v>0</v>
      </c>
      <c r="J73">
        <v>1.9</v>
      </c>
    </row>
    <row r="74" spans="1:10" x14ac:dyDescent="0.3">
      <c r="A74" s="147">
        <v>16500</v>
      </c>
      <c r="B74">
        <v>16500</v>
      </c>
      <c r="C74">
        <v>0</v>
      </c>
      <c r="D74">
        <v>2</v>
      </c>
      <c r="E74" s="147">
        <v>1959</v>
      </c>
      <c r="F74">
        <v>2</v>
      </c>
      <c r="G74">
        <v>2</v>
      </c>
      <c r="H74">
        <v>1.9</v>
      </c>
      <c r="I74">
        <v>1.9</v>
      </c>
      <c r="J74">
        <v>1.7</v>
      </c>
    </row>
    <row r="75" spans="1:10" x14ac:dyDescent="0.3">
      <c r="A75" s="147">
        <v>16550</v>
      </c>
      <c r="B75">
        <v>16550</v>
      </c>
      <c r="C75">
        <v>0</v>
      </c>
      <c r="D75">
        <v>0</v>
      </c>
      <c r="E75" s="147">
        <v>214</v>
      </c>
      <c r="F75">
        <v>0</v>
      </c>
      <c r="G75">
        <v>0</v>
      </c>
      <c r="H75">
        <v>0</v>
      </c>
      <c r="I75">
        <v>0</v>
      </c>
      <c r="J75">
        <v>1.5</v>
      </c>
    </row>
    <row r="76" spans="1:10" x14ac:dyDescent="0.3">
      <c r="A76" s="147">
        <v>16600</v>
      </c>
      <c r="B76">
        <v>16600</v>
      </c>
      <c r="C76">
        <v>0</v>
      </c>
      <c r="D76">
        <v>0</v>
      </c>
      <c r="E76" s="147">
        <v>271</v>
      </c>
      <c r="F76">
        <v>0</v>
      </c>
      <c r="G76">
        <v>0</v>
      </c>
      <c r="H76">
        <v>0</v>
      </c>
      <c r="I76">
        <v>0</v>
      </c>
      <c r="J76">
        <v>1.3</v>
      </c>
    </row>
    <row r="77" spans="1:10" x14ac:dyDescent="0.3">
      <c r="A77" s="147">
        <v>16650</v>
      </c>
      <c r="B77">
        <v>16650</v>
      </c>
      <c r="C77">
        <v>0</v>
      </c>
      <c r="D77">
        <v>0</v>
      </c>
      <c r="E77" s="147">
        <v>79</v>
      </c>
      <c r="F77">
        <v>0</v>
      </c>
      <c r="G77">
        <v>0</v>
      </c>
      <c r="H77">
        <v>0</v>
      </c>
      <c r="I77">
        <v>0</v>
      </c>
      <c r="J77">
        <v>1.2</v>
      </c>
    </row>
    <row r="78" spans="1:10" x14ac:dyDescent="0.3">
      <c r="A78" s="147">
        <v>16700</v>
      </c>
      <c r="B78">
        <v>16700</v>
      </c>
      <c r="C78">
        <v>0</v>
      </c>
      <c r="D78">
        <v>0</v>
      </c>
      <c r="E78" s="147">
        <v>851</v>
      </c>
      <c r="F78">
        <v>0</v>
      </c>
      <c r="G78">
        <v>0</v>
      </c>
      <c r="H78">
        <v>0</v>
      </c>
      <c r="I78">
        <v>0</v>
      </c>
      <c r="J78">
        <v>1.1000000000000001</v>
      </c>
    </row>
    <row r="79" spans="1:10" x14ac:dyDescent="0.3">
      <c r="A79" s="147">
        <v>16750</v>
      </c>
      <c r="B79">
        <v>16750</v>
      </c>
      <c r="C79">
        <v>0</v>
      </c>
      <c r="D79">
        <v>0</v>
      </c>
      <c r="E79" s="147">
        <v>185</v>
      </c>
      <c r="F79">
        <v>0</v>
      </c>
      <c r="G79">
        <v>0</v>
      </c>
      <c r="H79">
        <v>0</v>
      </c>
      <c r="I79">
        <v>0</v>
      </c>
      <c r="J79">
        <v>1</v>
      </c>
    </row>
    <row r="80" spans="1:10" x14ac:dyDescent="0.3">
      <c r="A80" s="147">
        <v>16800</v>
      </c>
      <c r="B80">
        <v>16800</v>
      </c>
      <c r="C80">
        <v>0</v>
      </c>
      <c r="D80">
        <v>0</v>
      </c>
      <c r="E80" s="147">
        <v>460</v>
      </c>
      <c r="F80">
        <v>0</v>
      </c>
      <c r="G80">
        <v>0</v>
      </c>
      <c r="H80">
        <v>0</v>
      </c>
      <c r="I80">
        <v>0</v>
      </c>
      <c r="J80">
        <v>0.9</v>
      </c>
    </row>
    <row r="81" spans="1:10" x14ac:dyDescent="0.3">
      <c r="A81" s="147">
        <v>16850</v>
      </c>
      <c r="B81">
        <v>16850</v>
      </c>
      <c r="C81">
        <v>0</v>
      </c>
      <c r="D81">
        <v>0</v>
      </c>
      <c r="E81" s="147">
        <v>170</v>
      </c>
      <c r="F81">
        <v>0</v>
      </c>
      <c r="G81">
        <v>0</v>
      </c>
      <c r="H81">
        <v>0</v>
      </c>
      <c r="I81">
        <v>0</v>
      </c>
      <c r="J81">
        <v>0.8</v>
      </c>
    </row>
    <row r="82" spans="1:10" x14ac:dyDescent="0.3">
      <c r="A82" s="147">
        <v>16900</v>
      </c>
      <c r="B82">
        <v>16900</v>
      </c>
      <c r="C82">
        <v>0</v>
      </c>
      <c r="D82">
        <v>0</v>
      </c>
      <c r="E82" s="147">
        <v>456</v>
      </c>
      <c r="F82">
        <v>0</v>
      </c>
      <c r="G82">
        <v>0</v>
      </c>
      <c r="H82">
        <v>0</v>
      </c>
      <c r="I82">
        <v>0</v>
      </c>
      <c r="J82">
        <v>0.8</v>
      </c>
    </row>
    <row r="83" spans="1:10" x14ac:dyDescent="0.3">
      <c r="A83" s="147">
        <v>16950</v>
      </c>
      <c r="B83">
        <v>16950</v>
      </c>
      <c r="C83">
        <v>0</v>
      </c>
      <c r="D83">
        <v>0</v>
      </c>
      <c r="E83" s="147">
        <v>185</v>
      </c>
      <c r="F83">
        <v>0</v>
      </c>
      <c r="G83">
        <v>0</v>
      </c>
      <c r="H83">
        <v>0</v>
      </c>
      <c r="I83">
        <v>0</v>
      </c>
      <c r="J83">
        <v>0.7</v>
      </c>
    </row>
    <row r="84" spans="1:10" x14ac:dyDescent="0.3">
      <c r="A84" s="147">
        <v>17000</v>
      </c>
      <c r="B84">
        <v>17000</v>
      </c>
      <c r="C84">
        <v>0</v>
      </c>
      <c r="D84">
        <v>0</v>
      </c>
      <c r="E84" s="147">
        <v>323</v>
      </c>
      <c r="F84">
        <v>0</v>
      </c>
      <c r="G84">
        <v>0</v>
      </c>
      <c r="H84">
        <v>0</v>
      </c>
      <c r="I84">
        <v>0</v>
      </c>
      <c r="J84">
        <v>0.7</v>
      </c>
    </row>
    <row r="85" spans="1:10" x14ac:dyDescent="0.3">
      <c r="A85" s="147">
        <v>17050</v>
      </c>
      <c r="B85">
        <v>17050</v>
      </c>
      <c r="C85">
        <v>0</v>
      </c>
      <c r="D85">
        <v>0</v>
      </c>
      <c r="E85" s="147">
        <v>87</v>
      </c>
      <c r="F85">
        <v>0</v>
      </c>
      <c r="G85">
        <v>0</v>
      </c>
      <c r="H85">
        <v>0</v>
      </c>
      <c r="I85">
        <v>0</v>
      </c>
      <c r="J85">
        <v>0.6</v>
      </c>
    </row>
    <row r="86" spans="1:10" x14ac:dyDescent="0.3">
      <c r="A86" s="147">
        <v>17100</v>
      </c>
      <c r="B86">
        <v>17100</v>
      </c>
      <c r="C86">
        <v>0</v>
      </c>
      <c r="D86">
        <v>5</v>
      </c>
      <c r="E86" s="147">
        <v>53</v>
      </c>
      <c r="F86">
        <v>0</v>
      </c>
      <c r="G86">
        <v>0</v>
      </c>
      <c r="H86">
        <v>0</v>
      </c>
      <c r="I86">
        <v>0</v>
      </c>
      <c r="J86">
        <v>0.6</v>
      </c>
    </row>
    <row r="87" spans="1:10" x14ac:dyDescent="0.3">
      <c r="A87" s="147">
        <v>17150</v>
      </c>
      <c r="B87">
        <v>17150</v>
      </c>
      <c r="C87">
        <v>0</v>
      </c>
      <c r="D87">
        <v>0</v>
      </c>
      <c r="E87" s="147">
        <v>149</v>
      </c>
      <c r="F87">
        <v>0</v>
      </c>
      <c r="G87">
        <v>0</v>
      </c>
      <c r="H87">
        <v>0</v>
      </c>
      <c r="I87">
        <v>0</v>
      </c>
      <c r="J87">
        <v>0.5</v>
      </c>
    </row>
    <row r="88" spans="1:10" x14ac:dyDescent="0.3">
      <c r="A88" s="147">
        <v>17200</v>
      </c>
      <c r="B88">
        <v>17200</v>
      </c>
      <c r="C88">
        <v>0</v>
      </c>
      <c r="D88">
        <v>0</v>
      </c>
      <c r="E88" s="147">
        <v>41</v>
      </c>
      <c r="F88">
        <v>0</v>
      </c>
      <c r="G88">
        <v>0</v>
      </c>
      <c r="H88">
        <v>0</v>
      </c>
      <c r="I88">
        <v>0</v>
      </c>
      <c r="J88">
        <v>0.5</v>
      </c>
    </row>
    <row r="89" spans="1:10" x14ac:dyDescent="0.3">
      <c r="A89" s="147">
        <v>17250</v>
      </c>
      <c r="B89">
        <v>17250</v>
      </c>
      <c r="C89">
        <v>0</v>
      </c>
      <c r="D89">
        <v>0</v>
      </c>
      <c r="E89" s="147">
        <v>1401</v>
      </c>
      <c r="F89">
        <v>0</v>
      </c>
      <c r="G89">
        <v>0</v>
      </c>
      <c r="H89">
        <v>0</v>
      </c>
      <c r="I89">
        <v>0</v>
      </c>
      <c r="J89">
        <v>0.5</v>
      </c>
    </row>
    <row r="90" spans="1:10" x14ac:dyDescent="0.3">
      <c r="A90" s="147">
        <v>17300</v>
      </c>
      <c r="B90">
        <v>17300</v>
      </c>
      <c r="C90">
        <v>0</v>
      </c>
      <c r="D90">
        <v>0</v>
      </c>
      <c r="E90" s="147">
        <v>411</v>
      </c>
      <c r="F90">
        <v>0</v>
      </c>
      <c r="G90">
        <v>0</v>
      </c>
      <c r="H90">
        <v>0</v>
      </c>
      <c r="I90">
        <v>0</v>
      </c>
      <c r="J90">
        <v>0.4</v>
      </c>
    </row>
    <row r="91" spans="1:10" x14ac:dyDescent="0.3">
      <c r="A91" s="147">
        <v>17350</v>
      </c>
      <c r="B91">
        <v>17350</v>
      </c>
      <c r="C91">
        <v>0</v>
      </c>
      <c r="D91">
        <v>0</v>
      </c>
      <c r="E91" s="147">
        <v>39</v>
      </c>
      <c r="F91">
        <v>0</v>
      </c>
      <c r="G91">
        <v>0</v>
      </c>
      <c r="H91">
        <v>0</v>
      </c>
      <c r="I91">
        <v>0</v>
      </c>
      <c r="J91">
        <v>0.4</v>
      </c>
    </row>
    <row r="92" spans="1:10" x14ac:dyDescent="0.3">
      <c r="A92" s="147">
        <v>17400</v>
      </c>
      <c r="B92">
        <v>17400</v>
      </c>
      <c r="C92">
        <v>0</v>
      </c>
      <c r="D92">
        <v>0</v>
      </c>
      <c r="E92" s="147">
        <v>32</v>
      </c>
      <c r="F92">
        <v>0</v>
      </c>
      <c r="G92">
        <v>0</v>
      </c>
      <c r="H92">
        <v>0</v>
      </c>
      <c r="I92">
        <v>0</v>
      </c>
      <c r="J92">
        <v>0.4</v>
      </c>
    </row>
    <row r="93" spans="1:10" x14ac:dyDescent="0.3">
      <c r="A93" s="147">
        <v>17450</v>
      </c>
      <c r="B93">
        <v>17450</v>
      </c>
      <c r="C93">
        <v>0</v>
      </c>
      <c r="D93">
        <v>0</v>
      </c>
      <c r="E93" s="147">
        <v>11</v>
      </c>
      <c r="F93">
        <v>0</v>
      </c>
      <c r="G93">
        <v>0</v>
      </c>
      <c r="H93">
        <v>0</v>
      </c>
      <c r="I93">
        <v>0</v>
      </c>
      <c r="J93">
        <v>0.4</v>
      </c>
    </row>
    <row r="94" spans="1:10" x14ac:dyDescent="0.3">
      <c r="A94" s="147">
        <v>17500</v>
      </c>
      <c r="B94">
        <v>17500</v>
      </c>
      <c r="C94">
        <v>0</v>
      </c>
      <c r="D94">
        <v>0</v>
      </c>
      <c r="E94" s="147">
        <v>55</v>
      </c>
      <c r="F94">
        <v>0</v>
      </c>
      <c r="G94">
        <v>0</v>
      </c>
      <c r="H94">
        <v>0</v>
      </c>
      <c r="I94">
        <v>0</v>
      </c>
      <c r="J94">
        <v>0.3</v>
      </c>
    </row>
    <row r="95" spans="1:10" x14ac:dyDescent="0.3">
      <c r="A95" s="147">
        <v>17550</v>
      </c>
      <c r="B95">
        <v>17550</v>
      </c>
      <c r="C95">
        <v>0</v>
      </c>
      <c r="D95">
        <v>0</v>
      </c>
      <c r="E95" s="147">
        <v>134</v>
      </c>
      <c r="F95">
        <v>0</v>
      </c>
      <c r="G95">
        <v>0</v>
      </c>
      <c r="H95">
        <v>0</v>
      </c>
      <c r="I95">
        <v>0</v>
      </c>
      <c r="J95">
        <v>0.3</v>
      </c>
    </row>
    <row r="96" spans="1:10" x14ac:dyDescent="0.3">
      <c r="A96" s="147">
        <v>17600</v>
      </c>
      <c r="B96">
        <v>17600</v>
      </c>
      <c r="C96">
        <v>0</v>
      </c>
      <c r="D96">
        <v>0</v>
      </c>
      <c r="E96" s="147">
        <v>310</v>
      </c>
      <c r="F96">
        <v>0</v>
      </c>
      <c r="G96">
        <v>0</v>
      </c>
      <c r="H96">
        <v>0</v>
      </c>
      <c r="I96">
        <v>0</v>
      </c>
      <c r="J96">
        <v>0.3</v>
      </c>
    </row>
    <row r="97" spans="1:10" x14ac:dyDescent="0.3">
      <c r="A97" s="147">
        <v>17650</v>
      </c>
      <c r="B97">
        <v>17650</v>
      </c>
      <c r="C97">
        <v>0</v>
      </c>
      <c r="D97">
        <v>0</v>
      </c>
      <c r="E97" s="147">
        <v>14</v>
      </c>
      <c r="F97">
        <v>0</v>
      </c>
      <c r="G97">
        <v>0</v>
      </c>
      <c r="H97">
        <v>0</v>
      </c>
      <c r="I97">
        <v>0</v>
      </c>
      <c r="J97">
        <v>0.3</v>
      </c>
    </row>
    <row r="98" spans="1:10" x14ac:dyDescent="0.3">
      <c r="A98" s="147">
        <v>17700</v>
      </c>
      <c r="B98">
        <v>17700</v>
      </c>
      <c r="C98">
        <v>0</v>
      </c>
      <c r="D98">
        <v>0</v>
      </c>
      <c r="E98" s="147">
        <v>95</v>
      </c>
      <c r="F98">
        <v>0</v>
      </c>
      <c r="G98">
        <v>0</v>
      </c>
      <c r="H98">
        <v>0</v>
      </c>
      <c r="I98">
        <v>0</v>
      </c>
      <c r="J98">
        <v>0.3</v>
      </c>
    </row>
    <row r="99" spans="1:10" x14ac:dyDescent="0.3">
      <c r="A99" s="147">
        <v>17750</v>
      </c>
      <c r="B99">
        <v>17750</v>
      </c>
      <c r="C99">
        <v>0</v>
      </c>
      <c r="D99">
        <v>0</v>
      </c>
      <c r="E99" s="147">
        <v>1</v>
      </c>
      <c r="F99">
        <v>0</v>
      </c>
      <c r="G99">
        <v>0</v>
      </c>
      <c r="H99">
        <v>0</v>
      </c>
      <c r="I99">
        <v>0</v>
      </c>
      <c r="J99">
        <v>0.3</v>
      </c>
    </row>
    <row r="100" spans="1:10" x14ac:dyDescent="0.3">
      <c r="A100" s="147">
        <v>17800</v>
      </c>
      <c r="B100">
        <v>17800</v>
      </c>
      <c r="C100">
        <v>0</v>
      </c>
      <c r="D100">
        <v>0</v>
      </c>
      <c r="E100" s="147">
        <v>0</v>
      </c>
      <c r="F100">
        <v>0</v>
      </c>
      <c r="G100">
        <v>0</v>
      </c>
      <c r="H100">
        <v>0</v>
      </c>
      <c r="I100">
        <v>0</v>
      </c>
      <c r="J100">
        <v>0.2</v>
      </c>
    </row>
    <row r="101" spans="1:10" x14ac:dyDescent="0.3">
      <c r="A101" s="147">
        <v>17850</v>
      </c>
      <c r="B101">
        <v>17850</v>
      </c>
      <c r="C101">
        <v>0</v>
      </c>
      <c r="D101">
        <v>0</v>
      </c>
      <c r="E101" s="147">
        <v>0</v>
      </c>
      <c r="F101">
        <v>0</v>
      </c>
      <c r="G101">
        <v>0</v>
      </c>
      <c r="H101">
        <v>0</v>
      </c>
      <c r="I101">
        <v>0</v>
      </c>
      <c r="J101">
        <v>0.2</v>
      </c>
    </row>
    <row r="102" spans="1:10" x14ac:dyDescent="0.3">
      <c r="A102" s="147">
        <v>17900</v>
      </c>
      <c r="B102">
        <v>17900</v>
      </c>
      <c r="C102">
        <v>0</v>
      </c>
      <c r="D102">
        <v>0</v>
      </c>
      <c r="E102" s="147">
        <v>0</v>
      </c>
      <c r="F102">
        <v>0</v>
      </c>
      <c r="G102">
        <v>0</v>
      </c>
      <c r="H102">
        <v>0</v>
      </c>
      <c r="I102">
        <v>0</v>
      </c>
      <c r="J102">
        <v>0.2</v>
      </c>
    </row>
    <row r="103" spans="1:10" x14ac:dyDescent="0.3">
      <c r="A103" s="147">
        <v>17950</v>
      </c>
      <c r="B103">
        <v>17950</v>
      </c>
      <c r="C103">
        <v>0</v>
      </c>
      <c r="D103">
        <v>0</v>
      </c>
      <c r="E103" s="147">
        <v>0</v>
      </c>
      <c r="F103">
        <v>0</v>
      </c>
      <c r="G103">
        <v>0</v>
      </c>
      <c r="H103">
        <v>0</v>
      </c>
      <c r="I103">
        <v>0</v>
      </c>
      <c r="J103">
        <v>0.2</v>
      </c>
    </row>
    <row r="104" spans="1:10" x14ac:dyDescent="0.3">
      <c r="A104" t="s">
        <v>146</v>
      </c>
      <c r="B104">
        <v>18000</v>
      </c>
      <c r="C104">
        <v>0</v>
      </c>
      <c r="D104">
        <v>0</v>
      </c>
      <c r="E104">
        <v>101</v>
      </c>
      <c r="F104">
        <v>0</v>
      </c>
      <c r="G104">
        <v>0</v>
      </c>
      <c r="H104">
        <v>0</v>
      </c>
      <c r="I104">
        <v>0</v>
      </c>
      <c r="J104">
        <v>0.2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93D43-4C12-4F4F-8EAD-1DC984573E80}">
  <dimension ref="A1:J104"/>
  <sheetViews>
    <sheetView workbookViewId="0"/>
  </sheetViews>
  <sheetFormatPr baseColWidth="10" defaultColWidth="8.88671875" defaultRowHeight="14.4" x14ac:dyDescent="0.3"/>
  <sheetData>
    <row r="1" spans="1:10" x14ac:dyDescent="0.3">
      <c r="A1" s="148" t="s">
        <v>800</v>
      </c>
      <c r="B1" s="148" t="s">
        <v>801</v>
      </c>
      <c r="C1" s="148" t="s">
        <v>802</v>
      </c>
      <c r="D1" s="148" t="s">
        <v>803</v>
      </c>
      <c r="E1" s="148" t="s">
        <v>804</v>
      </c>
      <c r="F1" s="148" t="s">
        <v>805</v>
      </c>
      <c r="G1" s="148" t="s">
        <v>806</v>
      </c>
      <c r="H1" s="148" t="s">
        <v>807</v>
      </c>
      <c r="I1" s="148" t="s">
        <v>808</v>
      </c>
      <c r="J1" s="148" t="s">
        <v>809</v>
      </c>
    </row>
    <row r="2" spans="1:10" x14ac:dyDescent="0.3">
      <c r="A2" s="147">
        <v>11000</v>
      </c>
      <c r="B2">
        <v>11000</v>
      </c>
      <c r="C2">
        <v>0</v>
      </c>
      <c r="D2">
        <v>5</v>
      </c>
      <c r="E2" s="147">
        <v>1841</v>
      </c>
      <c r="F2">
        <v>1.6</v>
      </c>
      <c r="G2">
        <v>1.8</v>
      </c>
      <c r="H2">
        <v>1.6</v>
      </c>
      <c r="I2">
        <v>1.7</v>
      </c>
      <c r="J2">
        <v>1.7</v>
      </c>
    </row>
    <row r="3" spans="1:10" x14ac:dyDescent="0.3">
      <c r="A3" s="147">
        <v>11200</v>
      </c>
      <c r="B3">
        <v>11200</v>
      </c>
      <c r="C3">
        <v>0</v>
      </c>
      <c r="D3">
        <v>2</v>
      </c>
      <c r="E3" s="147">
        <v>335</v>
      </c>
      <c r="F3">
        <v>0</v>
      </c>
      <c r="G3">
        <v>0</v>
      </c>
      <c r="H3">
        <v>0</v>
      </c>
      <c r="I3">
        <v>0</v>
      </c>
      <c r="J3">
        <v>2.1</v>
      </c>
    </row>
    <row r="4" spans="1:10" x14ac:dyDescent="0.3">
      <c r="A4" s="147">
        <v>11400</v>
      </c>
      <c r="B4">
        <v>11400</v>
      </c>
      <c r="C4">
        <v>0</v>
      </c>
      <c r="D4">
        <v>1</v>
      </c>
      <c r="E4" s="147">
        <v>625</v>
      </c>
      <c r="F4">
        <v>2.2000000000000002</v>
      </c>
      <c r="G4">
        <v>2.2000000000000002</v>
      </c>
      <c r="H4">
        <v>2.2000000000000002</v>
      </c>
      <c r="I4">
        <v>2.2000000000000002</v>
      </c>
      <c r="J4">
        <v>2.5</v>
      </c>
    </row>
    <row r="5" spans="1:10" x14ac:dyDescent="0.3">
      <c r="A5" s="147">
        <v>11600</v>
      </c>
      <c r="B5">
        <v>11600</v>
      </c>
      <c r="C5">
        <v>0</v>
      </c>
      <c r="D5">
        <v>137</v>
      </c>
      <c r="E5" s="147">
        <v>314</v>
      </c>
      <c r="F5">
        <v>3.2</v>
      </c>
      <c r="G5">
        <v>3.2</v>
      </c>
      <c r="H5">
        <v>3.2</v>
      </c>
      <c r="I5">
        <v>3.2</v>
      </c>
      <c r="J5">
        <v>3.1</v>
      </c>
    </row>
    <row r="6" spans="1:10" x14ac:dyDescent="0.3">
      <c r="A6" s="147">
        <v>11800</v>
      </c>
      <c r="B6">
        <v>11800</v>
      </c>
      <c r="C6">
        <v>0</v>
      </c>
      <c r="D6">
        <v>5</v>
      </c>
      <c r="E6" s="147">
        <v>411</v>
      </c>
      <c r="F6">
        <v>3.5</v>
      </c>
      <c r="G6">
        <v>3.5</v>
      </c>
      <c r="H6">
        <v>3.5</v>
      </c>
      <c r="I6">
        <v>3.5</v>
      </c>
      <c r="J6">
        <v>3.7</v>
      </c>
    </row>
    <row r="7" spans="1:10" x14ac:dyDescent="0.3">
      <c r="A7" s="147">
        <v>12000</v>
      </c>
      <c r="B7">
        <v>12000</v>
      </c>
      <c r="C7">
        <v>0</v>
      </c>
      <c r="D7">
        <v>3</v>
      </c>
      <c r="E7" s="147">
        <v>1985</v>
      </c>
      <c r="F7">
        <v>4.5</v>
      </c>
      <c r="G7">
        <v>4.5</v>
      </c>
      <c r="H7">
        <v>4.5</v>
      </c>
      <c r="I7">
        <v>4.5</v>
      </c>
      <c r="J7">
        <v>4.4000000000000004</v>
      </c>
    </row>
    <row r="8" spans="1:10" x14ac:dyDescent="0.3">
      <c r="A8" s="147">
        <v>12200</v>
      </c>
      <c r="B8">
        <v>12200</v>
      </c>
      <c r="C8">
        <v>0</v>
      </c>
      <c r="D8">
        <v>7</v>
      </c>
      <c r="E8" s="147">
        <v>1550</v>
      </c>
      <c r="F8">
        <v>5.5</v>
      </c>
      <c r="G8">
        <v>5.5</v>
      </c>
      <c r="H8">
        <v>5.3</v>
      </c>
      <c r="I8">
        <v>5.3</v>
      </c>
      <c r="J8">
        <v>5.3</v>
      </c>
    </row>
    <row r="9" spans="1:10" x14ac:dyDescent="0.3">
      <c r="A9" s="147">
        <v>12400</v>
      </c>
      <c r="B9">
        <v>12400</v>
      </c>
      <c r="C9">
        <v>0</v>
      </c>
      <c r="D9">
        <v>16</v>
      </c>
      <c r="E9" s="147">
        <v>834</v>
      </c>
      <c r="F9">
        <v>6.9</v>
      </c>
      <c r="G9">
        <v>7</v>
      </c>
      <c r="H9">
        <v>6.9</v>
      </c>
      <c r="I9">
        <v>6.9</v>
      </c>
      <c r="J9">
        <v>6.4</v>
      </c>
    </row>
    <row r="10" spans="1:10" x14ac:dyDescent="0.3">
      <c r="A10" s="147">
        <v>12600</v>
      </c>
      <c r="B10">
        <v>12600</v>
      </c>
      <c r="C10">
        <v>0</v>
      </c>
      <c r="D10">
        <v>1</v>
      </c>
      <c r="E10" s="147">
        <v>769</v>
      </c>
      <c r="F10">
        <v>8</v>
      </c>
      <c r="G10">
        <v>8</v>
      </c>
      <c r="H10">
        <v>8</v>
      </c>
      <c r="I10">
        <v>8</v>
      </c>
      <c r="J10">
        <v>7.6</v>
      </c>
    </row>
    <row r="11" spans="1:10" x14ac:dyDescent="0.3">
      <c r="A11" s="147">
        <v>12800</v>
      </c>
      <c r="B11">
        <v>12800</v>
      </c>
      <c r="C11">
        <v>0</v>
      </c>
      <c r="D11">
        <v>2</v>
      </c>
      <c r="E11" s="147">
        <v>1121</v>
      </c>
      <c r="F11">
        <v>10.1</v>
      </c>
      <c r="G11">
        <v>10.1</v>
      </c>
      <c r="H11">
        <v>9.9</v>
      </c>
      <c r="I11">
        <v>9.9</v>
      </c>
      <c r="J11">
        <v>9.1999999999999993</v>
      </c>
    </row>
    <row r="12" spans="1:10" x14ac:dyDescent="0.3">
      <c r="A12" s="147">
        <v>13000</v>
      </c>
      <c r="B12">
        <v>13000</v>
      </c>
      <c r="C12">
        <v>0</v>
      </c>
      <c r="D12">
        <v>114</v>
      </c>
      <c r="E12" s="147">
        <v>3877</v>
      </c>
      <c r="F12">
        <v>12.3</v>
      </c>
      <c r="G12">
        <v>13</v>
      </c>
      <c r="H12">
        <v>11</v>
      </c>
      <c r="I12">
        <v>13</v>
      </c>
      <c r="J12">
        <v>11.3</v>
      </c>
    </row>
    <row r="13" spans="1:10" x14ac:dyDescent="0.3">
      <c r="A13" s="147">
        <v>13200</v>
      </c>
      <c r="B13">
        <v>13200</v>
      </c>
      <c r="C13">
        <v>0</v>
      </c>
      <c r="D13">
        <v>100</v>
      </c>
      <c r="E13" s="147">
        <v>2141</v>
      </c>
      <c r="F13">
        <v>14.9</v>
      </c>
      <c r="G13">
        <v>16.3</v>
      </c>
      <c r="H13">
        <v>14.5</v>
      </c>
      <c r="I13">
        <v>14.9</v>
      </c>
      <c r="J13">
        <v>14.2</v>
      </c>
    </row>
    <row r="14" spans="1:10" x14ac:dyDescent="0.3">
      <c r="A14" s="147">
        <v>13400</v>
      </c>
      <c r="B14">
        <v>13400</v>
      </c>
      <c r="C14">
        <v>0</v>
      </c>
      <c r="D14">
        <v>9</v>
      </c>
      <c r="E14" s="147">
        <v>1922</v>
      </c>
      <c r="F14">
        <v>18.600000000000001</v>
      </c>
      <c r="G14">
        <v>19.8</v>
      </c>
      <c r="H14">
        <v>16</v>
      </c>
      <c r="I14">
        <v>16.600000000000001</v>
      </c>
      <c r="J14">
        <v>18.100000000000001</v>
      </c>
    </row>
    <row r="15" spans="1:10" x14ac:dyDescent="0.3">
      <c r="A15" s="147">
        <v>13550</v>
      </c>
      <c r="B15">
        <v>13550</v>
      </c>
      <c r="C15">
        <v>0</v>
      </c>
      <c r="D15">
        <v>0</v>
      </c>
      <c r="E15" s="147">
        <v>57</v>
      </c>
      <c r="F15">
        <v>0</v>
      </c>
      <c r="G15">
        <v>0</v>
      </c>
      <c r="H15">
        <v>0</v>
      </c>
      <c r="I15">
        <v>0</v>
      </c>
      <c r="J15">
        <v>22.2</v>
      </c>
    </row>
    <row r="16" spans="1:10" x14ac:dyDescent="0.3">
      <c r="A16" s="147">
        <v>13600</v>
      </c>
      <c r="B16">
        <v>13600</v>
      </c>
      <c r="C16">
        <v>0</v>
      </c>
      <c r="D16">
        <v>318</v>
      </c>
      <c r="E16" s="147">
        <v>13076</v>
      </c>
      <c r="F16">
        <v>21.5</v>
      </c>
      <c r="G16">
        <v>28</v>
      </c>
      <c r="H16">
        <v>21.5</v>
      </c>
      <c r="I16">
        <v>24</v>
      </c>
      <c r="J16">
        <v>23.9</v>
      </c>
    </row>
    <row r="17" spans="1:10" x14ac:dyDescent="0.3">
      <c r="A17" s="147">
        <v>13650</v>
      </c>
      <c r="B17">
        <v>13650</v>
      </c>
      <c r="C17">
        <v>0</v>
      </c>
      <c r="D17">
        <v>8</v>
      </c>
      <c r="E17" s="147">
        <v>122</v>
      </c>
      <c r="F17">
        <v>25.5</v>
      </c>
      <c r="G17">
        <v>25.5</v>
      </c>
      <c r="H17">
        <v>25.5</v>
      </c>
      <c r="I17">
        <v>25.5</v>
      </c>
      <c r="J17">
        <v>25.7</v>
      </c>
    </row>
    <row r="18" spans="1:10" x14ac:dyDescent="0.3">
      <c r="A18" s="147">
        <v>13700</v>
      </c>
      <c r="B18">
        <v>13700</v>
      </c>
      <c r="C18">
        <v>0</v>
      </c>
      <c r="D18">
        <v>3</v>
      </c>
      <c r="E18" s="147">
        <v>37</v>
      </c>
      <c r="F18">
        <v>28</v>
      </c>
      <c r="G18">
        <v>28</v>
      </c>
      <c r="H18">
        <v>28</v>
      </c>
      <c r="I18">
        <v>28</v>
      </c>
      <c r="J18">
        <v>27.8</v>
      </c>
    </row>
    <row r="19" spans="1:10" x14ac:dyDescent="0.3">
      <c r="A19" s="147">
        <v>13750</v>
      </c>
      <c r="B19">
        <v>13750</v>
      </c>
      <c r="C19">
        <v>0</v>
      </c>
      <c r="D19">
        <v>100</v>
      </c>
      <c r="E19" s="147">
        <v>152</v>
      </c>
      <c r="F19">
        <v>30.5</v>
      </c>
      <c r="G19">
        <v>30.5</v>
      </c>
      <c r="H19">
        <v>30.5</v>
      </c>
      <c r="I19">
        <v>30.5</v>
      </c>
      <c r="J19">
        <v>30</v>
      </c>
    </row>
    <row r="20" spans="1:10" x14ac:dyDescent="0.3">
      <c r="A20" s="147">
        <v>13800</v>
      </c>
      <c r="B20">
        <v>13800</v>
      </c>
      <c r="C20">
        <v>0</v>
      </c>
      <c r="D20">
        <v>11</v>
      </c>
      <c r="E20" s="147">
        <v>5016</v>
      </c>
      <c r="F20">
        <v>35</v>
      </c>
      <c r="G20">
        <v>35</v>
      </c>
      <c r="H20">
        <v>33</v>
      </c>
      <c r="I20">
        <v>34</v>
      </c>
      <c r="J20">
        <v>32.5</v>
      </c>
    </row>
    <row r="21" spans="1:10" x14ac:dyDescent="0.3">
      <c r="A21" s="147">
        <v>13850</v>
      </c>
      <c r="B21">
        <v>13850</v>
      </c>
      <c r="C21">
        <v>0</v>
      </c>
      <c r="D21">
        <v>51</v>
      </c>
      <c r="E21" s="147">
        <v>226</v>
      </c>
      <c r="F21">
        <v>40</v>
      </c>
      <c r="G21">
        <v>41.5</v>
      </c>
      <c r="H21">
        <v>40</v>
      </c>
      <c r="I21">
        <v>41.5</v>
      </c>
      <c r="J21">
        <v>35.299999999999997</v>
      </c>
    </row>
    <row r="22" spans="1:10" x14ac:dyDescent="0.3">
      <c r="A22" s="147">
        <v>13900</v>
      </c>
      <c r="B22">
        <v>13900</v>
      </c>
      <c r="C22">
        <v>0</v>
      </c>
      <c r="D22">
        <v>25</v>
      </c>
      <c r="E22" s="147">
        <v>1324</v>
      </c>
      <c r="F22">
        <v>38</v>
      </c>
      <c r="G22">
        <v>43</v>
      </c>
      <c r="H22">
        <v>36</v>
      </c>
      <c r="I22">
        <v>42</v>
      </c>
      <c r="J22">
        <v>38.4</v>
      </c>
    </row>
    <row r="23" spans="1:10" x14ac:dyDescent="0.3">
      <c r="A23" s="147">
        <v>13950</v>
      </c>
      <c r="B23">
        <v>13950</v>
      </c>
      <c r="C23">
        <v>0</v>
      </c>
      <c r="D23">
        <v>12</v>
      </c>
      <c r="E23" s="147">
        <v>127</v>
      </c>
      <c r="F23">
        <v>47.5</v>
      </c>
      <c r="G23">
        <v>47.5</v>
      </c>
      <c r="H23">
        <v>47.5</v>
      </c>
      <c r="I23">
        <v>47.5</v>
      </c>
      <c r="J23">
        <v>41.9</v>
      </c>
    </row>
    <row r="24" spans="1:10" x14ac:dyDescent="0.3">
      <c r="A24" s="147">
        <v>14000</v>
      </c>
      <c r="B24">
        <v>14000</v>
      </c>
      <c r="C24">
        <v>0</v>
      </c>
      <c r="D24">
        <v>6</v>
      </c>
      <c r="E24" s="147">
        <v>4462</v>
      </c>
      <c r="F24">
        <v>51.5</v>
      </c>
      <c r="G24">
        <v>52</v>
      </c>
      <c r="H24">
        <v>41.5</v>
      </c>
      <c r="I24">
        <v>41.5</v>
      </c>
      <c r="J24">
        <v>45.8</v>
      </c>
    </row>
    <row r="25" spans="1:10" x14ac:dyDescent="0.3">
      <c r="A25" s="147">
        <v>14050</v>
      </c>
      <c r="B25">
        <v>14050</v>
      </c>
      <c r="C25">
        <v>0</v>
      </c>
      <c r="D25">
        <v>22</v>
      </c>
      <c r="E25" s="147">
        <v>2159</v>
      </c>
      <c r="F25">
        <v>47</v>
      </c>
      <c r="G25">
        <v>47</v>
      </c>
      <c r="H25">
        <v>47</v>
      </c>
      <c r="I25">
        <v>47</v>
      </c>
      <c r="J25">
        <v>50.1</v>
      </c>
    </row>
    <row r="26" spans="1:10" x14ac:dyDescent="0.3">
      <c r="A26" s="147">
        <v>14100</v>
      </c>
      <c r="B26">
        <v>14100</v>
      </c>
      <c r="C26">
        <v>0</v>
      </c>
      <c r="D26">
        <v>19</v>
      </c>
      <c r="E26" s="147">
        <v>911</v>
      </c>
      <c r="F26">
        <v>52</v>
      </c>
      <c r="G26">
        <v>52</v>
      </c>
      <c r="H26">
        <v>52</v>
      </c>
      <c r="I26">
        <v>52</v>
      </c>
      <c r="J26">
        <v>54.9</v>
      </c>
    </row>
    <row r="27" spans="1:10" x14ac:dyDescent="0.3">
      <c r="A27" s="147">
        <v>14150</v>
      </c>
      <c r="B27">
        <v>14150</v>
      </c>
      <c r="C27">
        <v>0</v>
      </c>
      <c r="D27">
        <v>7</v>
      </c>
      <c r="E27" s="147">
        <v>793</v>
      </c>
      <c r="F27">
        <v>70</v>
      </c>
      <c r="G27">
        <v>70</v>
      </c>
      <c r="H27">
        <v>70</v>
      </c>
      <c r="I27">
        <v>70</v>
      </c>
      <c r="J27">
        <v>60.3</v>
      </c>
    </row>
    <row r="28" spans="1:10" x14ac:dyDescent="0.3">
      <c r="A28" s="147">
        <v>14200</v>
      </c>
      <c r="B28">
        <v>14200</v>
      </c>
      <c r="C28">
        <v>0</v>
      </c>
      <c r="D28">
        <v>150</v>
      </c>
      <c r="E28" s="147">
        <v>6427</v>
      </c>
      <c r="F28">
        <v>77</v>
      </c>
      <c r="G28">
        <v>81</v>
      </c>
      <c r="H28">
        <v>62</v>
      </c>
      <c r="I28">
        <v>80</v>
      </c>
      <c r="J28">
        <v>66.2</v>
      </c>
    </row>
    <row r="29" spans="1:10" x14ac:dyDescent="0.3">
      <c r="A29" s="147">
        <v>14250</v>
      </c>
      <c r="B29">
        <v>14250</v>
      </c>
      <c r="C29">
        <v>0</v>
      </c>
      <c r="D29">
        <v>16</v>
      </c>
      <c r="E29" s="147">
        <v>660</v>
      </c>
      <c r="F29">
        <v>81</v>
      </c>
      <c r="G29">
        <v>81</v>
      </c>
      <c r="H29">
        <v>81</v>
      </c>
      <c r="I29">
        <v>81</v>
      </c>
      <c r="J29">
        <v>72.8</v>
      </c>
    </row>
    <row r="30" spans="1:10" x14ac:dyDescent="0.3">
      <c r="A30" s="147">
        <v>14300</v>
      </c>
      <c r="B30">
        <v>14300</v>
      </c>
      <c r="C30">
        <v>0</v>
      </c>
      <c r="D30">
        <v>49</v>
      </c>
      <c r="E30" s="147">
        <v>1712</v>
      </c>
      <c r="F30">
        <v>87</v>
      </c>
      <c r="G30">
        <v>90</v>
      </c>
      <c r="H30">
        <v>75</v>
      </c>
      <c r="I30">
        <v>75</v>
      </c>
      <c r="J30">
        <v>80</v>
      </c>
    </row>
    <row r="31" spans="1:10" x14ac:dyDescent="0.3">
      <c r="A31" s="147">
        <v>14350</v>
      </c>
      <c r="B31">
        <v>14350</v>
      </c>
      <c r="C31">
        <v>0</v>
      </c>
      <c r="D31">
        <v>0</v>
      </c>
      <c r="E31" s="147">
        <v>434</v>
      </c>
      <c r="F31">
        <v>0</v>
      </c>
      <c r="G31">
        <v>0</v>
      </c>
      <c r="H31">
        <v>0</v>
      </c>
      <c r="I31">
        <v>0</v>
      </c>
      <c r="J31">
        <v>87.9</v>
      </c>
    </row>
    <row r="32" spans="1:10" x14ac:dyDescent="0.3">
      <c r="A32" s="147">
        <v>14400</v>
      </c>
      <c r="B32">
        <v>14400</v>
      </c>
      <c r="C32">
        <v>0</v>
      </c>
      <c r="D32">
        <v>554</v>
      </c>
      <c r="E32" s="147">
        <v>2117</v>
      </c>
      <c r="F32">
        <v>110</v>
      </c>
      <c r="G32">
        <v>114</v>
      </c>
      <c r="H32">
        <v>90</v>
      </c>
      <c r="I32">
        <v>90</v>
      </c>
      <c r="J32">
        <v>96.6</v>
      </c>
    </row>
    <row r="33" spans="1:10" x14ac:dyDescent="0.3">
      <c r="A33" s="147">
        <v>14450</v>
      </c>
      <c r="B33">
        <v>14450</v>
      </c>
      <c r="C33">
        <v>0</v>
      </c>
      <c r="D33">
        <v>2</v>
      </c>
      <c r="E33" s="147">
        <v>974</v>
      </c>
      <c r="F33">
        <v>125</v>
      </c>
      <c r="G33">
        <v>125</v>
      </c>
      <c r="H33">
        <v>125</v>
      </c>
      <c r="I33">
        <v>125</v>
      </c>
      <c r="J33">
        <v>106.1</v>
      </c>
    </row>
    <row r="34" spans="1:10" x14ac:dyDescent="0.3">
      <c r="A34" s="147">
        <v>14500</v>
      </c>
      <c r="B34">
        <v>14500</v>
      </c>
      <c r="C34">
        <v>0</v>
      </c>
      <c r="D34">
        <v>127</v>
      </c>
      <c r="E34" s="147">
        <v>3435</v>
      </c>
      <c r="F34">
        <v>120</v>
      </c>
      <c r="G34">
        <v>144</v>
      </c>
      <c r="H34">
        <v>119</v>
      </c>
      <c r="I34">
        <v>140</v>
      </c>
      <c r="J34">
        <v>116.5</v>
      </c>
    </row>
    <row r="35" spans="1:10" x14ac:dyDescent="0.3">
      <c r="A35" s="147">
        <v>14550</v>
      </c>
      <c r="B35">
        <v>14550</v>
      </c>
      <c r="C35">
        <v>0</v>
      </c>
      <c r="D35">
        <v>122</v>
      </c>
      <c r="E35" s="147">
        <v>381</v>
      </c>
      <c r="F35">
        <v>145</v>
      </c>
      <c r="G35">
        <v>150</v>
      </c>
      <c r="H35">
        <v>135</v>
      </c>
      <c r="I35">
        <v>150</v>
      </c>
      <c r="J35">
        <v>127.8</v>
      </c>
    </row>
    <row r="36" spans="1:10" x14ac:dyDescent="0.3">
      <c r="A36" s="147">
        <v>14600</v>
      </c>
      <c r="B36">
        <v>14600</v>
      </c>
      <c r="C36">
        <v>0</v>
      </c>
      <c r="D36">
        <v>79</v>
      </c>
      <c r="E36" s="147">
        <v>3239</v>
      </c>
      <c r="F36">
        <v>152</v>
      </c>
      <c r="G36">
        <v>164</v>
      </c>
      <c r="H36">
        <v>137</v>
      </c>
      <c r="I36">
        <v>144</v>
      </c>
      <c r="J36">
        <v>140.1</v>
      </c>
    </row>
    <row r="37" spans="1:10" x14ac:dyDescent="0.3">
      <c r="A37" s="147">
        <v>14650</v>
      </c>
      <c r="B37">
        <v>14650</v>
      </c>
      <c r="C37">
        <v>0</v>
      </c>
      <c r="D37">
        <v>31</v>
      </c>
      <c r="E37" s="147">
        <v>1256</v>
      </c>
      <c r="F37">
        <v>166</v>
      </c>
      <c r="G37">
        <v>180</v>
      </c>
      <c r="H37">
        <v>159</v>
      </c>
      <c r="I37">
        <v>159</v>
      </c>
      <c r="J37">
        <v>153.6</v>
      </c>
    </row>
    <row r="38" spans="1:10" x14ac:dyDescent="0.3">
      <c r="A38" s="147">
        <v>14700</v>
      </c>
      <c r="B38">
        <v>14700</v>
      </c>
      <c r="C38">
        <v>0</v>
      </c>
      <c r="D38">
        <v>464</v>
      </c>
      <c r="E38" s="147">
        <v>5230</v>
      </c>
      <c r="F38">
        <v>183</v>
      </c>
      <c r="G38">
        <v>205</v>
      </c>
      <c r="H38">
        <v>164.5</v>
      </c>
      <c r="I38">
        <v>173</v>
      </c>
      <c r="J38">
        <v>168.2</v>
      </c>
    </row>
    <row r="39" spans="1:10" x14ac:dyDescent="0.3">
      <c r="A39" s="147">
        <v>14750</v>
      </c>
      <c r="B39">
        <v>14750</v>
      </c>
      <c r="C39">
        <v>0</v>
      </c>
      <c r="D39">
        <v>8</v>
      </c>
      <c r="E39" s="147">
        <v>855</v>
      </c>
      <c r="F39">
        <v>200</v>
      </c>
      <c r="G39">
        <v>216</v>
      </c>
      <c r="H39">
        <v>179</v>
      </c>
      <c r="I39">
        <v>182</v>
      </c>
      <c r="J39">
        <v>183.9</v>
      </c>
    </row>
    <row r="40" spans="1:10" x14ac:dyDescent="0.3">
      <c r="A40" s="147">
        <v>14800</v>
      </c>
      <c r="B40">
        <v>14800</v>
      </c>
      <c r="C40">
        <v>0</v>
      </c>
      <c r="D40">
        <v>551</v>
      </c>
      <c r="E40" s="147">
        <v>6965</v>
      </c>
      <c r="F40">
        <v>219</v>
      </c>
      <c r="G40">
        <v>240.5</v>
      </c>
      <c r="H40">
        <v>200</v>
      </c>
      <c r="I40">
        <v>207</v>
      </c>
      <c r="J40">
        <v>201</v>
      </c>
    </row>
    <row r="41" spans="1:10" x14ac:dyDescent="0.3">
      <c r="A41" s="147">
        <v>14850</v>
      </c>
      <c r="B41">
        <v>14850</v>
      </c>
      <c r="C41">
        <v>0</v>
      </c>
      <c r="D41">
        <v>225</v>
      </c>
      <c r="E41" s="147">
        <v>230</v>
      </c>
      <c r="F41">
        <v>235</v>
      </c>
      <c r="G41">
        <v>257</v>
      </c>
      <c r="H41">
        <v>216</v>
      </c>
      <c r="I41">
        <v>228</v>
      </c>
      <c r="J41">
        <v>219.5</v>
      </c>
    </row>
    <row r="42" spans="1:10" x14ac:dyDescent="0.3">
      <c r="A42" s="147">
        <v>14900</v>
      </c>
      <c r="B42">
        <v>14900</v>
      </c>
      <c r="C42">
        <v>0</v>
      </c>
      <c r="D42">
        <v>49</v>
      </c>
      <c r="E42" s="147">
        <v>843</v>
      </c>
      <c r="F42">
        <v>251</v>
      </c>
      <c r="G42">
        <v>285</v>
      </c>
      <c r="H42">
        <v>233</v>
      </c>
      <c r="I42">
        <v>238</v>
      </c>
      <c r="J42">
        <v>239.4</v>
      </c>
    </row>
    <row r="43" spans="1:10" x14ac:dyDescent="0.3">
      <c r="A43" s="147">
        <v>14950</v>
      </c>
      <c r="B43">
        <v>14950</v>
      </c>
      <c r="C43">
        <v>0</v>
      </c>
      <c r="D43">
        <v>10</v>
      </c>
      <c r="E43" s="147">
        <v>7208</v>
      </c>
      <c r="F43">
        <v>278</v>
      </c>
      <c r="G43">
        <v>278</v>
      </c>
      <c r="H43">
        <v>274</v>
      </c>
      <c r="I43">
        <v>274</v>
      </c>
      <c r="J43">
        <v>260.8</v>
      </c>
    </row>
    <row r="44" spans="1:10" x14ac:dyDescent="0.3">
      <c r="A44" s="147">
        <v>15000</v>
      </c>
      <c r="B44">
        <v>15000</v>
      </c>
      <c r="C44">
        <v>0</v>
      </c>
      <c r="D44">
        <v>375</v>
      </c>
      <c r="E44" s="147">
        <v>12622</v>
      </c>
      <c r="F44">
        <v>305</v>
      </c>
      <c r="G44">
        <v>325</v>
      </c>
      <c r="H44">
        <v>266</v>
      </c>
      <c r="I44">
        <v>285</v>
      </c>
      <c r="J44">
        <v>283.7</v>
      </c>
    </row>
    <row r="45" spans="1:10" x14ac:dyDescent="0.3">
      <c r="A45" s="147">
        <v>15050</v>
      </c>
      <c r="B45">
        <v>15050</v>
      </c>
      <c r="C45">
        <v>0</v>
      </c>
      <c r="D45">
        <v>0</v>
      </c>
      <c r="E45" s="147">
        <v>3146</v>
      </c>
      <c r="F45">
        <v>0</v>
      </c>
      <c r="G45">
        <v>0</v>
      </c>
      <c r="H45">
        <v>0</v>
      </c>
      <c r="I45">
        <v>0</v>
      </c>
      <c r="J45">
        <v>308.3</v>
      </c>
    </row>
    <row r="46" spans="1:10" x14ac:dyDescent="0.3">
      <c r="A46" s="147">
        <v>15100</v>
      </c>
      <c r="B46">
        <v>15100</v>
      </c>
      <c r="C46">
        <v>0</v>
      </c>
      <c r="D46">
        <v>33</v>
      </c>
      <c r="E46" s="147">
        <v>1045</v>
      </c>
      <c r="F46">
        <v>0</v>
      </c>
      <c r="G46">
        <v>0</v>
      </c>
      <c r="H46">
        <v>0</v>
      </c>
      <c r="I46">
        <v>0</v>
      </c>
      <c r="J46">
        <v>334.5</v>
      </c>
    </row>
    <row r="47" spans="1:10" x14ac:dyDescent="0.3">
      <c r="A47" s="147">
        <v>15150</v>
      </c>
      <c r="B47">
        <v>15150</v>
      </c>
      <c r="C47">
        <v>0</v>
      </c>
      <c r="D47">
        <v>9</v>
      </c>
      <c r="E47" s="147">
        <v>866</v>
      </c>
      <c r="F47">
        <v>383</v>
      </c>
      <c r="G47">
        <v>406</v>
      </c>
      <c r="H47">
        <v>344</v>
      </c>
      <c r="I47">
        <v>368</v>
      </c>
      <c r="J47">
        <v>362.5</v>
      </c>
    </row>
    <row r="48" spans="1:10" x14ac:dyDescent="0.3">
      <c r="A48" s="147">
        <v>15200</v>
      </c>
      <c r="B48">
        <v>15200</v>
      </c>
      <c r="C48">
        <v>0</v>
      </c>
      <c r="D48">
        <v>1</v>
      </c>
      <c r="E48" s="147">
        <v>1505</v>
      </c>
      <c r="F48">
        <v>0</v>
      </c>
      <c r="G48">
        <v>0</v>
      </c>
      <c r="H48">
        <v>0</v>
      </c>
      <c r="I48">
        <v>0</v>
      </c>
      <c r="J48">
        <v>392.4</v>
      </c>
    </row>
    <row r="49" spans="1:10" x14ac:dyDescent="0.3">
      <c r="A49" s="147">
        <v>15250</v>
      </c>
      <c r="B49">
        <v>15250</v>
      </c>
      <c r="C49">
        <v>0</v>
      </c>
      <c r="D49">
        <v>0</v>
      </c>
      <c r="E49" s="147">
        <v>368</v>
      </c>
      <c r="F49">
        <v>0</v>
      </c>
      <c r="G49">
        <v>0</v>
      </c>
      <c r="H49">
        <v>0</v>
      </c>
      <c r="I49">
        <v>0</v>
      </c>
      <c r="J49">
        <v>424.1</v>
      </c>
    </row>
    <row r="50" spans="1:10" x14ac:dyDescent="0.3">
      <c r="A50" s="147">
        <v>15300</v>
      </c>
      <c r="B50">
        <v>15300</v>
      </c>
      <c r="C50">
        <v>0</v>
      </c>
      <c r="D50">
        <v>0</v>
      </c>
      <c r="E50" s="147">
        <v>2066</v>
      </c>
      <c r="F50">
        <v>0</v>
      </c>
      <c r="G50">
        <v>0</v>
      </c>
      <c r="H50">
        <v>0</v>
      </c>
      <c r="I50">
        <v>0</v>
      </c>
      <c r="J50">
        <v>457.7</v>
      </c>
    </row>
    <row r="51" spans="1:10" x14ac:dyDescent="0.3">
      <c r="A51" s="147">
        <v>15350</v>
      </c>
      <c r="B51">
        <v>15350</v>
      </c>
      <c r="C51">
        <v>0</v>
      </c>
      <c r="D51">
        <v>0</v>
      </c>
      <c r="E51" s="147">
        <v>366</v>
      </c>
      <c r="F51">
        <v>0</v>
      </c>
      <c r="G51">
        <v>0</v>
      </c>
      <c r="H51">
        <v>0</v>
      </c>
      <c r="I51">
        <v>0</v>
      </c>
      <c r="J51">
        <v>493.1</v>
      </c>
    </row>
    <row r="52" spans="1:10" x14ac:dyDescent="0.3">
      <c r="A52" s="147">
        <v>15400</v>
      </c>
      <c r="B52">
        <v>15400</v>
      </c>
      <c r="C52">
        <v>0</v>
      </c>
      <c r="D52">
        <v>36</v>
      </c>
      <c r="E52" s="147">
        <v>1558</v>
      </c>
      <c r="F52">
        <v>563</v>
      </c>
      <c r="G52">
        <v>563</v>
      </c>
      <c r="H52">
        <v>532</v>
      </c>
      <c r="I52">
        <v>532</v>
      </c>
      <c r="J52">
        <v>530.29999999999995</v>
      </c>
    </row>
    <row r="53" spans="1:10" x14ac:dyDescent="0.3">
      <c r="A53" s="147">
        <v>15450</v>
      </c>
      <c r="B53">
        <v>15450</v>
      </c>
      <c r="C53">
        <v>0</v>
      </c>
      <c r="D53">
        <v>0</v>
      </c>
      <c r="E53" s="147">
        <v>164</v>
      </c>
      <c r="F53">
        <v>0</v>
      </c>
      <c r="G53">
        <v>0</v>
      </c>
      <c r="H53">
        <v>0</v>
      </c>
      <c r="I53">
        <v>0</v>
      </c>
      <c r="J53">
        <v>569.1</v>
      </c>
    </row>
    <row r="54" spans="1:10" x14ac:dyDescent="0.3">
      <c r="A54" s="147">
        <v>15500</v>
      </c>
      <c r="B54">
        <v>15500</v>
      </c>
      <c r="C54">
        <v>0</v>
      </c>
      <c r="D54">
        <v>5</v>
      </c>
      <c r="E54" s="147">
        <v>505</v>
      </c>
      <c r="F54">
        <v>627</v>
      </c>
      <c r="G54">
        <v>627</v>
      </c>
      <c r="H54">
        <v>627</v>
      </c>
      <c r="I54">
        <v>627</v>
      </c>
      <c r="J54">
        <v>609.4</v>
      </c>
    </row>
    <row r="55" spans="1:10" x14ac:dyDescent="0.3">
      <c r="A55" s="147">
        <v>15550</v>
      </c>
      <c r="B55">
        <v>15550</v>
      </c>
      <c r="C55">
        <v>0</v>
      </c>
      <c r="D55">
        <v>0</v>
      </c>
      <c r="E55" s="147">
        <v>375</v>
      </c>
      <c r="F55">
        <v>0</v>
      </c>
      <c r="G55">
        <v>0</v>
      </c>
      <c r="H55">
        <v>0</v>
      </c>
      <c r="I55">
        <v>0</v>
      </c>
      <c r="J55">
        <v>651</v>
      </c>
    </row>
    <row r="56" spans="1:10" x14ac:dyDescent="0.3">
      <c r="A56" s="147">
        <v>15600</v>
      </c>
      <c r="B56">
        <v>15600</v>
      </c>
      <c r="C56">
        <v>0</v>
      </c>
      <c r="D56">
        <v>6</v>
      </c>
      <c r="E56" s="147">
        <v>1300</v>
      </c>
      <c r="F56">
        <v>713</v>
      </c>
      <c r="G56">
        <v>713</v>
      </c>
      <c r="H56">
        <v>709</v>
      </c>
      <c r="I56">
        <v>709</v>
      </c>
      <c r="J56">
        <v>693.8</v>
      </c>
    </row>
    <row r="57" spans="1:10" x14ac:dyDescent="0.3">
      <c r="A57" s="147">
        <v>15650</v>
      </c>
      <c r="B57">
        <v>15650</v>
      </c>
      <c r="C57">
        <v>0</v>
      </c>
      <c r="D57">
        <v>0</v>
      </c>
      <c r="E57" s="147">
        <v>541</v>
      </c>
      <c r="F57">
        <v>0</v>
      </c>
      <c r="G57">
        <v>0</v>
      </c>
      <c r="H57">
        <v>0</v>
      </c>
      <c r="I57">
        <v>0</v>
      </c>
      <c r="J57">
        <v>737.6</v>
      </c>
    </row>
    <row r="58" spans="1:10" x14ac:dyDescent="0.3">
      <c r="A58" s="147">
        <v>15700</v>
      </c>
      <c r="B58">
        <v>15700</v>
      </c>
      <c r="C58">
        <v>0</v>
      </c>
      <c r="D58">
        <v>0</v>
      </c>
      <c r="E58" s="147">
        <v>423</v>
      </c>
      <c r="F58">
        <v>0</v>
      </c>
      <c r="G58">
        <v>0</v>
      </c>
      <c r="H58">
        <v>0</v>
      </c>
      <c r="I58">
        <v>0</v>
      </c>
      <c r="J58">
        <v>782.3</v>
      </c>
    </row>
    <row r="59" spans="1:10" x14ac:dyDescent="0.3">
      <c r="A59" s="147">
        <v>15750</v>
      </c>
      <c r="B59">
        <v>15750</v>
      </c>
      <c r="C59">
        <v>0</v>
      </c>
      <c r="D59">
        <v>0</v>
      </c>
      <c r="E59" s="147">
        <v>259</v>
      </c>
      <c r="F59">
        <v>0</v>
      </c>
      <c r="G59">
        <v>0</v>
      </c>
      <c r="H59">
        <v>0</v>
      </c>
      <c r="I59">
        <v>0</v>
      </c>
      <c r="J59">
        <v>828</v>
      </c>
    </row>
    <row r="60" spans="1:10" x14ac:dyDescent="0.3">
      <c r="A60" s="147">
        <v>15800</v>
      </c>
      <c r="B60">
        <v>15800</v>
      </c>
      <c r="C60">
        <v>0</v>
      </c>
      <c r="D60">
        <v>95</v>
      </c>
      <c r="E60" s="147">
        <v>1146</v>
      </c>
      <c r="F60">
        <v>965</v>
      </c>
      <c r="G60">
        <v>965</v>
      </c>
      <c r="H60">
        <v>965</v>
      </c>
      <c r="I60">
        <v>965</v>
      </c>
      <c r="J60">
        <v>874.4</v>
      </c>
    </row>
    <row r="61" spans="1:10" x14ac:dyDescent="0.3">
      <c r="A61" s="147">
        <v>15850</v>
      </c>
      <c r="B61">
        <v>15850</v>
      </c>
      <c r="C61">
        <v>0</v>
      </c>
      <c r="D61">
        <v>0</v>
      </c>
      <c r="E61" s="147">
        <v>390</v>
      </c>
      <c r="F61">
        <v>0</v>
      </c>
      <c r="G61">
        <v>0</v>
      </c>
      <c r="H61">
        <v>0</v>
      </c>
      <c r="I61">
        <v>0</v>
      </c>
      <c r="J61">
        <v>921.4</v>
      </c>
    </row>
    <row r="62" spans="1:10" x14ac:dyDescent="0.3">
      <c r="A62" s="147">
        <v>15900</v>
      </c>
      <c r="B62">
        <v>15900</v>
      </c>
      <c r="C62">
        <v>0</v>
      </c>
      <c r="D62">
        <v>0</v>
      </c>
      <c r="E62" s="147">
        <v>366</v>
      </c>
      <c r="F62">
        <v>0</v>
      </c>
      <c r="G62">
        <v>0</v>
      </c>
      <c r="H62">
        <v>0</v>
      </c>
      <c r="I62">
        <v>0</v>
      </c>
      <c r="J62">
        <v>969.1</v>
      </c>
    </row>
    <row r="63" spans="1:10" x14ac:dyDescent="0.3">
      <c r="A63" s="147">
        <v>15950</v>
      </c>
      <c r="B63">
        <v>15950</v>
      </c>
      <c r="C63">
        <v>0</v>
      </c>
      <c r="D63">
        <v>0</v>
      </c>
      <c r="E63" s="147">
        <v>189</v>
      </c>
      <c r="F63">
        <v>0</v>
      </c>
      <c r="G63">
        <v>0</v>
      </c>
      <c r="H63">
        <v>0</v>
      </c>
      <c r="I63">
        <v>0</v>
      </c>
      <c r="J63">
        <v>1017.2</v>
      </c>
    </row>
    <row r="64" spans="1:10" x14ac:dyDescent="0.3">
      <c r="A64" s="147">
        <v>16000</v>
      </c>
      <c r="B64">
        <v>16000</v>
      </c>
      <c r="C64">
        <v>0</v>
      </c>
      <c r="D64">
        <v>0</v>
      </c>
      <c r="E64" s="147">
        <v>214</v>
      </c>
      <c r="F64">
        <v>0</v>
      </c>
      <c r="G64">
        <v>0</v>
      </c>
      <c r="H64">
        <v>0</v>
      </c>
      <c r="I64">
        <v>0</v>
      </c>
      <c r="J64">
        <v>1065.5999999999999</v>
      </c>
    </row>
    <row r="65" spans="1:10" x14ac:dyDescent="0.3">
      <c r="A65" s="147">
        <v>16050</v>
      </c>
      <c r="B65">
        <v>16050</v>
      </c>
      <c r="C65">
        <v>0</v>
      </c>
      <c r="D65">
        <v>0</v>
      </c>
      <c r="E65" s="147">
        <v>249</v>
      </c>
      <c r="F65">
        <v>0</v>
      </c>
      <c r="G65">
        <v>0</v>
      </c>
      <c r="H65">
        <v>0</v>
      </c>
      <c r="I65">
        <v>0</v>
      </c>
      <c r="J65">
        <v>1114.4000000000001</v>
      </c>
    </row>
    <row r="66" spans="1:10" x14ac:dyDescent="0.3">
      <c r="A66" s="147">
        <v>16100</v>
      </c>
      <c r="B66">
        <v>16100</v>
      </c>
      <c r="C66">
        <v>0</v>
      </c>
      <c r="D66">
        <v>0</v>
      </c>
      <c r="E66" s="147">
        <v>190</v>
      </c>
      <c r="F66">
        <v>0</v>
      </c>
      <c r="G66">
        <v>0</v>
      </c>
      <c r="H66">
        <v>0</v>
      </c>
      <c r="I66">
        <v>0</v>
      </c>
      <c r="J66">
        <v>1163.5</v>
      </c>
    </row>
    <row r="67" spans="1:10" x14ac:dyDescent="0.3">
      <c r="A67" s="147">
        <v>16150</v>
      </c>
      <c r="B67">
        <v>16150</v>
      </c>
      <c r="C67">
        <v>0</v>
      </c>
      <c r="D67">
        <v>0</v>
      </c>
      <c r="E67" s="147">
        <v>67</v>
      </c>
      <c r="F67">
        <v>0</v>
      </c>
      <c r="G67">
        <v>0</v>
      </c>
      <c r="H67">
        <v>0</v>
      </c>
      <c r="I67">
        <v>0</v>
      </c>
      <c r="J67">
        <v>1212.7</v>
      </c>
    </row>
    <row r="68" spans="1:10" x14ac:dyDescent="0.3">
      <c r="A68" s="147">
        <v>16200</v>
      </c>
      <c r="B68">
        <v>16200</v>
      </c>
      <c r="C68">
        <v>0</v>
      </c>
      <c r="D68">
        <v>0</v>
      </c>
      <c r="E68" s="147">
        <v>82</v>
      </c>
      <c r="F68">
        <v>0</v>
      </c>
      <c r="G68">
        <v>0</v>
      </c>
      <c r="H68">
        <v>0</v>
      </c>
      <c r="I68">
        <v>0</v>
      </c>
      <c r="J68">
        <v>1262</v>
      </c>
    </row>
    <row r="69" spans="1:10" x14ac:dyDescent="0.3">
      <c r="A69" s="147">
        <v>16250</v>
      </c>
      <c r="B69">
        <v>16250</v>
      </c>
      <c r="C69">
        <v>0</v>
      </c>
      <c r="D69">
        <v>0</v>
      </c>
      <c r="E69" s="147">
        <v>49</v>
      </c>
      <c r="F69">
        <v>0</v>
      </c>
      <c r="G69">
        <v>0</v>
      </c>
      <c r="H69">
        <v>0</v>
      </c>
      <c r="I69">
        <v>0</v>
      </c>
      <c r="J69">
        <v>1311.4</v>
      </c>
    </row>
    <row r="70" spans="1:10" x14ac:dyDescent="0.3">
      <c r="A70" s="147">
        <v>16300</v>
      </c>
      <c r="B70">
        <v>16300</v>
      </c>
      <c r="C70">
        <v>0</v>
      </c>
      <c r="D70">
        <v>0</v>
      </c>
      <c r="E70" s="147">
        <v>56</v>
      </c>
      <c r="F70">
        <v>0</v>
      </c>
      <c r="G70">
        <v>0</v>
      </c>
      <c r="H70">
        <v>0</v>
      </c>
      <c r="I70">
        <v>0</v>
      </c>
      <c r="J70">
        <v>1360.9</v>
      </c>
    </row>
    <row r="71" spans="1:10" x14ac:dyDescent="0.3">
      <c r="A71" s="147">
        <v>16350</v>
      </c>
      <c r="B71">
        <v>16350</v>
      </c>
      <c r="C71">
        <v>0</v>
      </c>
      <c r="D71">
        <v>0</v>
      </c>
      <c r="E71" s="147">
        <v>1</v>
      </c>
      <c r="F71">
        <v>0</v>
      </c>
      <c r="G71">
        <v>0</v>
      </c>
      <c r="H71">
        <v>0</v>
      </c>
      <c r="I71">
        <v>0</v>
      </c>
      <c r="J71">
        <v>1410.4</v>
      </c>
    </row>
    <row r="72" spans="1:10" x14ac:dyDescent="0.3">
      <c r="A72" s="147">
        <v>16400</v>
      </c>
      <c r="B72">
        <v>16400</v>
      </c>
      <c r="C72">
        <v>0</v>
      </c>
      <c r="D72">
        <v>0</v>
      </c>
      <c r="E72" s="147">
        <v>69</v>
      </c>
      <c r="F72">
        <v>0</v>
      </c>
      <c r="G72">
        <v>0</v>
      </c>
      <c r="H72">
        <v>0</v>
      </c>
      <c r="I72">
        <v>0</v>
      </c>
      <c r="J72">
        <v>1460</v>
      </c>
    </row>
    <row r="73" spans="1:10" x14ac:dyDescent="0.3">
      <c r="A73" s="147">
        <v>16450</v>
      </c>
      <c r="B73">
        <v>16450</v>
      </c>
      <c r="C73">
        <v>0</v>
      </c>
      <c r="D73">
        <v>0</v>
      </c>
      <c r="E73" s="147">
        <v>21</v>
      </c>
      <c r="F73">
        <v>0</v>
      </c>
      <c r="G73">
        <v>0</v>
      </c>
      <c r="H73">
        <v>0</v>
      </c>
      <c r="I73">
        <v>0</v>
      </c>
      <c r="J73">
        <v>1509.7</v>
      </c>
    </row>
    <row r="74" spans="1:10" x14ac:dyDescent="0.3">
      <c r="A74" s="147">
        <v>16500</v>
      </c>
      <c r="B74">
        <v>16500</v>
      </c>
      <c r="C74">
        <v>0</v>
      </c>
      <c r="D74">
        <v>0</v>
      </c>
      <c r="E74" s="147">
        <v>22</v>
      </c>
      <c r="F74">
        <v>0</v>
      </c>
      <c r="G74">
        <v>0</v>
      </c>
      <c r="H74">
        <v>0</v>
      </c>
      <c r="I74">
        <v>0</v>
      </c>
      <c r="J74">
        <v>1559.3</v>
      </c>
    </row>
    <row r="75" spans="1:10" x14ac:dyDescent="0.3">
      <c r="A75" s="147">
        <v>16550</v>
      </c>
      <c r="B75">
        <v>16550</v>
      </c>
      <c r="C75">
        <v>0</v>
      </c>
      <c r="D75">
        <v>0</v>
      </c>
      <c r="E75" s="147">
        <v>0</v>
      </c>
      <c r="F75">
        <v>0</v>
      </c>
      <c r="G75">
        <v>0</v>
      </c>
      <c r="H75">
        <v>0</v>
      </c>
      <c r="I75">
        <v>0</v>
      </c>
      <c r="J75">
        <v>1609</v>
      </c>
    </row>
    <row r="76" spans="1:10" x14ac:dyDescent="0.3">
      <c r="A76" s="147">
        <v>16600</v>
      </c>
      <c r="B76">
        <v>16600</v>
      </c>
      <c r="C76">
        <v>0</v>
      </c>
      <c r="D76">
        <v>51</v>
      </c>
      <c r="E76" s="147">
        <v>51</v>
      </c>
      <c r="F76">
        <v>1756</v>
      </c>
      <c r="G76">
        <v>1756</v>
      </c>
      <c r="H76">
        <v>1756</v>
      </c>
      <c r="I76">
        <v>1756</v>
      </c>
      <c r="J76">
        <v>1658.8</v>
      </c>
    </row>
    <row r="77" spans="1:10" x14ac:dyDescent="0.3">
      <c r="A77" s="147">
        <v>16650</v>
      </c>
      <c r="B77">
        <v>16650</v>
      </c>
      <c r="C77">
        <v>0</v>
      </c>
      <c r="D77">
        <v>0</v>
      </c>
      <c r="E77" s="147">
        <v>0</v>
      </c>
      <c r="F77">
        <v>0</v>
      </c>
      <c r="G77">
        <v>0</v>
      </c>
      <c r="H77">
        <v>0</v>
      </c>
      <c r="I77">
        <v>0</v>
      </c>
      <c r="J77">
        <v>1708.5</v>
      </c>
    </row>
    <row r="78" spans="1:10" x14ac:dyDescent="0.3">
      <c r="A78" s="147">
        <v>16700</v>
      </c>
      <c r="B78">
        <v>16700</v>
      </c>
      <c r="C78">
        <v>0</v>
      </c>
      <c r="D78">
        <v>0</v>
      </c>
      <c r="E78" s="147">
        <v>1</v>
      </c>
      <c r="F78">
        <v>0</v>
      </c>
      <c r="G78">
        <v>0</v>
      </c>
      <c r="H78">
        <v>0</v>
      </c>
      <c r="I78">
        <v>0</v>
      </c>
      <c r="J78">
        <v>1758.3</v>
      </c>
    </row>
    <row r="79" spans="1:10" x14ac:dyDescent="0.3">
      <c r="A79" s="147">
        <v>16750</v>
      </c>
      <c r="B79">
        <v>16750</v>
      </c>
      <c r="C79">
        <v>0</v>
      </c>
      <c r="D79">
        <v>0</v>
      </c>
      <c r="E79" s="147">
        <v>0</v>
      </c>
      <c r="F79">
        <v>0</v>
      </c>
      <c r="G79">
        <v>0</v>
      </c>
      <c r="H79">
        <v>0</v>
      </c>
      <c r="I79">
        <v>0</v>
      </c>
      <c r="J79">
        <v>1808</v>
      </c>
    </row>
    <row r="80" spans="1:10" x14ac:dyDescent="0.3">
      <c r="A80" s="147">
        <v>16800</v>
      </c>
      <c r="B80">
        <v>16800</v>
      </c>
      <c r="C80">
        <v>0</v>
      </c>
      <c r="D80">
        <v>0</v>
      </c>
      <c r="E80" s="147">
        <v>10</v>
      </c>
      <c r="F80">
        <v>0</v>
      </c>
      <c r="G80">
        <v>0</v>
      </c>
      <c r="H80">
        <v>0</v>
      </c>
      <c r="I80">
        <v>0</v>
      </c>
      <c r="J80">
        <v>1857.8</v>
      </c>
    </row>
    <row r="81" spans="1:10" x14ac:dyDescent="0.3">
      <c r="A81" s="147">
        <v>16850</v>
      </c>
      <c r="B81">
        <v>16850</v>
      </c>
      <c r="C81">
        <v>0</v>
      </c>
      <c r="D81">
        <v>0</v>
      </c>
      <c r="E81" s="147">
        <v>3</v>
      </c>
      <c r="F81">
        <v>0</v>
      </c>
      <c r="G81">
        <v>0</v>
      </c>
      <c r="H81">
        <v>0</v>
      </c>
      <c r="I81">
        <v>0</v>
      </c>
      <c r="J81">
        <v>1907.6</v>
      </c>
    </row>
    <row r="82" spans="1:10" x14ac:dyDescent="0.3">
      <c r="A82" s="147">
        <v>16900</v>
      </c>
      <c r="B82">
        <v>16900</v>
      </c>
      <c r="C82">
        <v>0</v>
      </c>
      <c r="D82">
        <v>0</v>
      </c>
      <c r="E82" s="147">
        <v>20</v>
      </c>
      <c r="F82">
        <v>0</v>
      </c>
      <c r="G82">
        <v>0</v>
      </c>
      <c r="H82">
        <v>0</v>
      </c>
      <c r="I82">
        <v>0</v>
      </c>
      <c r="J82">
        <v>1957.4</v>
      </c>
    </row>
    <row r="83" spans="1:10" x14ac:dyDescent="0.3">
      <c r="A83" s="147">
        <v>16950</v>
      </c>
      <c r="B83">
        <v>16950</v>
      </c>
      <c r="C83">
        <v>0</v>
      </c>
      <c r="D83">
        <v>0</v>
      </c>
      <c r="E83" s="147">
        <v>0</v>
      </c>
      <c r="F83">
        <v>0</v>
      </c>
      <c r="G83">
        <v>0</v>
      </c>
      <c r="H83">
        <v>0</v>
      </c>
      <c r="I83">
        <v>0</v>
      </c>
      <c r="J83">
        <v>2007.2</v>
      </c>
    </row>
    <row r="84" spans="1:10" x14ac:dyDescent="0.3">
      <c r="A84" s="147">
        <v>17000</v>
      </c>
      <c r="B84">
        <v>17000</v>
      </c>
      <c r="C84">
        <v>0</v>
      </c>
      <c r="D84">
        <v>0</v>
      </c>
      <c r="E84" s="147">
        <v>3</v>
      </c>
      <c r="F84">
        <v>0</v>
      </c>
      <c r="G84">
        <v>0</v>
      </c>
      <c r="H84">
        <v>0</v>
      </c>
      <c r="I84">
        <v>0</v>
      </c>
      <c r="J84">
        <v>2057.1</v>
      </c>
    </row>
    <row r="85" spans="1:10" x14ac:dyDescent="0.3">
      <c r="A85" s="147">
        <v>17050</v>
      </c>
      <c r="B85">
        <v>17050</v>
      </c>
      <c r="C85">
        <v>0</v>
      </c>
      <c r="D85">
        <v>0</v>
      </c>
      <c r="E85" s="147">
        <v>0</v>
      </c>
      <c r="F85">
        <v>0</v>
      </c>
      <c r="G85">
        <v>0</v>
      </c>
      <c r="H85">
        <v>0</v>
      </c>
      <c r="I85">
        <v>0</v>
      </c>
      <c r="J85">
        <v>2106.9</v>
      </c>
    </row>
    <row r="86" spans="1:10" x14ac:dyDescent="0.3">
      <c r="A86" s="147">
        <v>17100</v>
      </c>
      <c r="B86">
        <v>17100</v>
      </c>
      <c r="C86">
        <v>0</v>
      </c>
      <c r="D86">
        <v>0</v>
      </c>
      <c r="E86" s="147">
        <v>0</v>
      </c>
      <c r="F86">
        <v>0</v>
      </c>
      <c r="G86">
        <v>0</v>
      </c>
      <c r="H86">
        <v>0</v>
      </c>
      <c r="I86">
        <v>0</v>
      </c>
      <c r="J86">
        <v>2156.6999999999998</v>
      </c>
    </row>
    <row r="87" spans="1:10" x14ac:dyDescent="0.3">
      <c r="A87" s="147">
        <v>17150</v>
      </c>
      <c r="B87">
        <v>17150</v>
      </c>
      <c r="C87">
        <v>0</v>
      </c>
      <c r="D87">
        <v>0</v>
      </c>
      <c r="E87" s="147">
        <v>0</v>
      </c>
      <c r="F87">
        <v>0</v>
      </c>
      <c r="G87">
        <v>0</v>
      </c>
      <c r="H87">
        <v>0</v>
      </c>
      <c r="I87">
        <v>0</v>
      </c>
      <c r="J87">
        <v>2206.5</v>
      </c>
    </row>
    <row r="88" spans="1:10" x14ac:dyDescent="0.3">
      <c r="A88" s="147">
        <v>17200</v>
      </c>
      <c r="B88">
        <v>17200</v>
      </c>
      <c r="C88">
        <v>0</v>
      </c>
      <c r="D88">
        <v>0</v>
      </c>
      <c r="E88" s="147">
        <v>1</v>
      </c>
      <c r="F88">
        <v>0</v>
      </c>
      <c r="G88">
        <v>0</v>
      </c>
      <c r="H88">
        <v>0</v>
      </c>
      <c r="I88">
        <v>0</v>
      </c>
      <c r="J88">
        <v>2256.4</v>
      </c>
    </row>
    <row r="89" spans="1:10" x14ac:dyDescent="0.3">
      <c r="A89" s="147">
        <v>17250</v>
      </c>
      <c r="B89">
        <v>17250</v>
      </c>
      <c r="C89">
        <v>0</v>
      </c>
      <c r="D89">
        <v>0</v>
      </c>
      <c r="E89" s="147">
        <v>0</v>
      </c>
      <c r="F89">
        <v>0</v>
      </c>
      <c r="G89">
        <v>0</v>
      </c>
      <c r="H89">
        <v>0</v>
      </c>
      <c r="I89">
        <v>0</v>
      </c>
      <c r="J89">
        <v>2306.1999999999998</v>
      </c>
    </row>
    <row r="90" spans="1:10" x14ac:dyDescent="0.3">
      <c r="A90" s="147">
        <v>17300</v>
      </c>
      <c r="B90">
        <v>17300</v>
      </c>
      <c r="C90">
        <v>0</v>
      </c>
      <c r="D90">
        <v>0</v>
      </c>
      <c r="E90" s="147">
        <v>6</v>
      </c>
      <c r="F90">
        <v>0</v>
      </c>
      <c r="G90">
        <v>0</v>
      </c>
      <c r="H90">
        <v>0</v>
      </c>
      <c r="I90">
        <v>0</v>
      </c>
      <c r="J90">
        <v>2356.1</v>
      </c>
    </row>
    <row r="91" spans="1:10" x14ac:dyDescent="0.3">
      <c r="A91" s="147">
        <v>17350</v>
      </c>
      <c r="B91">
        <v>17350</v>
      </c>
      <c r="C91">
        <v>0</v>
      </c>
      <c r="D91">
        <v>0</v>
      </c>
      <c r="E91" s="147">
        <v>0</v>
      </c>
      <c r="F91">
        <v>0</v>
      </c>
      <c r="G91">
        <v>0</v>
      </c>
      <c r="H91">
        <v>0</v>
      </c>
      <c r="I91">
        <v>0</v>
      </c>
      <c r="J91">
        <v>2405.9</v>
      </c>
    </row>
    <row r="92" spans="1:10" x14ac:dyDescent="0.3">
      <c r="A92" s="147">
        <v>17400</v>
      </c>
      <c r="B92">
        <v>17400</v>
      </c>
      <c r="C92">
        <v>0</v>
      </c>
      <c r="D92">
        <v>0</v>
      </c>
      <c r="E92" s="147">
        <v>21</v>
      </c>
      <c r="F92">
        <v>0</v>
      </c>
      <c r="G92">
        <v>0</v>
      </c>
      <c r="H92">
        <v>0</v>
      </c>
      <c r="I92">
        <v>0</v>
      </c>
      <c r="J92">
        <v>2455.6999999999998</v>
      </c>
    </row>
    <row r="93" spans="1:10" x14ac:dyDescent="0.3">
      <c r="A93" s="147">
        <v>17450</v>
      </c>
      <c r="B93">
        <v>17450</v>
      </c>
      <c r="C93">
        <v>0</v>
      </c>
      <c r="D93">
        <v>0</v>
      </c>
      <c r="E93" s="147">
        <v>0</v>
      </c>
      <c r="F93">
        <v>0</v>
      </c>
      <c r="G93">
        <v>0</v>
      </c>
      <c r="H93">
        <v>0</v>
      </c>
      <c r="I93">
        <v>0</v>
      </c>
      <c r="J93">
        <v>2505.6</v>
      </c>
    </row>
    <row r="94" spans="1:10" x14ac:dyDescent="0.3">
      <c r="A94" s="147">
        <v>17500</v>
      </c>
      <c r="B94">
        <v>17500</v>
      </c>
      <c r="C94">
        <v>0</v>
      </c>
      <c r="D94">
        <v>0</v>
      </c>
      <c r="E94" s="147">
        <v>1</v>
      </c>
      <c r="F94">
        <v>0</v>
      </c>
      <c r="G94">
        <v>0</v>
      </c>
      <c r="H94">
        <v>0</v>
      </c>
      <c r="I94">
        <v>0</v>
      </c>
      <c r="J94">
        <v>2555.4</v>
      </c>
    </row>
    <row r="95" spans="1:10" x14ac:dyDescent="0.3">
      <c r="A95" s="147">
        <v>17550</v>
      </c>
      <c r="B95">
        <v>17550</v>
      </c>
      <c r="C95">
        <v>0</v>
      </c>
      <c r="D95">
        <v>0</v>
      </c>
      <c r="E95" s="147">
        <v>0</v>
      </c>
      <c r="F95">
        <v>0</v>
      </c>
      <c r="G95">
        <v>0</v>
      </c>
      <c r="H95">
        <v>0</v>
      </c>
      <c r="I95">
        <v>0</v>
      </c>
      <c r="J95">
        <v>2605.3000000000002</v>
      </c>
    </row>
    <row r="96" spans="1:10" x14ac:dyDescent="0.3">
      <c r="A96" s="147">
        <v>17600</v>
      </c>
      <c r="B96">
        <v>17600</v>
      </c>
      <c r="C96">
        <v>0</v>
      </c>
      <c r="D96">
        <v>0</v>
      </c>
      <c r="E96" s="147">
        <v>0</v>
      </c>
      <c r="F96">
        <v>0</v>
      </c>
      <c r="G96">
        <v>0</v>
      </c>
      <c r="H96">
        <v>0</v>
      </c>
      <c r="I96">
        <v>0</v>
      </c>
      <c r="J96">
        <v>2655.1</v>
      </c>
    </row>
    <row r="97" spans="1:10" x14ac:dyDescent="0.3">
      <c r="A97" s="147">
        <v>17650</v>
      </c>
      <c r="B97">
        <v>17650</v>
      </c>
      <c r="C97">
        <v>0</v>
      </c>
      <c r="D97">
        <v>0</v>
      </c>
      <c r="E97" s="147">
        <v>0</v>
      </c>
      <c r="F97">
        <v>0</v>
      </c>
      <c r="G97">
        <v>0</v>
      </c>
      <c r="H97">
        <v>0</v>
      </c>
      <c r="I97">
        <v>0</v>
      </c>
      <c r="J97">
        <v>2705</v>
      </c>
    </row>
    <row r="98" spans="1:10" x14ac:dyDescent="0.3">
      <c r="A98" s="147">
        <v>17700</v>
      </c>
      <c r="B98">
        <v>17700</v>
      </c>
      <c r="C98">
        <v>0</v>
      </c>
      <c r="D98">
        <v>0</v>
      </c>
      <c r="E98" s="147">
        <v>0</v>
      </c>
      <c r="F98">
        <v>0</v>
      </c>
      <c r="G98">
        <v>0</v>
      </c>
      <c r="H98">
        <v>0</v>
      </c>
      <c r="I98">
        <v>0</v>
      </c>
      <c r="J98">
        <v>2754.8</v>
      </c>
    </row>
    <row r="99" spans="1:10" x14ac:dyDescent="0.3">
      <c r="A99" s="147">
        <v>17750</v>
      </c>
      <c r="B99">
        <v>17750</v>
      </c>
      <c r="C99">
        <v>0</v>
      </c>
      <c r="D99">
        <v>0</v>
      </c>
      <c r="E99" s="147">
        <v>0</v>
      </c>
      <c r="F99">
        <v>0</v>
      </c>
      <c r="G99">
        <v>0</v>
      </c>
      <c r="H99">
        <v>0</v>
      </c>
      <c r="I99">
        <v>0</v>
      </c>
      <c r="J99">
        <v>2804.7</v>
      </c>
    </row>
    <row r="100" spans="1:10" x14ac:dyDescent="0.3">
      <c r="A100" s="147">
        <v>17800</v>
      </c>
      <c r="B100">
        <v>17800</v>
      </c>
      <c r="C100">
        <v>0</v>
      </c>
      <c r="D100">
        <v>0</v>
      </c>
      <c r="E100" s="147">
        <v>10</v>
      </c>
      <c r="F100">
        <v>0</v>
      </c>
      <c r="G100">
        <v>0</v>
      </c>
      <c r="H100">
        <v>0</v>
      </c>
      <c r="I100">
        <v>0</v>
      </c>
      <c r="J100">
        <v>2854.6</v>
      </c>
    </row>
    <row r="101" spans="1:10" x14ac:dyDescent="0.3">
      <c r="A101" s="147">
        <v>17850</v>
      </c>
      <c r="B101">
        <v>17850</v>
      </c>
      <c r="C101">
        <v>0</v>
      </c>
      <c r="D101">
        <v>0</v>
      </c>
      <c r="E101" s="147">
        <v>0</v>
      </c>
      <c r="F101">
        <v>0</v>
      </c>
      <c r="G101">
        <v>0</v>
      </c>
      <c r="H101">
        <v>0</v>
      </c>
      <c r="I101">
        <v>0</v>
      </c>
      <c r="J101">
        <v>2904.4</v>
      </c>
    </row>
    <row r="102" spans="1:10" x14ac:dyDescent="0.3">
      <c r="A102" s="147">
        <v>17900</v>
      </c>
      <c r="B102">
        <v>17900</v>
      </c>
      <c r="C102">
        <v>0</v>
      </c>
      <c r="D102">
        <v>0</v>
      </c>
      <c r="E102" s="147">
        <v>0</v>
      </c>
      <c r="F102">
        <v>0</v>
      </c>
      <c r="G102">
        <v>0</v>
      </c>
      <c r="H102">
        <v>0</v>
      </c>
      <c r="I102">
        <v>0</v>
      </c>
      <c r="J102">
        <v>2954.3</v>
      </c>
    </row>
    <row r="103" spans="1:10" x14ac:dyDescent="0.3">
      <c r="A103" s="147">
        <v>17950</v>
      </c>
      <c r="B103">
        <v>17950</v>
      </c>
      <c r="C103">
        <v>0</v>
      </c>
      <c r="D103">
        <v>0</v>
      </c>
      <c r="E103" s="147">
        <v>0</v>
      </c>
      <c r="F103">
        <v>0</v>
      </c>
      <c r="G103">
        <v>0</v>
      </c>
      <c r="H103">
        <v>0</v>
      </c>
      <c r="I103">
        <v>0</v>
      </c>
      <c r="J103">
        <v>3004.1</v>
      </c>
    </row>
    <row r="104" spans="1:10" x14ac:dyDescent="0.3">
      <c r="A104" t="s">
        <v>145</v>
      </c>
      <c r="B104">
        <v>18000</v>
      </c>
      <c r="C104">
        <v>0</v>
      </c>
      <c r="D104">
        <v>0</v>
      </c>
      <c r="E104">
        <v>105</v>
      </c>
      <c r="F104">
        <v>0</v>
      </c>
      <c r="G104">
        <v>0</v>
      </c>
      <c r="H104">
        <v>0</v>
      </c>
      <c r="I104">
        <v>0</v>
      </c>
      <c r="J104">
        <v>3054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4F94E-F19C-4AC3-BF4A-2BE3B7FA9EF1}">
  <dimension ref="A1:J146"/>
  <sheetViews>
    <sheetView workbookViewId="0"/>
  </sheetViews>
  <sheetFormatPr baseColWidth="10" defaultColWidth="8.88671875" defaultRowHeight="14.4" x14ac:dyDescent="0.3"/>
  <sheetData>
    <row r="1" spans="1:10" x14ac:dyDescent="0.3">
      <c r="A1" s="148" t="s">
        <v>800</v>
      </c>
      <c r="B1" s="148" t="s">
        <v>801</v>
      </c>
      <c r="C1" s="148" t="s">
        <v>802</v>
      </c>
      <c r="D1" s="148" t="s">
        <v>803</v>
      </c>
      <c r="E1" s="148" t="s">
        <v>804</v>
      </c>
      <c r="F1" s="148" t="s">
        <v>805</v>
      </c>
      <c r="G1" s="148" t="s">
        <v>806</v>
      </c>
      <c r="H1" s="148" t="s">
        <v>807</v>
      </c>
      <c r="I1" s="148" t="s">
        <v>808</v>
      </c>
      <c r="J1" s="148" t="s">
        <v>809</v>
      </c>
    </row>
    <row r="2" spans="1:10" x14ac:dyDescent="0.3">
      <c r="A2" s="147">
        <v>2500</v>
      </c>
      <c r="B2">
        <v>2500</v>
      </c>
      <c r="C2">
        <v>0</v>
      </c>
      <c r="D2">
        <v>0</v>
      </c>
      <c r="E2" s="147">
        <v>332</v>
      </c>
      <c r="F2">
        <v>0</v>
      </c>
      <c r="G2">
        <v>0</v>
      </c>
      <c r="H2">
        <v>0</v>
      </c>
      <c r="I2">
        <v>0</v>
      </c>
      <c r="J2">
        <v>12241.6</v>
      </c>
    </row>
    <row r="3" spans="1:10" x14ac:dyDescent="0.3">
      <c r="A3" s="147">
        <v>4500</v>
      </c>
      <c r="B3">
        <v>4500</v>
      </c>
      <c r="C3">
        <v>0</v>
      </c>
      <c r="D3">
        <v>0</v>
      </c>
      <c r="E3" s="147">
        <v>225</v>
      </c>
      <c r="F3">
        <v>0</v>
      </c>
      <c r="G3">
        <v>0</v>
      </c>
      <c r="H3">
        <v>0</v>
      </c>
      <c r="I3">
        <v>0</v>
      </c>
      <c r="J3">
        <v>10252.9</v>
      </c>
    </row>
    <row r="4" spans="1:10" x14ac:dyDescent="0.3">
      <c r="A4" s="147">
        <v>5000</v>
      </c>
      <c r="B4">
        <v>5000</v>
      </c>
      <c r="C4">
        <v>0</v>
      </c>
      <c r="D4">
        <v>0</v>
      </c>
      <c r="E4" s="147">
        <v>392</v>
      </c>
      <c r="F4">
        <v>0</v>
      </c>
      <c r="G4">
        <v>0</v>
      </c>
      <c r="H4">
        <v>0</v>
      </c>
      <c r="I4">
        <v>0</v>
      </c>
      <c r="J4">
        <v>9755.7000000000007</v>
      </c>
    </row>
    <row r="5" spans="1:10" x14ac:dyDescent="0.3">
      <c r="A5" s="147">
        <v>5500</v>
      </c>
      <c r="B5">
        <v>5500</v>
      </c>
      <c r="C5">
        <v>0</v>
      </c>
      <c r="D5">
        <v>0</v>
      </c>
      <c r="E5" s="147">
        <v>46</v>
      </c>
      <c r="F5">
        <v>0</v>
      </c>
      <c r="G5">
        <v>0</v>
      </c>
      <c r="H5">
        <v>0</v>
      </c>
      <c r="I5">
        <v>0</v>
      </c>
      <c r="J5">
        <v>9258.6</v>
      </c>
    </row>
    <row r="6" spans="1:10" x14ac:dyDescent="0.3">
      <c r="A6" s="147">
        <v>6000</v>
      </c>
      <c r="B6">
        <v>6000</v>
      </c>
      <c r="C6">
        <v>0</v>
      </c>
      <c r="D6">
        <v>0</v>
      </c>
      <c r="E6" s="147">
        <v>105</v>
      </c>
      <c r="F6">
        <v>0</v>
      </c>
      <c r="G6">
        <v>0</v>
      </c>
      <c r="H6">
        <v>0</v>
      </c>
      <c r="I6">
        <v>0</v>
      </c>
      <c r="J6">
        <v>8761.5</v>
      </c>
    </row>
    <row r="7" spans="1:10" x14ac:dyDescent="0.3">
      <c r="A7" s="147">
        <v>6500</v>
      </c>
      <c r="B7">
        <v>6500</v>
      </c>
      <c r="C7">
        <v>0</v>
      </c>
      <c r="D7">
        <v>0</v>
      </c>
      <c r="E7" s="147">
        <v>0</v>
      </c>
      <c r="F7">
        <v>0</v>
      </c>
      <c r="G7">
        <v>0</v>
      </c>
      <c r="H7">
        <v>0</v>
      </c>
      <c r="I7">
        <v>0</v>
      </c>
      <c r="J7">
        <v>8264.5</v>
      </c>
    </row>
    <row r="8" spans="1:10" x14ac:dyDescent="0.3">
      <c r="A8" s="147">
        <v>6800</v>
      </c>
      <c r="B8">
        <v>6800</v>
      </c>
      <c r="C8">
        <v>0</v>
      </c>
      <c r="D8">
        <v>0</v>
      </c>
      <c r="E8" s="147">
        <v>1</v>
      </c>
      <c r="F8">
        <v>0</v>
      </c>
      <c r="G8">
        <v>0</v>
      </c>
      <c r="H8">
        <v>0</v>
      </c>
      <c r="I8">
        <v>0</v>
      </c>
      <c r="J8">
        <v>7966.4</v>
      </c>
    </row>
    <row r="9" spans="1:10" x14ac:dyDescent="0.3">
      <c r="A9" s="147">
        <v>7000</v>
      </c>
      <c r="B9">
        <v>7000</v>
      </c>
      <c r="C9">
        <v>0</v>
      </c>
      <c r="D9">
        <v>0</v>
      </c>
      <c r="E9" s="147">
        <v>6</v>
      </c>
      <c r="F9">
        <v>0</v>
      </c>
      <c r="G9">
        <v>0</v>
      </c>
      <c r="H9">
        <v>0</v>
      </c>
      <c r="I9">
        <v>0</v>
      </c>
      <c r="J9">
        <v>7767.7</v>
      </c>
    </row>
    <row r="10" spans="1:10" x14ac:dyDescent="0.3">
      <c r="A10" s="147">
        <v>7200</v>
      </c>
      <c r="B10">
        <v>7200</v>
      </c>
      <c r="C10">
        <v>0</v>
      </c>
      <c r="D10">
        <v>0</v>
      </c>
      <c r="E10" s="147">
        <v>24</v>
      </c>
      <c r="F10">
        <v>0</v>
      </c>
      <c r="G10">
        <v>0</v>
      </c>
      <c r="H10">
        <v>0</v>
      </c>
      <c r="I10">
        <v>0</v>
      </c>
      <c r="J10">
        <v>7569</v>
      </c>
    </row>
    <row r="11" spans="1:10" x14ac:dyDescent="0.3">
      <c r="A11" s="147">
        <v>7400</v>
      </c>
      <c r="B11">
        <v>7400</v>
      </c>
      <c r="C11">
        <v>0</v>
      </c>
      <c r="D11">
        <v>0</v>
      </c>
      <c r="E11" s="147">
        <v>0</v>
      </c>
      <c r="F11">
        <v>0</v>
      </c>
      <c r="G11">
        <v>0</v>
      </c>
      <c r="H11">
        <v>0</v>
      </c>
      <c r="I11">
        <v>0</v>
      </c>
      <c r="J11">
        <v>7370.3</v>
      </c>
    </row>
    <row r="12" spans="1:10" x14ac:dyDescent="0.3">
      <c r="A12" s="147">
        <v>7500</v>
      </c>
      <c r="B12">
        <v>7500</v>
      </c>
      <c r="C12">
        <v>0</v>
      </c>
      <c r="D12">
        <v>0</v>
      </c>
      <c r="E12" s="147">
        <v>1</v>
      </c>
      <c r="F12">
        <v>0</v>
      </c>
      <c r="G12">
        <v>0</v>
      </c>
      <c r="H12">
        <v>0</v>
      </c>
      <c r="I12">
        <v>0</v>
      </c>
      <c r="J12">
        <v>7271</v>
      </c>
    </row>
    <row r="13" spans="1:10" x14ac:dyDescent="0.3">
      <c r="A13" s="147">
        <v>7600</v>
      </c>
      <c r="B13">
        <v>7600</v>
      </c>
      <c r="C13">
        <v>0</v>
      </c>
      <c r="D13">
        <v>0</v>
      </c>
      <c r="E13" s="147">
        <v>0</v>
      </c>
      <c r="F13">
        <v>0</v>
      </c>
      <c r="G13">
        <v>0</v>
      </c>
      <c r="H13">
        <v>0</v>
      </c>
      <c r="I13">
        <v>0</v>
      </c>
      <c r="J13">
        <v>7171.7</v>
      </c>
    </row>
    <row r="14" spans="1:10" x14ac:dyDescent="0.3">
      <c r="A14" s="147">
        <v>7800</v>
      </c>
      <c r="B14">
        <v>7800</v>
      </c>
      <c r="C14">
        <v>0</v>
      </c>
      <c r="D14">
        <v>0</v>
      </c>
      <c r="E14" s="147">
        <v>0</v>
      </c>
      <c r="F14">
        <v>0</v>
      </c>
      <c r="G14">
        <v>0</v>
      </c>
      <c r="H14">
        <v>0</v>
      </c>
      <c r="I14">
        <v>0</v>
      </c>
      <c r="J14">
        <v>6973</v>
      </c>
    </row>
    <row r="15" spans="1:10" x14ac:dyDescent="0.3">
      <c r="A15" s="147">
        <v>8000</v>
      </c>
      <c r="B15">
        <v>8000</v>
      </c>
      <c r="C15">
        <v>0</v>
      </c>
      <c r="D15">
        <v>0</v>
      </c>
      <c r="E15" s="147">
        <v>48</v>
      </c>
      <c r="F15">
        <v>0</v>
      </c>
      <c r="G15">
        <v>0</v>
      </c>
      <c r="H15">
        <v>0</v>
      </c>
      <c r="I15">
        <v>0</v>
      </c>
      <c r="J15">
        <v>6774.5</v>
      </c>
    </row>
    <row r="16" spans="1:10" x14ac:dyDescent="0.3">
      <c r="A16" s="147">
        <v>8200</v>
      </c>
      <c r="B16">
        <v>8200</v>
      </c>
      <c r="C16">
        <v>0</v>
      </c>
      <c r="D16">
        <v>0</v>
      </c>
      <c r="E16" s="147">
        <v>0</v>
      </c>
      <c r="F16">
        <v>0</v>
      </c>
      <c r="G16">
        <v>0</v>
      </c>
      <c r="H16">
        <v>0</v>
      </c>
      <c r="I16">
        <v>0</v>
      </c>
      <c r="J16">
        <v>6575.9</v>
      </c>
    </row>
    <row r="17" spans="1:10" x14ac:dyDescent="0.3">
      <c r="A17" s="147">
        <v>8400</v>
      </c>
      <c r="B17">
        <v>8400</v>
      </c>
      <c r="C17">
        <v>0</v>
      </c>
      <c r="D17">
        <v>0</v>
      </c>
      <c r="E17" s="147">
        <v>20</v>
      </c>
      <c r="F17">
        <v>0</v>
      </c>
      <c r="G17">
        <v>0</v>
      </c>
      <c r="H17">
        <v>0</v>
      </c>
      <c r="I17">
        <v>0</v>
      </c>
      <c r="J17">
        <v>6377.3</v>
      </c>
    </row>
    <row r="18" spans="1:10" x14ac:dyDescent="0.3">
      <c r="A18" s="147">
        <v>8500</v>
      </c>
      <c r="B18">
        <v>8500</v>
      </c>
      <c r="C18">
        <v>0</v>
      </c>
      <c r="D18">
        <v>0</v>
      </c>
      <c r="E18" s="147">
        <v>0</v>
      </c>
      <c r="F18">
        <v>0</v>
      </c>
      <c r="G18">
        <v>0</v>
      </c>
      <c r="H18">
        <v>0</v>
      </c>
      <c r="I18">
        <v>0</v>
      </c>
      <c r="J18">
        <v>6278.1</v>
      </c>
    </row>
    <row r="19" spans="1:10" x14ac:dyDescent="0.3">
      <c r="A19" s="147">
        <v>8600</v>
      </c>
      <c r="B19">
        <v>8600</v>
      </c>
      <c r="C19">
        <v>0</v>
      </c>
      <c r="D19">
        <v>0</v>
      </c>
      <c r="E19" s="147">
        <v>0</v>
      </c>
      <c r="F19">
        <v>0</v>
      </c>
      <c r="G19">
        <v>0</v>
      </c>
      <c r="H19">
        <v>0</v>
      </c>
      <c r="I19">
        <v>0</v>
      </c>
      <c r="J19">
        <v>6178.8</v>
      </c>
    </row>
    <row r="20" spans="1:10" x14ac:dyDescent="0.3">
      <c r="A20" s="147">
        <v>8800</v>
      </c>
      <c r="B20">
        <v>8800</v>
      </c>
      <c r="C20">
        <v>0</v>
      </c>
      <c r="D20">
        <v>0</v>
      </c>
      <c r="E20" s="147">
        <v>0</v>
      </c>
      <c r="F20">
        <v>0</v>
      </c>
      <c r="G20">
        <v>0</v>
      </c>
      <c r="H20">
        <v>0</v>
      </c>
      <c r="I20">
        <v>0</v>
      </c>
      <c r="J20">
        <v>5980.3</v>
      </c>
    </row>
    <row r="21" spans="1:10" x14ac:dyDescent="0.3">
      <c r="A21" s="147">
        <v>9000</v>
      </c>
      <c r="B21">
        <v>9000</v>
      </c>
      <c r="C21">
        <v>0</v>
      </c>
      <c r="D21">
        <v>0</v>
      </c>
      <c r="E21" s="147">
        <v>1</v>
      </c>
      <c r="F21">
        <v>0</v>
      </c>
      <c r="G21">
        <v>0</v>
      </c>
      <c r="H21">
        <v>0</v>
      </c>
      <c r="I21">
        <v>0</v>
      </c>
      <c r="J21">
        <v>5781.7</v>
      </c>
    </row>
    <row r="22" spans="1:10" x14ac:dyDescent="0.3">
      <c r="A22" s="147">
        <v>9200</v>
      </c>
      <c r="B22">
        <v>9200</v>
      </c>
      <c r="C22">
        <v>0</v>
      </c>
      <c r="D22">
        <v>0</v>
      </c>
      <c r="E22" s="147">
        <v>2</v>
      </c>
      <c r="F22">
        <v>0</v>
      </c>
      <c r="G22">
        <v>0</v>
      </c>
      <c r="H22">
        <v>0</v>
      </c>
      <c r="I22">
        <v>0</v>
      </c>
      <c r="J22">
        <v>5583.2</v>
      </c>
    </row>
    <row r="23" spans="1:10" x14ac:dyDescent="0.3">
      <c r="A23" s="147">
        <v>9400</v>
      </c>
      <c r="B23">
        <v>9400</v>
      </c>
      <c r="C23">
        <v>0</v>
      </c>
      <c r="D23">
        <v>0</v>
      </c>
      <c r="E23" s="147">
        <v>15</v>
      </c>
      <c r="F23">
        <v>0</v>
      </c>
      <c r="G23">
        <v>0</v>
      </c>
      <c r="H23">
        <v>0</v>
      </c>
      <c r="I23">
        <v>0</v>
      </c>
      <c r="J23">
        <v>5384.7</v>
      </c>
    </row>
    <row r="24" spans="1:10" x14ac:dyDescent="0.3">
      <c r="A24" s="147">
        <v>9600</v>
      </c>
      <c r="B24">
        <v>9600</v>
      </c>
      <c r="C24">
        <v>0</v>
      </c>
      <c r="D24">
        <v>0</v>
      </c>
      <c r="E24" s="147">
        <v>0</v>
      </c>
      <c r="F24">
        <v>0</v>
      </c>
      <c r="G24">
        <v>0</v>
      </c>
      <c r="H24">
        <v>0</v>
      </c>
      <c r="I24">
        <v>0</v>
      </c>
      <c r="J24">
        <v>5186.2</v>
      </c>
    </row>
    <row r="25" spans="1:10" x14ac:dyDescent="0.3">
      <c r="A25" s="147">
        <v>9800</v>
      </c>
      <c r="B25">
        <v>9800</v>
      </c>
      <c r="C25">
        <v>0</v>
      </c>
      <c r="D25">
        <v>0</v>
      </c>
      <c r="E25" s="147">
        <v>75</v>
      </c>
      <c r="F25">
        <v>0</v>
      </c>
      <c r="G25">
        <v>0</v>
      </c>
      <c r="H25">
        <v>0</v>
      </c>
      <c r="I25">
        <v>0</v>
      </c>
      <c r="J25">
        <v>4987.8</v>
      </c>
    </row>
    <row r="26" spans="1:10" x14ac:dyDescent="0.3">
      <c r="A26" s="147">
        <v>10000</v>
      </c>
      <c r="B26">
        <v>10000</v>
      </c>
      <c r="C26">
        <v>0</v>
      </c>
      <c r="D26">
        <v>0</v>
      </c>
      <c r="E26" s="147">
        <v>876</v>
      </c>
      <c r="F26">
        <v>0</v>
      </c>
      <c r="G26">
        <v>0</v>
      </c>
      <c r="H26">
        <v>0</v>
      </c>
      <c r="I26">
        <v>0</v>
      </c>
      <c r="J26">
        <v>4789.3999999999996</v>
      </c>
    </row>
    <row r="27" spans="1:10" x14ac:dyDescent="0.3">
      <c r="A27" s="147">
        <v>10200</v>
      </c>
      <c r="B27">
        <v>10200</v>
      </c>
      <c r="C27">
        <v>0</v>
      </c>
      <c r="D27">
        <v>0</v>
      </c>
      <c r="E27" s="147">
        <v>11</v>
      </c>
      <c r="F27">
        <v>0</v>
      </c>
      <c r="G27">
        <v>0</v>
      </c>
      <c r="H27">
        <v>0</v>
      </c>
      <c r="I27">
        <v>0</v>
      </c>
      <c r="J27">
        <v>4591.1000000000004</v>
      </c>
    </row>
    <row r="28" spans="1:10" x14ac:dyDescent="0.3">
      <c r="A28" s="147">
        <v>10400</v>
      </c>
      <c r="B28">
        <v>10400</v>
      </c>
      <c r="C28">
        <v>0</v>
      </c>
      <c r="D28">
        <v>0</v>
      </c>
      <c r="E28" s="147">
        <v>17</v>
      </c>
      <c r="F28">
        <v>0</v>
      </c>
      <c r="G28">
        <v>0</v>
      </c>
      <c r="H28">
        <v>0</v>
      </c>
      <c r="I28">
        <v>0</v>
      </c>
      <c r="J28">
        <v>4392.8</v>
      </c>
    </row>
    <row r="29" spans="1:10" x14ac:dyDescent="0.3">
      <c r="A29" s="147">
        <v>10600</v>
      </c>
      <c r="B29">
        <v>10600</v>
      </c>
      <c r="C29">
        <v>0</v>
      </c>
      <c r="D29">
        <v>1</v>
      </c>
      <c r="E29" s="147">
        <v>33</v>
      </c>
      <c r="F29">
        <v>4169</v>
      </c>
      <c r="G29">
        <v>4169</v>
      </c>
      <c r="H29">
        <v>4169</v>
      </c>
      <c r="I29">
        <v>4169</v>
      </c>
      <c r="J29">
        <v>4194.7</v>
      </c>
    </row>
    <row r="30" spans="1:10" x14ac:dyDescent="0.3">
      <c r="A30" s="147">
        <v>10800</v>
      </c>
      <c r="B30">
        <v>10800</v>
      </c>
      <c r="C30">
        <v>0</v>
      </c>
      <c r="D30">
        <v>0</v>
      </c>
      <c r="E30" s="147">
        <v>0</v>
      </c>
      <c r="F30">
        <v>0</v>
      </c>
      <c r="G30">
        <v>0</v>
      </c>
      <c r="H30">
        <v>0</v>
      </c>
      <c r="I30">
        <v>0</v>
      </c>
      <c r="J30">
        <v>3996.8</v>
      </c>
    </row>
    <row r="31" spans="1:10" x14ac:dyDescent="0.3">
      <c r="A31" s="147">
        <v>11000</v>
      </c>
      <c r="B31">
        <v>11000</v>
      </c>
      <c r="C31">
        <v>0</v>
      </c>
      <c r="D31">
        <v>1</v>
      </c>
      <c r="E31" s="147">
        <v>15</v>
      </c>
      <c r="F31">
        <v>0</v>
      </c>
      <c r="G31">
        <v>0</v>
      </c>
      <c r="H31">
        <v>0</v>
      </c>
      <c r="I31">
        <v>0</v>
      </c>
      <c r="J31">
        <v>3799</v>
      </c>
    </row>
    <row r="32" spans="1:10" x14ac:dyDescent="0.3">
      <c r="A32" s="147">
        <v>11200</v>
      </c>
      <c r="B32">
        <v>11200</v>
      </c>
      <c r="C32">
        <v>0</v>
      </c>
      <c r="D32">
        <v>0</v>
      </c>
      <c r="E32" s="147">
        <v>2</v>
      </c>
      <c r="F32">
        <v>0</v>
      </c>
      <c r="G32">
        <v>0</v>
      </c>
      <c r="H32">
        <v>0</v>
      </c>
      <c r="I32">
        <v>0</v>
      </c>
      <c r="J32">
        <v>3601.6</v>
      </c>
    </row>
    <row r="33" spans="1:10" x14ac:dyDescent="0.3">
      <c r="A33" s="147">
        <v>11300</v>
      </c>
      <c r="B33">
        <v>11300</v>
      </c>
      <c r="C33">
        <v>0</v>
      </c>
      <c r="D33">
        <v>0</v>
      </c>
      <c r="E33" s="147">
        <v>7</v>
      </c>
      <c r="F33">
        <v>0</v>
      </c>
      <c r="G33">
        <v>0</v>
      </c>
      <c r="H33">
        <v>0</v>
      </c>
      <c r="I33">
        <v>0</v>
      </c>
      <c r="J33">
        <v>3502.9</v>
      </c>
    </row>
    <row r="34" spans="1:10" x14ac:dyDescent="0.3">
      <c r="A34" s="147">
        <v>11400</v>
      </c>
      <c r="B34">
        <v>11400</v>
      </c>
      <c r="C34">
        <v>0</v>
      </c>
      <c r="D34">
        <v>0</v>
      </c>
      <c r="E34" s="147">
        <v>2609</v>
      </c>
      <c r="F34">
        <v>0</v>
      </c>
      <c r="G34">
        <v>0</v>
      </c>
      <c r="H34">
        <v>0</v>
      </c>
      <c r="I34">
        <v>0</v>
      </c>
      <c r="J34">
        <v>3404.3</v>
      </c>
    </row>
    <row r="35" spans="1:10" x14ac:dyDescent="0.3">
      <c r="A35" s="147">
        <v>11500</v>
      </c>
      <c r="B35">
        <v>11500</v>
      </c>
      <c r="C35">
        <v>0</v>
      </c>
      <c r="D35">
        <v>0</v>
      </c>
      <c r="E35" s="147">
        <v>18</v>
      </c>
      <c r="F35">
        <v>0</v>
      </c>
      <c r="G35">
        <v>0</v>
      </c>
      <c r="H35">
        <v>0</v>
      </c>
      <c r="I35">
        <v>0</v>
      </c>
      <c r="J35">
        <v>3305.8</v>
      </c>
    </row>
    <row r="36" spans="1:10" x14ac:dyDescent="0.3">
      <c r="A36" s="147">
        <v>11600</v>
      </c>
      <c r="B36">
        <v>11600</v>
      </c>
      <c r="C36">
        <v>0</v>
      </c>
      <c r="D36">
        <v>0</v>
      </c>
      <c r="E36" s="147">
        <v>94</v>
      </c>
      <c r="F36">
        <v>0</v>
      </c>
      <c r="G36">
        <v>0</v>
      </c>
      <c r="H36">
        <v>0</v>
      </c>
      <c r="I36">
        <v>0</v>
      </c>
      <c r="J36">
        <v>3207.4</v>
      </c>
    </row>
    <row r="37" spans="1:10" x14ac:dyDescent="0.3">
      <c r="A37" s="147">
        <v>11700</v>
      </c>
      <c r="B37">
        <v>11700</v>
      </c>
      <c r="C37">
        <v>0</v>
      </c>
      <c r="D37">
        <v>0</v>
      </c>
      <c r="E37" s="147">
        <v>11</v>
      </c>
      <c r="F37">
        <v>0</v>
      </c>
      <c r="G37">
        <v>0</v>
      </c>
      <c r="H37">
        <v>0</v>
      </c>
      <c r="I37">
        <v>0</v>
      </c>
      <c r="J37">
        <v>3109.1</v>
      </c>
    </row>
    <row r="38" spans="1:10" x14ac:dyDescent="0.3">
      <c r="A38" s="147">
        <v>11800</v>
      </c>
      <c r="B38">
        <v>11800</v>
      </c>
      <c r="C38">
        <v>0</v>
      </c>
      <c r="D38">
        <v>0</v>
      </c>
      <c r="E38" s="147">
        <v>52</v>
      </c>
      <c r="F38">
        <v>0</v>
      </c>
      <c r="G38">
        <v>0</v>
      </c>
      <c r="H38">
        <v>0</v>
      </c>
      <c r="I38">
        <v>0</v>
      </c>
      <c r="J38">
        <v>3010.9</v>
      </c>
    </row>
    <row r="39" spans="1:10" x14ac:dyDescent="0.3">
      <c r="A39" s="147">
        <v>11900</v>
      </c>
      <c r="B39">
        <v>11900</v>
      </c>
      <c r="C39">
        <v>0</v>
      </c>
      <c r="D39">
        <v>0</v>
      </c>
      <c r="E39" s="147">
        <v>11</v>
      </c>
      <c r="F39">
        <v>0</v>
      </c>
      <c r="G39">
        <v>0</v>
      </c>
      <c r="H39">
        <v>0</v>
      </c>
      <c r="I39">
        <v>0</v>
      </c>
      <c r="J39">
        <v>2912.8</v>
      </c>
    </row>
    <row r="40" spans="1:10" x14ac:dyDescent="0.3">
      <c r="A40" s="147">
        <v>12000</v>
      </c>
      <c r="B40">
        <v>12000</v>
      </c>
      <c r="C40">
        <v>0</v>
      </c>
      <c r="D40">
        <v>0</v>
      </c>
      <c r="E40" s="147">
        <v>94</v>
      </c>
      <c r="F40">
        <v>0</v>
      </c>
      <c r="G40">
        <v>0</v>
      </c>
      <c r="H40">
        <v>0</v>
      </c>
      <c r="I40">
        <v>0</v>
      </c>
      <c r="J40">
        <v>2814.9</v>
      </c>
    </row>
    <row r="41" spans="1:10" x14ac:dyDescent="0.3">
      <c r="A41" s="147">
        <v>12100</v>
      </c>
      <c r="B41">
        <v>12100</v>
      </c>
      <c r="C41">
        <v>0</v>
      </c>
      <c r="D41">
        <v>0</v>
      </c>
      <c r="E41" s="147">
        <v>3</v>
      </c>
      <c r="F41">
        <v>0</v>
      </c>
      <c r="G41">
        <v>0</v>
      </c>
      <c r="H41">
        <v>0</v>
      </c>
      <c r="I41">
        <v>0</v>
      </c>
      <c r="J41">
        <v>2717.1</v>
      </c>
    </row>
    <row r="42" spans="1:10" x14ac:dyDescent="0.3">
      <c r="A42" s="147">
        <v>12200</v>
      </c>
      <c r="B42">
        <v>12200</v>
      </c>
      <c r="C42">
        <v>0</v>
      </c>
      <c r="D42">
        <v>0</v>
      </c>
      <c r="E42" s="147">
        <v>25</v>
      </c>
      <c r="F42">
        <v>0</v>
      </c>
      <c r="G42">
        <v>0</v>
      </c>
      <c r="H42">
        <v>0</v>
      </c>
      <c r="I42">
        <v>0</v>
      </c>
      <c r="J42">
        <v>2619.6</v>
      </c>
    </row>
    <row r="43" spans="1:10" x14ac:dyDescent="0.3">
      <c r="A43" s="147">
        <v>12300</v>
      </c>
      <c r="B43">
        <v>12300</v>
      </c>
      <c r="C43">
        <v>0</v>
      </c>
      <c r="D43">
        <v>0</v>
      </c>
      <c r="E43" s="147">
        <v>35</v>
      </c>
      <c r="F43">
        <v>0</v>
      </c>
      <c r="G43">
        <v>0</v>
      </c>
      <c r="H43">
        <v>0</v>
      </c>
      <c r="I43">
        <v>0</v>
      </c>
      <c r="J43">
        <v>2522.3000000000002</v>
      </c>
    </row>
    <row r="44" spans="1:10" x14ac:dyDescent="0.3">
      <c r="A44" s="147">
        <v>12400</v>
      </c>
      <c r="B44">
        <v>12400</v>
      </c>
      <c r="C44">
        <v>0</v>
      </c>
      <c r="D44">
        <v>0</v>
      </c>
      <c r="E44" s="147">
        <v>66</v>
      </c>
      <c r="F44">
        <v>0</v>
      </c>
      <c r="G44">
        <v>0</v>
      </c>
      <c r="H44">
        <v>0</v>
      </c>
      <c r="I44">
        <v>0</v>
      </c>
      <c r="J44">
        <v>2425.1999999999998</v>
      </c>
    </row>
    <row r="45" spans="1:10" x14ac:dyDescent="0.3">
      <c r="A45" s="147">
        <v>12500</v>
      </c>
      <c r="B45">
        <v>12500</v>
      </c>
      <c r="C45">
        <v>0</v>
      </c>
      <c r="D45">
        <v>0</v>
      </c>
      <c r="E45" s="147">
        <v>116</v>
      </c>
      <c r="F45">
        <v>0</v>
      </c>
      <c r="G45">
        <v>0</v>
      </c>
      <c r="H45">
        <v>0</v>
      </c>
      <c r="I45">
        <v>0</v>
      </c>
      <c r="J45">
        <v>2328.5</v>
      </c>
    </row>
    <row r="46" spans="1:10" x14ac:dyDescent="0.3">
      <c r="A46" s="147">
        <v>12600</v>
      </c>
      <c r="B46">
        <v>12600</v>
      </c>
      <c r="C46">
        <v>0</v>
      </c>
      <c r="D46">
        <v>0</v>
      </c>
      <c r="E46" s="147">
        <v>125</v>
      </c>
      <c r="F46">
        <v>0</v>
      </c>
      <c r="G46">
        <v>0</v>
      </c>
      <c r="H46">
        <v>0</v>
      </c>
      <c r="I46">
        <v>0</v>
      </c>
      <c r="J46">
        <v>2232.1999999999998</v>
      </c>
    </row>
    <row r="47" spans="1:10" x14ac:dyDescent="0.3">
      <c r="A47" s="147">
        <v>12700</v>
      </c>
      <c r="B47">
        <v>12700</v>
      </c>
      <c r="C47">
        <v>0</v>
      </c>
      <c r="D47">
        <v>0</v>
      </c>
      <c r="E47" s="147">
        <v>139</v>
      </c>
      <c r="F47">
        <v>0</v>
      </c>
      <c r="G47">
        <v>0</v>
      </c>
      <c r="H47">
        <v>0</v>
      </c>
      <c r="I47">
        <v>0</v>
      </c>
      <c r="J47">
        <v>2136.1999999999998</v>
      </c>
    </row>
    <row r="48" spans="1:10" x14ac:dyDescent="0.3">
      <c r="A48" s="147">
        <v>12800</v>
      </c>
      <c r="B48">
        <v>12800</v>
      </c>
      <c r="C48">
        <v>0</v>
      </c>
      <c r="D48">
        <v>0</v>
      </c>
      <c r="E48" s="147">
        <v>361</v>
      </c>
      <c r="F48">
        <v>0</v>
      </c>
      <c r="G48">
        <v>0</v>
      </c>
      <c r="H48">
        <v>0</v>
      </c>
      <c r="I48">
        <v>0</v>
      </c>
      <c r="J48">
        <v>2040.8</v>
      </c>
    </row>
    <row r="49" spans="1:10" x14ac:dyDescent="0.3">
      <c r="A49" s="147">
        <v>12900</v>
      </c>
      <c r="B49">
        <v>12900</v>
      </c>
      <c r="C49">
        <v>0</v>
      </c>
      <c r="D49">
        <v>0</v>
      </c>
      <c r="E49" s="147">
        <v>128</v>
      </c>
      <c r="F49">
        <v>0</v>
      </c>
      <c r="G49">
        <v>0</v>
      </c>
      <c r="H49">
        <v>0</v>
      </c>
      <c r="I49">
        <v>0</v>
      </c>
      <c r="J49">
        <v>1945.9</v>
      </c>
    </row>
    <row r="50" spans="1:10" x14ac:dyDescent="0.3">
      <c r="A50" s="147">
        <v>13000</v>
      </c>
      <c r="B50">
        <v>13000</v>
      </c>
      <c r="C50">
        <v>0</v>
      </c>
      <c r="D50">
        <v>1</v>
      </c>
      <c r="E50" s="147">
        <v>1066</v>
      </c>
      <c r="F50">
        <v>0</v>
      </c>
      <c r="G50">
        <v>0</v>
      </c>
      <c r="H50">
        <v>0</v>
      </c>
      <c r="I50">
        <v>0</v>
      </c>
      <c r="J50">
        <v>1851.6</v>
      </c>
    </row>
    <row r="51" spans="1:10" x14ac:dyDescent="0.3">
      <c r="A51" s="147">
        <v>13100</v>
      </c>
      <c r="B51">
        <v>13100</v>
      </c>
      <c r="C51">
        <v>0</v>
      </c>
      <c r="D51">
        <v>0</v>
      </c>
      <c r="E51" s="147">
        <v>33</v>
      </c>
      <c r="F51">
        <v>0</v>
      </c>
      <c r="G51">
        <v>0</v>
      </c>
      <c r="H51">
        <v>0</v>
      </c>
      <c r="I51">
        <v>0</v>
      </c>
      <c r="J51">
        <v>1758.1</v>
      </c>
    </row>
    <row r="52" spans="1:10" x14ac:dyDescent="0.3">
      <c r="A52" s="147">
        <v>13200</v>
      </c>
      <c r="B52">
        <v>13200</v>
      </c>
      <c r="C52">
        <v>0</v>
      </c>
      <c r="D52">
        <v>0</v>
      </c>
      <c r="E52" s="147">
        <v>272</v>
      </c>
      <c r="F52">
        <v>0</v>
      </c>
      <c r="G52">
        <v>0</v>
      </c>
      <c r="H52">
        <v>0</v>
      </c>
      <c r="I52">
        <v>0</v>
      </c>
      <c r="J52">
        <v>1665.2</v>
      </c>
    </row>
    <row r="53" spans="1:10" x14ac:dyDescent="0.3">
      <c r="A53" s="147">
        <v>13300</v>
      </c>
      <c r="B53">
        <v>13300</v>
      </c>
      <c r="C53">
        <v>0</v>
      </c>
      <c r="D53">
        <v>0</v>
      </c>
      <c r="E53" s="147">
        <v>69</v>
      </c>
      <c r="F53">
        <v>0</v>
      </c>
      <c r="G53">
        <v>0</v>
      </c>
      <c r="H53">
        <v>0</v>
      </c>
      <c r="I53">
        <v>0</v>
      </c>
      <c r="J53">
        <v>1573.2</v>
      </c>
    </row>
    <row r="54" spans="1:10" x14ac:dyDescent="0.3">
      <c r="A54" s="147">
        <v>13400</v>
      </c>
      <c r="B54">
        <v>13400</v>
      </c>
      <c r="C54">
        <v>0</v>
      </c>
      <c r="D54">
        <v>0</v>
      </c>
      <c r="E54" s="147">
        <v>119</v>
      </c>
      <c r="F54">
        <v>0</v>
      </c>
      <c r="G54">
        <v>0</v>
      </c>
      <c r="H54">
        <v>0</v>
      </c>
      <c r="I54">
        <v>0</v>
      </c>
      <c r="J54">
        <v>1482</v>
      </c>
    </row>
    <row r="55" spans="1:10" x14ac:dyDescent="0.3">
      <c r="A55" s="147">
        <v>13500</v>
      </c>
      <c r="B55">
        <v>13500</v>
      </c>
      <c r="C55">
        <v>0</v>
      </c>
      <c r="D55">
        <v>1</v>
      </c>
      <c r="E55" s="147">
        <v>204</v>
      </c>
      <c r="F55">
        <v>0</v>
      </c>
      <c r="G55">
        <v>0</v>
      </c>
      <c r="H55">
        <v>0</v>
      </c>
      <c r="I55">
        <v>0</v>
      </c>
      <c r="J55">
        <v>1391.9</v>
      </c>
    </row>
    <row r="56" spans="1:10" x14ac:dyDescent="0.3">
      <c r="A56" s="147">
        <v>13550</v>
      </c>
      <c r="B56">
        <v>13550</v>
      </c>
      <c r="C56">
        <v>0</v>
      </c>
      <c r="D56">
        <v>0</v>
      </c>
      <c r="E56" s="147">
        <v>0</v>
      </c>
      <c r="F56">
        <v>0</v>
      </c>
      <c r="G56">
        <v>0</v>
      </c>
      <c r="H56">
        <v>0</v>
      </c>
      <c r="I56">
        <v>0</v>
      </c>
      <c r="J56">
        <v>1347.2</v>
      </c>
    </row>
    <row r="57" spans="1:10" x14ac:dyDescent="0.3">
      <c r="A57" s="147">
        <v>13600</v>
      </c>
      <c r="B57">
        <v>13600</v>
      </c>
      <c r="C57">
        <v>0</v>
      </c>
      <c r="D57">
        <v>0</v>
      </c>
      <c r="E57" s="147">
        <v>993</v>
      </c>
      <c r="F57">
        <v>0</v>
      </c>
      <c r="G57">
        <v>0</v>
      </c>
      <c r="H57">
        <v>0</v>
      </c>
      <c r="I57">
        <v>0</v>
      </c>
      <c r="J57">
        <v>1302.9000000000001</v>
      </c>
    </row>
    <row r="58" spans="1:10" x14ac:dyDescent="0.3">
      <c r="A58" s="147">
        <v>13650</v>
      </c>
      <c r="B58">
        <v>13650</v>
      </c>
      <c r="C58">
        <v>0</v>
      </c>
      <c r="D58">
        <v>0</v>
      </c>
      <c r="E58" s="147">
        <v>0</v>
      </c>
      <c r="F58">
        <v>0</v>
      </c>
      <c r="G58">
        <v>0</v>
      </c>
      <c r="H58">
        <v>0</v>
      </c>
      <c r="I58">
        <v>0</v>
      </c>
      <c r="J58">
        <v>1258.8</v>
      </c>
    </row>
    <row r="59" spans="1:10" x14ac:dyDescent="0.3">
      <c r="A59" s="147">
        <v>13700</v>
      </c>
      <c r="B59">
        <v>13700</v>
      </c>
      <c r="C59">
        <v>0</v>
      </c>
      <c r="D59">
        <v>0</v>
      </c>
      <c r="E59" s="147">
        <v>559</v>
      </c>
      <c r="F59">
        <v>0</v>
      </c>
      <c r="G59">
        <v>0</v>
      </c>
      <c r="H59">
        <v>0</v>
      </c>
      <c r="I59">
        <v>0</v>
      </c>
      <c r="J59">
        <v>1215.0999999999999</v>
      </c>
    </row>
    <row r="60" spans="1:10" x14ac:dyDescent="0.3">
      <c r="A60" s="147">
        <v>13750</v>
      </c>
      <c r="B60">
        <v>13750</v>
      </c>
      <c r="C60">
        <v>0</v>
      </c>
      <c r="D60">
        <v>0</v>
      </c>
      <c r="E60" s="147">
        <v>0</v>
      </c>
      <c r="F60">
        <v>0</v>
      </c>
      <c r="G60">
        <v>0</v>
      </c>
      <c r="H60">
        <v>0</v>
      </c>
      <c r="I60">
        <v>0</v>
      </c>
      <c r="J60">
        <v>1171.7</v>
      </c>
    </row>
    <row r="61" spans="1:10" x14ac:dyDescent="0.3">
      <c r="A61" s="147">
        <v>13800</v>
      </c>
      <c r="B61">
        <v>13800</v>
      </c>
      <c r="C61">
        <v>0</v>
      </c>
      <c r="D61">
        <v>2</v>
      </c>
      <c r="E61" s="147">
        <v>88</v>
      </c>
      <c r="F61">
        <v>1090</v>
      </c>
      <c r="G61">
        <v>1090</v>
      </c>
      <c r="H61">
        <v>1090</v>
      </c>
      <c r="I61">
        <v>1090</v>
      </c>
      <c r="J61">
        <v>1128.7</v>
      </c>
    </row>
    <row r="62" spans="1:10" x14ac:dyDescent="0.3">
      <c r="A62" s="147">
        <v>13850</v>
      </c>
      <c r="B62">
        <v>13850</v>
      </c>
      <c r="C62">
        <v>0</v>
      </c>
      <c r="D62">
        <v>0</v>
      </c>
      <c r="E62" s="147">
        <v>0</v>
      </c>
      <c r="F62">
        <v>0</v>
      </c>
      <c r="G62">
        <v>0</v>
      </c>
      <c r="H62">
        <v>0</v>
      </c>
      <c r="I62">
        <v>0</v>
      </c>
      <c r="J62">
        <v>1086.0999999999999</v>
      </c>
    </row>
    <row r="63" spans="1:10" x14ac:dyDescent="0.3">
      <c r="A63" s="147">
        <v>13900</v>
      </c>
      <c r="B63">
        <v>13900</v>
      </c>
      <c r="C63">
        <v>0</v>
      </c>
      <c r="D63">
        <v>19</v>
      </c>
      <c r="E63" s="147">
        <v>228</v>
      </c>
      <c r="F63">
        <v>0</v>
      </c>
      <c r="G63">
        <v>0</v>
      </c>
      <c r="H63">
        <v>0</v>
      </c>
      <c r="I63">
        <v>0</v>
      </c>
      <c r="J63">
        <v>1044</v>
      </c>
    </row>
    <row r="64" spans="1:10" x14ac:dyDescent="0.3">
      <c r="A64" s="147">
        <v>13950</v>
      </c>
      <c r="B64">
        <v>13950</v>
      </c>
      <c r="C64">
        <v>0</v>
      </c>
      <c r="D64">
        <v>0</v>
      </c>
      <c r="E64" s="147">
        <v>8</v>
      </c>
      <c r="F64">
        <v>0</v>
      </c>
      <c r="G64">
        <v>0</v>
      </c>
      <c r="H64">
        <v>0</v>
      </c>
      <c r="I64">
        <v>0</v>
      </c>
      <c r="J64">
        <v>1002.2</v>
      </c>
    </row>
    <row r="65" spans="1:10" x14ac:dyDescent="0.3">
      <c r="A65" s="147">
        <v>14000</v>
      </c>
      <c r="B65">
        <v>14000</v>
      </c>
      <c r="C65">
        <v>0</v>
      </c>
      <c r="D65">
        <v>25</v>
      </c>
      <c r="E65" s="147">
        <v>1680</v>
      </c>
      <c r="F65">
        <v>950</v>
      </c>
      <c r="G65">
        <v>987</v>
      </c>
      <c r="H65">
        <v>950</v>
      </c>
      <c r="I65">
        <v>987</v>
      </c>
      <c r="J65">
        <v>961</v>
      </c>
    </row>
    <row r="66" spans="1:10" x14ac:dyDescent="0.3">
      <c r="A66" s="147">
        <v>14050</v>
      </c>
      <c r="B66">
        <v>14050</v>
      </c>
      <c r="C66">
        <v>0</v>
      </c>
      <c r="D66">
        <v>0</v>
      </c>
      <c r="E66" s="147">
        <v>2</v>
      </c>
      <c r="F66">
        <v>0</v>
      </c>
      <c r="G66">
        <v>0</v>
      </c>
      <c r="H66">
        <v>0</v>
      </c>
      <c r="I66">
        <v>0</v>
      </c>
      <c r="J66">
        <v>920.2</v>
      </c>
    </row>
    <row r="67" spans="1:10" x14ac:dyDescent="0.3">
      <c r="A67" s="147">
        <v>14100</v>
      </c>
      <c r="B67">
        <v>14100</v>
      </c>
      <c r="C67">
        <v>0</v>
      </c>
      <c r="D67">
        <v>0</v>
      </c>
      <c r="E67" s="147">
        <v>268</v>
      </c>
      <c r="F67">
        <v>0</v>
      </c>
      <c r="G67">
        <v>0</v>
      </c>
      <c r="H67">
        <v>0</v>
      </c>
      <c r="I67">
        <v>0</v>
      </c>
      <c r="J67">
        <v>879.9</v>
      </c>
    </row>
    <row r="68" spans="1:10" x14ac:dyDescent="0.3">
      <c r="A68" s="147">
        <v>14150</v>
      </c>
      <c r="B68">
        <v>14150</v>
      </c>
      <c r="C68">
        <v>0</v>
      </c>
      <c r="D68">
        <v>0</v>
      </c>
      <c r="E68" s="147">
        <v>0</v>
      </c>
      <c r="F68">
        <v>0</v>
      </c>
      <c r="G68">
        <v>0</v>
      </c>
      <c r="H68">
        <v>0</v>
      </c>
      <c r="I68">
        <v>0</v>
      </c>
      <c r="J68">
        <v>840.2</v>
      </c>
    </row>
    <row r="69" spans="1:10" x14ac:dyDescent="0.3">
      <c r="A69" s="147">
        <v>14200</v>
      </c>
      <c r="B69">
        <v>14200</v>
      </c>
      <c r="C69">
        <v>0</v>
      </c>
      <c r="D69">
        <v>0</v>
      </c>
      <c r="E69" s="147">
        <v>580</v>
      </c>
      <c r="F69">
        <v>0</v>
      </c>
      <c r="G69">
        <v>0</v>
      </c>
      <c r="H69">
        <v>0</v>
      </c>
      <c r="I69">
        <v>0</v>
      </c>
      <c r="J69">
        <v>801</v>
      </c>
    </row>
    <row r="70" spans="1:10" x14ac:dyDescent="0.3">
      <c r="A70" s="147">
        <v>14250</v>
      </c>
      <c r="B70">
        <v>14250</v>
      </c>
      <c r="C70">
        <v>0</v>
      </c>
      <c r="D70">
        <v>0</v>
      </c>
      <c r="E70" s="147">
        <v>0</v>
      </c>
      <c r="F70">
        <v>0</v>
      </c>
      <c r="G70">
        <v>0</v>
      </c>
      <c r="H70">
        <v>0</v>
      </c>
      <c r="I70">
        <v>0</v>
      </c>
      <c r="J70">
        <v>762.4</v>
      </c>
    </row>
    <row r="71" spans="1:10" x14ac:dyDescent="0.3">
      <c r="A71" s="147">
        <v>14300</v>
      </c>
      <c r="B71">
        <v>14300</v>
      </c>
      <c r="C71">
        <v>0</v>
      </c>
      <c r="D71">
        <v>0</v>
      </c>
      <c r="E71" s="147">
        <v>555</v>
      </c>
      <c r="F71">
        <v>0</v>
      </c>
      <c r="G71">
        <v>0</v>
      </c>
      <c r="H71">
        <v>0</v>
      </c>
      <c r="I71">
        <v>0</v>
      </c>
      <c r="J71">
        <v>724.5</v>
      </c>
    </row>
    <row r="72" spans="1:10" x14ac:dyDescent="0.3">
      <c r="A72" s="147">
        <v>14350</v>
      </c>
      <c r="B72">
        <v>14350</v>
      </c>
      <c r="C72">
        <v>0</v>
      </c>
      <c r="D72">
        <v>0</v>
      </c>
      <c r="E72" s="147">
        <v>84</v>
      </c>
      <c r="F72">
        <v>0</v>
      </c>
      <c r="G72">
        <v>0</v>
      </c>
      <c r="H72">
        <v>0</v>
      </c>
      <c r="I72">
        <v>0</v>
      </c>
      <c r="J72">
        <v>687.3</v>
      </c>
    </row>
    <row r="73" spans="1:10" x14ac:dyDescent="0.3">
      <c r="A73" s="147">
        <v>14400</v>
      </c>
      <c r="B73">
        <v>14400</v>
      </c>
      <c r="C73">
        <v>0</v>
      </c>
      <c r="D73">
        <v>1</v>
      </c>
      <c r="E73" s="147">
        <v>3594</v>
      </c>
      <c r="F73">
        <v>645</v>
      </c>
      <c r="G73">
        <v>645</v>
      </c>
      <c r="H73">
        <v>645</v>
      </c>
      <c r="I73">
        <v>645</v>
      </c>
      <c r="J73">
        <v>650.70000000000005</v>
      </c>
    </row>
    <row r="74" spans="1:10" x14ac:dyDescent="0.3">
      <c r="A74" s="147">
        <v>14450</v>
      </c>
      <c r="B74">
        <v>14450</v>
      </c>
      <c r="C74">
        <v>0</v>
      </c>
      <c r="D74">
        <v>100</v>
      </c>
      <c r="E74" s="147">
        <v>100</v>
      </c>
      <c r="F74">
        <v>640</v>
      </c>
      <c r="G74">
        <v>640</v>
      </c>
      <c r="H74">
        <v>640</v>
      </c>
      <c r="I74">
        <v>640</v>
      </c>
      <c r="J74">
        <v>614.9</v>
      </c>
    </row>
    <row r="75" spans="1:10" x14ac:dyDescent="0.3">
      <c r="A75" s="147">
        <v>14500</v>
      </c>
      <c r="B75">
        <v>14500</v>
      </c>
      <c r="C75">
        <v>0</v>
      </c>
      <c r="D75">
        <v>7</v>
      </c>
      <c r="E75" s="147">
        <v>5024</v>
      </c>
      <c r="F75">
        <v>575</v>
      </c>
      <c r="G75">
        <v>609</v>
      </c>
      <c r="H75">
        <v>575</v>
      </c>
      <c r="I75">
        <v>609</v>
      </c>
      <c r="J75">
        <v>579.9</v>
      </c>
    </row>
    <row r="76" spans="1:10" x14ac:dyDescent="0.3">
      <c r="A76" s="147">
        <v>14550</v>
      </c>
      <c r="B76">
        <v>14550</v>
      </c>
      <c r="C76">
        <v>0</v>
      </c>
      <c r="D76">
        <v>0</v>
      </c>
      <c r="E76" s="147">
        <v>0</v>
      </c>
      <c r="F76">
        <v>0</v>
      </c>
      <c r="G76">
        <v>0</v>
      </c>
      <c r="H76">
        <v>0</v>
      </c>
      <c r="I76">
        <v>0</v>
      </c>
      <c r="J76">
        <v>545.70000000000005</v>
      </c>
    </row>
    <row r="77" spans="1:10" x14ac:dyDescent="0.3">
      <c r="A77" s="147">
        <v>14600</v>
      </c>
      <c r="B77">
        <v>14600</v>
      </c>
      <c r="C77">
        <v>0</v>
      </c>
      <c r="D77">
        <v>540</v>
      </c>
      <c r="E77" s="147">
        <v>3593</v>
      </c>
      <c r="F77">
        <v>483</v>
      </c>
      <c r="G77">
        <v>483</v>
      </c>
      <c r="H77">
        <v>483</v>
      </c>
      <c r="I77">
        <v>483</v>
      </c>
      <c r="J77">
        <v>512.5</v>
      </c>
    </row>
    <row r="78" spans="1:10" x14ac:dyDescent="0.3">
      <c r="A78" s="147">
        <v>14650</v>
      </c>
      <c r="B78">
        <v>14650</v>
      </c>
      <c r="C78">
        <v>0</v>
      </c>
      <c r="D78">
        <v>0</v>
      </c>
      <c r="E78" s="147">
        <v>8</v>
      </c>
      <c r="F78">
        <v>0</v>
      </c>
      <c r="G78">
        <v>0</v>
      </c>
      <c r="H78">
        <v>0</v>
      </c>
      <c r="I78">
        <v>0</v>
      </c>
      <c r="J78">
        <v>480.2</v>
      </c>
    </row>
    <row r="79" spans="1:10" x14ac:dyDescent="0.3">
      <c r="A79" s="147">
        <v>14700</v>
      </c>
      <c r="B79">
        <v>14700</v>
      </c>
      <c r="C79">
        <v>0</v>
      </c>
      <c r="D79">
        <v>594</v>
      </c>
      <c r="E79" s="147">
        <v>2244</v>
      </c>
      <c r="F79">
        <v>434</v>
      </c>
      <c r="G79">
        <v>453</v>
      </c>
      <c r="H79">
        <v>430</v>
      </c>
      <c r="I79">
        <v>430</v>
      </c>
      <c r="J79">
        <v>449</v>
      </c>
    </row>
    <row r="80" spans="1:10" x14ac:dyDescent="0.3">
      <c r="A80" s="147">
        <v>14750</v>
      </c>
      <c r="B80">
        <v>14750</v>
      </c>
      <c r="C80">
        <v>0</v>
      </c>
      <c r="D80">
        <v>2</v>
      </c>
      <c r="E80" s="147">
        <v>3</v>
      </c>
      <c r="F80">
        <v>386</v>
      </c>
      <c r="G80">
        <v>406</v>
      </c>
      <c r="H80">
        <v>386</v>
      </c>
      <c r="I80">
        <v>406</v>
      </c>
      <c r="J80">
        <v>418.8</v>
      </c>
    </row>
    <row r="81" spans="1:10" x14ac:dyDescent="0.3">
      <c r="A81" s="147">
        <v>14800</v>
      </c>
      <c r="B81">
        <v>14800</v>
      </c>
      <c r="C81">
        <v>0</v>
      </c>
      <c r="D81">
        <v>169</v>
      </c>
      <c r="E81" s="147">
        <v>643</v>
      </c>
      <c r="F81">
        <v>383</v>
      </c>
      <c r="G81">
        <v>388</v>
      </c>
      <c r="H81">
        <v>375</v>
      </c>
      <c r="I81">
        <v>375</v>
      </c>
      <c r="J81">
        <v>389.6</v>
      </c>
    </row>
    <row r="82" spans="1:10" x14ac:dyDescent="0.3">
      <c r="A82" s="147">
        <v>14850</v>
      </c>
      <c r="B82">
        <v>14850</v>
      </c>
      <c r="C82">
        <v>0</v>
      </c>
      <c r="D82">
        <v>55</v>
      </c>
      <c r="E82" s="147">
        <v>358</v>
      </c>
      <c r="F82">
        <v>374</v>
      </c>
      <c r="G82">
        <v>374</v>
      </c>
      <c r="H82">
        <v>374</v>
      </c>
      <c r="I82">
        <v>374</v>
      </c>
      <c r="J82">
        <v>361.5</v>
      </c>
    </row>
    <row r="83" spans="1:10" x14ac:dyDescent="0.3">
      <c r="A83" s="147">
        <v>14900</v>
      </c>
      <c r="B83">
        <v>14900</v>
      </c>
      <c r="C83">
        <v>0</v>
      </c>
      <c r="D83">
        <v>122</v>
      </c>
      <c r="E83" s="147">
        <v>637</v>
      </c>
      <c r="F83">
        <v>331</v>
      </c>
      <c r="G83">
        <v>360</v>
      </c>
      <c r="H83">
        <v>331</v>
      </c>
      <c r="I83">
        <v>360</v>
      </c>
      <c r="J83">
        <v>334.4</v>
      </c>
    </row>
    <row r="84" spans="1:10" x14ac:dyDescent="0.3">
      <c r="A84" s="147">
        <v>14950</v>
      </c>
      <c r="B84">
        <v>14950</v>
      </c>
      <c r="C84">
        <v>0</v>
      </c>
      <c r="D84">
        <v>2</v>
      </c>
      <c r="E84" s="147">
        <v>77</v>
      </c>
      <c r="F84">
        <v>313</v>
      </c>
      <c r="G84">
        <v>313</v>
      </c>
      <c r="H84">
        <v>313</v>
      </c>
      <c r="I84">
        <v>313</v>
      </c>
      <c r="J84">
        <v>308.39999999999998</v>
      </c>
    </row>
    <row r="85" spans="1:10" x14ac:dyDescent="0.3">
      <c r="A85" s="147">
        <v>15000</v>
      </c>
      <c r="B85">
        <v>15000</v>
      </c>
      <c r="C85">
        <v>0</v>
      </c>
      <c r="D85">
        <v>312</v>
      </c>
      <c r="E85" s="147">
        <v>8499</v>
      </c>
      <c r="F85">
        <v>300</v>
      </c>
      <c r="G85">
        <v>303</v>
      </c>
      <c r="H85">
        <v>261</v>
      </c>
      <c r="I85">
        <v>283</v>
      </c>
      <c r="J85">
        <v>283.5</v>
      </c>
    </row>
    <row r="86" spans="1:10" x14ac:dyDescent="0.3">
      <c r="A86" s="147">
        <v>15050</v>
      </c>
      <c r="B86">
        <v>15050</v>
      </c>
      <c r="C86">
        <v>0</v>
      </c>
      <c r="D86">
        <v>101</v>
      </c>
      <c r="E86" s="147">
        <v>212</v>
      </c>
      <c r="F86">
        <v>246</v>
      </c>
      <c r="G86">
        <v>258</v>
      </c>
      <c r="H86">
        <v>246</v>
      </c>
      <c r="I86">
        <v>258</v>
      </c>
      <c r="J86">
        <v>259.7</v>
      </c>
    </row>
    <row r="87" spans="1:10" x14ac:dyDescent="0.3">
      <c r="A87" s="147">
        <v>15100</v>
      </c>
      <c r="B87">
        <v>15100</v>
      </c>
      <c r="C87">
        <v>0</v>
      </c>
      <c r="D87">
        <v>33</v>
      </c>
      <c r="E87" s="147">
        <v>1300</v>
      </c>
      <c r="F87">
        <v>228</v>
      </c>
      <c r="G87">
        <v>231</v>
      </c>
      <c r="H87">
        <v>214</v>
      </c>
      <c r="I87">
        <v>214</v>
      </c>
      <c r="J87">
        <v>237.2</v>
      </c>
    </row>
    <row r="88" spans="1:10" x14ac:dyDescent="0.3">
      <c r="A88" s="147">
        <v>15150</v>
      </c>
      <c r="B88">
        <v>15150</v>
      </c>
      <c r="C88">
        <v>0</v>
      </c>
      <c r="D88">
        <v>0</v>
      </c>
      <c r="E88" s="147">
        <v>60</v>
      </c>
      <c r="F88">
        <v>0</v>
      </c>
      <c r="G88">
        <v>0</v>
      </c>
      <c r="H88">
        <v>0</v>
      </c>
      <c r="I88">
        <v>0</v>
      </c>
      <c r="J88">
        <v>216</v>
      </c>
    </row>
    <row r="89" spans="1:10" x14ac:dyDescent="0.3">
      <c r="A89" s="147">
        <v>15200</v>
      </c>
      <c r="B89">
        <v>15200</v>
      </c>
      <c r="C89">
        <v>0</v>
      </c>
      <c r="D89">
        <v>145</v>
      </c>
      <c r="E89" s="147">
        <v>2595</v>
      </c>
      <c r="F89">
        <v>197.5</v>
      </c>
      <c r="G89">
        <v>203</v>
      </c>
      <c r="H89">
        <v>174</v>
      </c>
      <c r="I89">
        <v>196</v>
      </c>
      <c r="J89">
        <v>196</v>
      </c>
    </row>
    <row r="90" spans="1:10" x14ac:dyDescent="0.3">
      <c r="A90" s="147">
        <v>15250</v>
      </c>
      <c r="B90">
        <v>15250</v>
      </c>
      <c r="C90">
        <v>0</v>
      </c>
      <c r="D90">
        <v>100</v>
      </c>
      <c r="E90" s="147">
        <v>310</v>
      </c>
      <c r="F90">
        <v>187.5</v>
      </c>
      <c r="G90">
        <v>187.5</v>
      </c>
      <c r="H90">
        <v>187.5</v>
      </c>
      <c r="I90">
        <v>187.5</v>
      </c>
      <c r="J90">
        <v>177.3</v>
      </c>
    </row>
    <row r="91" spans="1:10" x14ac:dyDescent="0.3">
      <c r="A91" s="147">
        <v>15300</v>
      </c>
      <c r="B91">
        <v>15300</v>
      </c>
      <c r="C91">
        <v>0</v>
      </c>
      <c r="D91">
        <v>7</v>
      </c>
      <c r="E91" s="147">
        <v>1886</v>
      </c>
      <c r="F91">
        <v>164</v>
      </c>
      <c r="G91">
        <v>166</v>
      </c>
      <c r="H91">
        <v>150</v>
      </c>
      <c r="I91">
        <v>166</v>
      </c>
      <c r="J91">
        <v>159.80000000000001</v>
      </c>
    </row>
    <row r="92" spans="1:10" x14ac:dyDescent="0.3">
      <c r="A92" s="147">
        <v>15350</v>
      </c>
      <c r="B92">
        <v>15350</v>
      </c>
      <c r="C92">
        <v>0</v>
      </c>
      <c r="D92">
        <v>7</v>
      </c>
      <c r="E92" s="147">
        <v>156</v>
      </c>
      <c r="F92">
        <v>134.5</v>
      </c>
      <c r="G92">
        <v>151</v>
      </c>
      <c r="H92">
        <v>134.5</v>
      </c>
      <c r="I92">
        <v>151</v>
      </c>
      <c r="J92">
        <v>143.6</v>
      </c>
    </row>
    <row r="93" spans="1:10" x14ac:dyDescent="0.3">
      <c r="A93" s="147">
        <v>15400</v>
      </c>
      <c r="B93">
        <v>15400</v>
      </c>
      <c r="C93">
        <v>0</v>
      </c>
      <c r="D93">
        <v>259</v>
      </c>
      <c r="E93" s="147">
        <v>1752</v>
      </c>
      <c r="F93">
        <v>131.5</v>
      </c>
      <c r="G93">
        <v>138</v>
      </c>
      <c r="H93">
        <v>120</v>
      </c>
      <c r="I93">
        <v>135</v>
      </c>
      <c r="J93">
        <v>128.5</v>
      </c>
    </row>
    <row r="94" spans="1:10" x14ac:dyDescent="0.3">
      <c r="A94" s="147">
        <v>15450</v>
      </c>
      <c r="B94">
        <v>15450</v>
      </c>
      <c r="C94">
        <v>0</v>
      </c>
      <c r="D94">
        <v>20</v>
      </c>
      <c r="E94" s="147">
        <v>104</v>
      </c>
      <c r="F94">
        <v>0</v>
      </c>
      <c r="G94">
        <v>0</v>
      </c>
      <c r="H94">
        <v>0</v>
      </c>
      <c r="I94">
        <v>0</v>
      </c>
      <c r="J94">
        <v>114.7</v>
      </c>
    </row>
    <row r="95" spans="1:10" x14ac:dyDescent="0.3">
      <c r="A95" s="147">
        <v>15500</v>
      </c>
      <c r="B95">
        <v>15500</v>
      </c>
      <c r="C95">
        <v>0</v>
      </c>
      <c r="D95">
        <v>184</v>
      </c>
      <c r="E95" s="147">
        <v>16349</v>
      </c>
      <c r="F95">
        <v>104.5</v>
      </c>
      <c r="G95">
        <v>110.5</v>
      </c>
      <c r="H95">
        <v>89.5</v>
      </c>
      <c r="I95">
        <v>101.5</v>
      </c>
      <c r="J95">
        <v>101.9</v>
      </c>
    </row>
    <row r="96" spans="1:10" x14ac:dyDescent="0.3">
      <c r="A96" s="147">
        <v>15550</v>
      </c>
      <c r="B96">
        <v>15550</v>
      </c>
      <c r="C96">
        <v>0</v>
      </c>
      <c r="D96">
        <v>2</v>
      </c>
      <c r="E96" s="147">
        <v>774</v>
      </c>
      <c r="F96">
        <v>93</v>
      </c>
      <c r="G96">
        <v>93</v>
      </c>
      <c r="H96">
        <v>93</v>
      </c>
      <c r="I96">
        <v>93</v>
      </c>
      <c r="J96">
        <v>90.3</v>
      </c>
    </row>
    <row r="97" spans="1:10" x14ac:dyDescent="0.3">
      <c r="A97" s="147">
        <v>15600</v>
      </c>
      <c r="B97">
        <v>15600</v>
      </c>
      <c r="C97">
        <v>0</v>
      </c>
      <c r="D97">
        <v>375</v>
      </c>
      <c r="E97" s="147">
        <v>4501</v>
      </c>
      <c r="F97">
        <v>75</v>
      </c>
      <c r="G97">
        <v>85.5</v>
      </c>
      <c r="H97">
        <v>73</v>
      </c>
      <c r="I97">
        <v>80.5</v>
      </c>
      <c r="J97">
        <v>79.900000000000006</v>
      </c>
    </row>
    <row r="98" spans="1:10" x14ac:dyDescent="0.3">
      <c r="A98" s="147">
        <v>15650</v>
      </c>
      <c r="B98">
        <v>15650</v>
      </c>
      <c r="C98">
        <v>0</v>
      </c>
      <c r="D98">
        <v>56</v>
      </c>
      <c r="E98" s="147">
        <v>227</v>
      </c>
      <c r="F98">
        <v>69</v>
      </c>
      <c r="G98">
        <v>75</v>
      </c>
      <c r="H98">
        <v>69</v>
      </c>
      <c r="I98">
        <v>72</v>
      </c>
      <c r="J98">
        <v>70.599999999999994</v>
      </c>
    </row>
    <row r="99" spans="1:10" x14ac:dyDescent="0.3">
      <c r="A99" s="147">
        <v>15700</v>
      </c>
      <c r="B99">
        <v>15700</v>
      </c>
      <c r="C99">
        <v>0</v>
      </c>
      <c r="D99">
        <v>113</v>
      </c>
      <c r="E99" s="147">
        <v>3587</v>
      </c>
      <c r="F99">
        <v>61.5</v>
      </c>
      <c r="G99">
        <v>66</v>
      </c>
      <c r="H99">
        <v>59</v>
      </c>
      <c r="I99">
        <v>61</v>
      </c>
      <c r="J99">
        <v>62.3</v>
      </c>
    </row>
    <row r="100" spans="1:10" x14ac:dyDescent="0.3">
      <c r="A100" s="147">
        <v>15750</v>
      </c>
      <c r="B100">
        <v>15750</v>
      </c>
      <c r="C100">
        <v>0</v>
      </c>
      <c r="D100">
        <v>1</v>
      </c>
      <c r="E100" s="147">
        <v>509</v>
      </c>
      <c r="F100">
        <v>54</v>
      </c>
      <c r="G100">
        <v>54</v>
      </c>
      <c r="H100">
        <v>54</v>
      </c>
      <c r="I100">
        <v>54</v>
      </c>
      <c r="J100">
        <v>55</v>
      </c>
    </row>
    <row r="101" spans="1:10" x14ac:dyDescent="0.3">
      <c r="A101" s="147">
        <v>15800</v>
      </c>
      <c r="B101">
        <v>15800</v>
      </c>
      <c r="C101">
        <v>0</v>
      </c>
      <c r="D101">
        <v>83</v>
      </c>
      <c r="E101" s="147">
        <v>6403</v>
      </c>
      <c r="F101">
        <v>51</v>
      </c>
      <c r="G101">
        <v>53</v>
      </c>
      <c r="H101">
        <v>44</v>
      </c>
      <c r="I101">
        <v>48</v>
      </c>
      <c r="J101">
        <v>48.6</v>
      </c>
    </row>
    <row r="102" spans="1:10" x14ac:dyDescent="0.3">
      <c r="A102" s="147">
        <v>15850</v>
      </c>
      <c r="B102">
        <v>15850</v>
      </c>
      <c r="C102">
        <v>0</v>
      </c>
      <c r="D102">
        <v>29</v>
      </c>
      <c r="E102" s="147">
        <v>85</v>
      </c>
      <c r="F102">
        <v>44</v>
      </c>
      <c r="G102">
        <v>44</v>
      </c>
      <c r="H102">
        <v>37</v>
      </c>
      <c r="I102">
        <v>37</v>
      </c>
      <c r="J102">
        <v>43</v>
      </c>
    </row>
    <row r="103" spans="1:10" x14ac:dyDescent="0.3">
      <c r="A103" s="147">
        <v>15900</v>
      </c>
      <c r="B103">
        <v>15900</v>
      </c>
      <c r="C103">
        <v>0</v>
      </c>
      <c r="D103">
        <v>28</v>
      </c>
      <c r="E103" s="147">
        <v>3359</v>
      </c>
      <c r="F103">
        <v>37.5</v>
      </c>
      <c r="G103">
        <v>37.5</v>
      </c>
      <c r="H103">
        <v>36</v>
      </c>
      <c r="I103">
        <v>36</v>
      </c>
      <c r="J103">
        <v>38</v>
      </c>
    </row>
    <row r="104" spans="1:10" x14ac:dyDescent="0.3">
      <c r="A104" s="147">
        <v>15950</v>
      </c>
      <c r="B104">
        <v>15950</v>
      </c>
      <c r="C104">
        <v>0</v>
      </c>
      <c r="D104">
        <v>26</v>
      </c>
      <c r="E104" s="147">
        <v>329</v>
      </c>
      <c r="F104">
        <v>33</v>
      </c>
      <c r="G104">
        <v>35.5</v>
      </c>
      <c r="H104">
        <v>33</v>
      </c>
      <c r="I104">
        <v>35.5</v>
      </c>
      <c r="J104">
        <v>33.700000000000003</v>
      </c>
    </row>
    <row r="105" spans="1:10" x14ac:dyDescent="0.3">
      <c r="A105" s="147">
        <v>16000</v>
      </c>
      <c r="B105">
        <v>16000</v>
      </c>
      <c r="C105">
        <v>0</v>
      </c>
      <c r="D105">
        <v>360</v>
      </c>
      <c r="E105" s="147">
        <v>10691</v>
      </c>
      <c r="F105">
        <v>28.5</v>
      </c>
      <c r="G105">
        <v>30.5</v>
      </c>
      <c r="H105">
        <v>25</v>
      </c>
      <c r="I105">
        <v>29</v>
      </c>
      <c r="J105">
        <v>30</v>
      </c>
    </row>
    <row r="106" spans="1:10" x14ac:dyDescent="0.3">
      <c r="A106" s="147">
        <v>16050</v>
      </c>
      <c r="B106">
        <v>16050</v>
      </c>
      <c r="C106">
        <v>0</v>
      </c>
      <c r="D106">
        <v>0</v>
      </c>
      <c r="E106" s="147">
        <v>352</v>
      </c>
      <c r="F106">
        <v>0</v>
      </c>
      <c r="G106">
        <v>0</v>
      </c>
      <c r="H106">
        <v>0</v>
      </c>
      <c r="I106">
        <v>0</v>
      </c>
      <c r="J106">
        <v>26.7</v>
      </c>
    </row>
    <row r="107" spans="1:10" x14ac:dyDescent="0.3">
      <c r="A107" s="147">
        <v>16100</v>
      </c>
      <c r="B107">
        <v>16100</v>
      </c>
      <c r="C107">
        <v>0</v>
      </c>
      <c r="D107">
        <v>61</v>
      </c>
      <c r="E107" s="147">
        <v>2471</v>
      </c>
      <c r="F107">
        <v>19</v>
      </c>
      <c r="G107">
        <v>22</v>
      </c>
      <c r="H107">
        <v>19</v>
      </c>
      <c r="I107">
        <v>22</v>
      </c>
      <c r="J107">
        <v>23.7</v>
      </c>
    </row>
    <row r="108" spans="1:10" x14ac:dyDescent="0.3">
      <c r="A108" s="147">
        <v>16150</v>
      </c>
      <c r="B108">
        <v>16150</v>
      </c>
      <c r="C108">
        <v>0</v>
      </c>
      <c r="D108">
        <v>0</v>
      </c>
      <c r="E108" s="147">
        <v>253</v>
      </c>
      <c r="F108">
        <v>0</v>
      </c>
      <c r="G108">
        <v>0</v>
      </c>
      <c r="H108">
        <v>0</v>
      </c>
      <c r="I108">
        <v>0</v>
      </c>
      <c r="J108">
        <v>21.1</v>
      </c>
    </row>
    <row r="109" spans="1:10" x14ac:dyDescent="0.3">
      <c r="A109" s="147">
        <v>16200</v>
      </c>
      <c r="B109">
        <v>16200</v>
      </c>
      <c r="C109">
        <v>0</v>
      </c>
      <c r="D109">
        <v>23</v>
      </c>
      <c r="E109" s="147">
        <v>9654</v>
      </c>
      <c r="F109">
        <v>17</v>
      </c>
      <c r="G109">
        <v>17</v>
      </c>
      <c r="H109">
        <v>16</v>
      </c>
      <c r="I109">
        <v>16</v>
      </c>
      <c r="J109">
        <v>18.8</v>
      </c>
    </row>
    <row r="110" spans="1:10" x14ac:dyDescent="0.3">
      <c r="A110" s="147">
        <v>16250</v>
      </c>
      <c r="B110">
        <v>16250</v>
      </c>
      <c r="C110">
        <v>0</v>
      </c>
      <c r="D110">
        <v>0</v>
      </c>
      <c r="E110" s="147">
        <v>479</v>
      </c>
      <c r="F110">
        <v>0</v>
      </c>
      <c r="G110">
        <v>0</v>
      </c>
      <c r="H110">
        <v>0</v>
      </c>
      <c r="I110">
        <v>0</v>
      </c>
      <c r="J110">
        <v>16.7</v>
      </c>
    </row>
    <row r="111" spans="1:10" x14ac:dyDescent="0.3">
      <c r="A111" s="147">
        <v>16300</v>
      </c>
      <c r="B111">
        <v>16300</v>
      </c>
      <c r="C111">
        <v>0</v>
      </c>
      <c r="D111">
        <v>36</v>
      </c>
      <c r="E111" s="147">
        <v>5439</v>
      </c>
      <c r="F111">
        <v>11.8</v>
      </c>
      <c r="G111">
        <v>13</v>
      </c>
      <c r="H111">
        <v>11.4</v>
      </c>
      <c r="I111">
        <v>11.4</v>
      </c>
      <c r="J111">
        <v>14.9</v>
      </c>
    </row>
    <row r="112" spans="1:10" x14ac:dyDescent="0.3">
      <c r="A112" s="147">
        <v>16350</v>
      </c>
      <c r="B112">
        <v>16350</v>
      </c>
      <c r="C112">
        <v>0</v>
      </c>
      <c r="D112">
        <v>1</v>
      </c>
      <c r="E112" s="147">
        <v>367</v>
      </c>
      <c r="F112">
        <v>10.6</v>
      </c>
      <c r="G112">
        <v>10.6</v>
      </c>
      <c r="H112">
        <v>10.6</v>
      </c>
      <c r="I112">
        <v>10.6</v>
      </c>
      <c r="J112">
        <v>13.2</v>
      </c>
    </row>
    <row r="113" spans="1:10" x14ac:dyDescent="0.3">
      <c r="A113" s="147">
        <v>16400</v>
      </c>
      <c r="B113">
        <v>16400</v>
      </c>
      <c r="C113">
        <v>0</v>
      </c>
      <c r="D113">
        <v>23</v>
      </c>
      <c r="E113" s="147">
        <v>3898</v>
      </c>
      <c r="F113">
        <v>10.8</v>
      </c>
      <c r="G113">
        <v>10.8</v>
      </c>
      <c r="H113">
        <v>8.8000000000000007</v>
      </c>
      <c r="I113">
        <v>10</v>
      </c>
      <c r="J113">
        <v>11.8</v>
      </c>
    </row>
    <row r="114" spans="1:10" x14ac:dyDescent="0.3">
      <c r="A114" s="147">
        <v>16450</v>
      </c>
      <c r="B114">
        <v>16450</v>
      </c>
      <c r="C114">
        <v>0</v>
      </c>
      <c r="D114">
        <v>1</v>
      </c>
      <c r="E114" s="147">
        <v>792</v>
      </c>
      <c r="F114">
        <v>9.1999999999999993</v>
      </c>
      <c r="G114">
        <v>9.1999999999999993</v>
      </c>
      <c r="H114">
        <v>9.1999999999999993</v>
      </c>
      <c r="I114">
        <v>9.1999999999999993</v>
      </c>
      <c r="J114">
        <v>10.5</v>
      </c>
    </row>
    <row r="115" spans="1:10" x14ac:dyDescent="0.3">
      <c r="A115" s="147">
        <v>16500</v>
      </c>
      <c r="B115">
        <v>16500</v>
      </c>
      <c r="C115">
        <v>0</v>
      </c>
      <c r="D115">
        <v>15</v>
      </c>
      <c r="E115" s="147">
        <v>8009</v>
      </c>
      <c r="F115">
        <v>8.6</v>
      </c>
      <c r="G115">
        <v>8.6</v>
      </c>
      <c r="H115">
        <v>7.6</v>
      </c>
      <c r="I115">
        <v>8.5</v>
      </c>
      <c r="J115">
        <v>9.4</v>
      </c>
    </row>
    <row r="116" spans="1:10" x14ac:dyDescent="0.3">
      <c r="A116" s="147">
        <v>16550</v>
      </c>
      <c r="B116">
        <v>16550</v>
      </c>
      <c r="C116">
        <v>0</v>
      </c>
      <c r="D116">
        <v>0</v>
      </c>
      <c r="E116" s="147">
        <v>507</v>
      </c>
      <c r="F116">
        <v>0</v>
      </c>
      <c r="G116">
        <v>0</v>
      </c>
      <c r="H116">
        <v>0</v>
      </c>
      <c r="I116">
        <v>0</v>
      </c>
      <c r="J116">
        <v>8.4</v>
      </c>
    </row>
    <row r="117" spans="1:10" x14ac:dyDescent="0.3">
      <c r="A117" s="147">
        <v>16600</v>
      </c>
      <c r="B117">
        <v>16600</v>
      </c>
      <c r="C117">
        <v>0</v>
      </c>
      <c r="D117">
        <v>0</v>
      </c>
      <c r="E117" s="147">
        <v>4611</v>
      </c>
      <c r="F117">
        <v>0</v>
      </c>
      <c r="G117">
        <v>0</v>
      </c>
      <c r="H117">
        <v>0</v>
      </c>
      <c r="I117">
        <v>0</v>
      </c>
      <c r="J117">
        <v>7.5</v>
      </c>
    </row>
    <row r="118" spans="1:10" x14ac:dyDescent="0.3">
      <c r="A118" s="147">
        <v>16650</v>
      </c>
      <c r="B118">
        <v>16650</v>
      </c>
      <c r="C118">
        <v>0</v>
      </c>
      <c r="D118">
        <v>0</v>
      </c>
      <c r="E118" s="147">
        <v>571</v>
      </c>
      <c r="F118">
        <v>0</v>
      </c>
      <c r="G118">
        <v>0</v>
      </c>
      <c r="H118">
        <v>0</v>
      </c>
      <c r="I118">
        <v>0</v>
      </c>
      <c r="J118">
        <v>6.7</v>
      </c>
    </row>
    <row r="119" spans="1:10" x14ac:dyDescent="0.3">
      <c r="A119" s="147">
        <v>16700</v>
      </c>
      <c r="B119">
        <v>16700</v>
      </c>
      <c r="C119">
        <v>0</v>
      </c>
      <c r="D119">
        <v>1</v>
      </c>
      <c r="E119" s="147">
        <v>1194</v>
      </c>
      <c r="F119">
        <v>5.3</v>
      </c>
      <c r="G119">
        <v>5.3</v>
      </c>
      <c r="H119">
        <v>5.3</v>
      </c>
      <c r="I119">
        <v>5.3</v>
      </c>
      <c r="J119">
        <v>6.1</v>
      </c>
    </row>
    <row r="120" spans="1:10" x14ac:dyDescent="0.3">
      <c r="A120" s="147">
        <v>16750</v>
      </c>
      <c r="B120">
        <v>16750</v>
      </c>
      <c r="C120">
        <v>0</v>
      </c>
      <c r="D120">
        <v>0</v>
      </c>
      <c r="E120" s="147">
        <v>96</v>
      </c>
      <c r="F120">
        <v>0</v>
      </c>
      <c r="G120">
        <v>0</v>
      </c>
      <c r="H120">
        <v>0</v>
      </c>
      <c r="I120">
        <v>0</v>
      </c>
      <c r="J120">
        <v>5.5</v>
      </c>
    </row>
    <row r="121" spans="1:10" x14ac:dyDescent="0.3">
      <c r="A121" s="147">
        <v>16800</v>
      </c>
      <c r="B121">
        <v>16800</v>
      </c>
      <c r="C121">
        <v>0</v>
      </c>
      <c r="D121">
        <v>0</v>
      </c>
      <c r="E121" s="147">
        <v>3185</v>
      </c>
      <c r="F121">
        <v>0</v>
      </c>
      <c r="G121">
        <v>0</v>
      </c>
      <c r="H121">
        <v>0</v>
      </c>
      <c r="I121">
        <v>0</v>
      </c>
      <c r="J121">
        <v>4.9000000000000004</v>
      </c>
    </row>
    <row r="122" spans="1:10" x14ac:dyDescent="0.3">
      <c r="A122" s="147">
        <v>16850</v>
      </c>
      <c r="B122">
        <v>16850</v>
      </c>
      <c r="C122">
        <v>0</v>
      </c>
      <c r="D122">
        <v>0</v>
      </c>
      <c r="E122" s="147">
        <v>100</v>
      </c>
      <c r="F122">
        <v>0</v>
      </c>
      <c r="G122">
        <v>0</v>
      </c>
      <c r="H122">
        <v>0</v>
      </c>
      <c r="I122">
        <v>0</v>
      </c>
      <c r="J122">
        <v>4.5</v>
      </c>
    </row>
    <row r="123" spans="1:10" x14ac:dyDescent="0.3">
      <c r="A123" s="147">
        <v>16900</v>
      </c>
      <c r="B123">
        <v>16900</v>
      </c>
      <c r="C123">
        <v>0</v>
      </c>
      <c r="D123">
        <v>4</v>
      </c>
      <c r="E123" s="147">
        <v>791</v>
      </c>
      <c r="F123">
        <v>4</v>
      </c>
      <c r="G123">
        <v>4</v>
      </c>
      <c r="H123">
        <v>4</v>
      </c>
      <c r="I123">
        <v>4</v>
      </c>
      <c r="J123">
        <v>4</v>
      </c>
    </row>
    <row r="124" spans="1:10" x14ac:dyDescent="0.3">
      <c r="A124" s="147">
        <v>16950</v>
      </c>
      <c r="B124">
        <v>16950</v>
      </c>
      <c r="C124">
        <v>0</v>
      </c>
      <c r="D124">
        <v>0</v>
      </c>
      <c r="E124" s="147">
        <v>101</v>
      </c>
      <c r="F124">
        <v>0</v>
      </c>
      <c r="G124">
        <v>0</v>
      </c>
      <c r="H124">
        <v>0</v>
      </c>
      <c r="I124">
        <v>0</v>
      </c>
      <c r="J124">
        <v>3.7</v>
      </c>
    </row>
    <row r="125" spans="1:10" x14ac:dyDescent="0.3">
      <c r="A125" s="147">
        <v>17000</v>
      </c>
      <c r="B125">
        <v>17000</v>
      </c>
      <c r="C125">
        <v>0</v>
      </c>
      <c r="D125">
        <v>3</v>
      </c>
      <c r="E125" s="147">
        <v>4849</v>
      </c>
      <c r="F125">
        <v>3.5</v>
      </c>
      <c r="G125">
        <v>3.5</v>
      </c>
      <c r="H125">
        <v>3.5</v>
      </c>
      <c r="I125">
        <v>3.5</v>
      </c>
      <c r="J125">
        <v>3.3</v>
      </c>
    </row>
    <row r="126" spans="1:10" x14ac:dyDescent="0.3">
      <c r="A126" s="147">
        <v>17050</v>
      </c>
      <c r="B126">
        <v>17050</v>
      </c>
      <c r="C126">
        <v>0</v>
      </c>
      <c r="D126">
        <v>0</v>
      </c>
      <c r="E126" s="147">
        <v>49</v>
      </c>
      <c r="F126">
        <v>0</v>
      </c>
      <c r="G126">
        <v>0</v>
      </c>
      <c r="H126">
        <v>0</v>
      </c>
      <c r="I126">
        <v>0</v>
      </c>
      <c r="J126">
        <v>3</v>
      </c>
    </row>
    <row r="127" spans="1:10" x14ac:dyDescent="0.3">
      <c r="A127" s="147">
        <v>17100</v>
      </c>
      <c r="B127">
        <v>17100</v>
      </c>
      <c r="C127">
        <v>0</v>
      </c>
      <c r="D127">
        <v>0</v>
      </c>
      <c r="E127" s="147">
        <v>1197</v>
      </c>
      <c r="F127">
        <v>0</v>
      </c>
      <c r="G127">
        <v>0</v>
      </c>
      <c r="H127">
        <v>0</v>
      </c>
      <c r="I127">
        <v>0</v>
      </c>
      <c r="J127">
        <v>2.8</v>
      </c>
    </row>
    <row r="128" spans="1:10" x14ac:dyDescent="0.3">
      <c r="A128" s="147">
        <v>17150</v>
      </c>
      <c r="B128">
        <v>17150</v>
      </c>
      <c r="C128">
        <v>0</v>
      </c>
      <c r="D128">
        <v>0</v>
      </c>
      <c r="E128" s="147">
        <v>55</v>
      </c>
      <c r="F128">
        <v>0</v>
      </c>
      <c r="G128">
        <v>0</v>
      </c>
      <c r="H128">
        <v>0</v>
      </c>
      <c r="I128">
        <v>0</v>
      </c>
      <c r="J128">
        <v>2.5</v>
      </c>
    </row>
    <row r="129" spans="1:10" x14ac:dyDescent="0.3">
      <c r="A129" s="147">
        <v>17200</v>
      </c>
      <c r="B129">
        <v>17200</v>
      </c>
      <c r="C129">
        <v>0</v>
      </c>
      <c r="D129">
        <v>0</v>
      </c>
      <c r="E129" s="147">
        <v>2663</v>
      </c>
      <c r="F129">
        <v>0</v>
      </c>
      <c r="G129">
        <v>0</v>
      </c>
      <c r="H129">
        <v>0</v>
      </c>
      <c r="I129">
        <v>0</v>
      </c>
      <c r="J129">
        <v>2.2999999999999998</v>
      </c>
    </row>
    <row r="130" spans="1:10" x14ac:dyDescent="0.3">
      <c r="A130" s="147">
        <v>17300</v>
      </c>
      <c r="B130">
        <v>17300</v>
      </c>
      <c r="C130">
        <v>0</v>
      </c>
      <c r="D130">
        <v>0</v>
      </c>
      <c r="E130" s="147">
        <v>1019</v>
      </c>
      <c r="F130">
        <v>0</v>
      </c>
      <c r="G130">
        <v>0</v>
      </c>
      <c r="H130">
        <v>0</v>
      </c>
      <c r="I130">
        <v>0</v>
      </c>
      <c r="J130">
        <v>2</v>
      </c>
    </row>
    <row r="131" spans="1:10" x14ac:dyDescent="0.3">
      <c r="A131" s="147">
        <v>17400</v>
      </c>
      <c r="B131">
        <v>17400</v>
      </c>
      <c r="C131">
        <v>0</v>
      </c>
      <c r="D131">
        <v>0</v>
      </c>
      <c r="E131" s="147">
        <v>3677</v>
      </c>
      <c r="F131">
        <v>0</v>
      </c>
      <c r="G131">
        <v>0</v>
      </c>
      <c r="H131">
        <v>0</v>
      </c>
      <c r="I131">
        <v>0</v>
      </c>
      <c r="J131">
        <v>1.7</v>
      </c>
    </row>
    <row r="132" spans="1:10" x14ac:dyDescent="0.3">
      <c r="A132" s="147">
        <v>17500</v>
      </c>
      <c r="B132">
        <v>17500</v>
      </c>
      <c r="C132">
        <v>0</v>
      </c>
      <c r="D132">
        <v>0</v>
      </c>
      <c r="E132" s="147">
        <v>6971</v>
      </c>
      <c r="F132">
        <v>0</v>
      </c>
      <c r="G132">
        <v>0</v>
      </c>
      <c r="H132">
        <v>0</v>
      </c>
      <c r="I132">
        <v>0</v>
      </c>
      <c r="J132">
        <v>1.4</v>
      </c>
    </row>
    <row r="133" spans="1:10" x14ac:dyDescent="0.3">
      <c r="A133" s="147">
        <v>17600</v>
      </c>
      <c r="B133">
        <v>17600</v>
      </c>
      <c r="C133">
        <v>0</v>
      </c>
      <c r="D133">
        <v>0</v>
      </c>
      <c r="E133" s="147">
        <v>1007</v>
      </c>
      <c r="F133">
        <v>0</v>
      </c>
      <c r="G133">
        <v>0</v>
      </c>
      <c r="H133">
        <v>0</v>
      </c>
      <c r="I133">
        <v>0</v>
      </c>
      <c r="J133">
        <v>1.2</v>
      </c>
    </row>
    <row r="134" spans="1:10" x14ac:dyDescent="0.3">
      <c r="A134" s="147">
        <v>17700</v>
      </c>
      <c r="B134">
        <v>17700</v>
      </c>
      <c r="C134">
        <v>0</v>
      </c>
      <c r="D134">
        <v>0</v>
      </c>
      <c r="E134" s="147">
        <v>56</v>
      </c>
      <c r="F134">
        <v>0</v>
      </c>
      <c r="G134">
        <v>0</v>
      </c>
      <c r="H134">
        <v>0</v>
      </c>
      <c r="I134">
        <v>0</v>
      </c>
      <c r="J134">
        <v>1</v>
      </c>
    </row>
    <row r="135" spans="1:10" x14ac:dyDescent="0.3">
      <c r="A135" s="147">
        <v>17800</v>
      </c>
      <c r="B135">
        <v>17800</v>
      </c>
      <c r="C135">
        <v>0</v>
      </c>
      <c r="D135">
        <v>0</v>
      </c>
      <c r="E135" s="147">
        <v>5154</v>
      </c>
      <c r="F135">
        <v>0</v>
      </c>
      <c r="G135">
        <v>0</v>
      </c>
      <c r="H135">
        <v>0</v>
      </c>
      <c r="I135">
        <v>0</v>
      </c>
      <c r="J135">
        <v>0.9</v>
      </c>
    </row>
    <row r="136" spans="1:10" x14ac:dyDescent="0.3">
      <c r="A136" s="147">
        <v>18000</v>
      </c>
      <c r="B136">
        <v>18000</v>
      </c>
      <c r="C136">
        <v>0</v>
      </c>
      <c r="D136">
        <v>0</v>
      </c>
      <c r="E136" s="147">
        <v>6651</v>
      </c>
      <c r="F136">
        <v>0</v>
      </c>
      <c r="G136">
        <v>0</v>
      </c>
      <c r="H136">
        <v>0</v>
      </c>
      <c r="I136">
        <v>0</v>
      </c>
      <c r="J136">
        <v>0.7</v>
      </c>
    </row>
    <row r="137" spans="1:10" x14ac:dyDescent="0.3">
      <c r="A137" s="147">
        <v>18200</v>
      </c>
      <c r="B137">
        <v>18200</v>
      </c>
      <c r="C137">
        <v>0</v>
      </c>
      <c r="D137">
        <v>0</v>
      </c>
      <c r="E137" s="147">
        <v>3448</v>
      </c>
      <c r="F137">
        <v>0</v>
      </c>
      <c r="G137">
        <v>0</v>
      </c>
      <c r="H137">
        <v>0</v>
      </c>
      <c r="I137">
        <v>0</v>
      </c>
      <c r="J137">
        <v>0.5</v>
      </c>
    </row>
    <row r="138" spans="1:10" x14ac:dyDescent="0.3">
      <c r="A138" s="147">
        <v>18400</v>
      </c>
      <c r="B138">
        <v>18400</v>
      </c>
      <c r="C138">
        <v>0</v>
      </c>
      <c r="D138">
        <v>0</v>
      </c>
      <c r="E138" s="147">
        <v>1062</v>
      </c>
      <c r="F138">
        <v>0</v>
      </c>
      <c r="G138">
        <v>0</v>
      </c>
      <c r="H138">
        <v>0</v>
      </c>
      <c r="I138">
        <v>0</v>
      </c>
      <c r="J138">
        <v>0.3</v>
      </c>
    </row>
    <row r="139" spans="1:10" x14ac:dyDescent="0.3">
      <c r="A139" s="147">
        <v>18500</v>
      </c>
      <c r="B139">
        <v>18500</v>
      </c>
      <c r="C139">
        <v>0</v>
      </c>
      <c r="D139">
        <v>0</v>
      </c>
      <c r="E139" s="147">
        <v>1662</v>
      </c>
      <c r="F139">
        <v>0</v>
      </c>
      <c r="G139">
        <v>0</v>
      </c>
      <c r="H139">
        <v>0</v>
      </c>
      <c r="I139">
        <v>0</v>
      </c>
      <c r="J139">
        <v>0.3</v>
      </c>
    </row>
    <row r="140" spans="1:10" x14ac:dyDescent="0.3">
      <c r="A140" s="147">
        <v>18600</v>
      </c>
      <c r="B140">
        <v>18600</v>
      </c>
      <c r="C140">
        <v>0</v>
      </c>
      <c r="D140">
        <v>0</v>
      </c>
      <c r="E140" s="147">
        <v>739</v>
      </c>
      <c r="F140">
        <v>0</v>
      </c>
      <c r="G140">
        <v>0</v>
      </c>
      <c r="H140">
        <v>0</v>
      </c>
      <c r="I140">
        <v>0</v>
      </c>
      <c r="J140">
        <v>0.3</v>
      </c>
    </row>
    <row r="141" spans="1:10" x14ac:dyDescent="0.3">
      <c r="A141" s="147">
        <v>18800</v>
      </c>
      <c r="B141">
        <v>18800</v>
      </c>
      <c r="C141">
        <v>0</v>
      </c>
      <c r="D141">
        <v>0</v>
      </c>
      <c r="E141" s="147">
        <v>1096</v>
      </c>
      <c r="F141">
        <v>0</v>
      </c>
      <c r="G141">
        <v>0</v>
      </c>
      <c r="H141">
        <v>0</v>
      </c>
      <c r="I141">
        <v>0</v>
      </c>
      <c r="J141">
        <v>0.2</v>
      </c>
    </row>
    <row r="142" spans="1:10" x14ac:dyDescent="0.3">
      <c r="A142" s="147">
        <v>19000</v>
      </c>
      <c r="B142">
        <v>19000</v>
      </c>
      <c r="C142">
        <v>0</v>
      </c>
      <c r="D142">
        <v>0</v>
      </c>
      <c r="E142" s="147">
        <v>3256</v>
      </c>
      <c r="F142">
        <v>0</v>
      </c>
      <c r="G142">
        <v>0</v>
      </c>
      <c r="H142">
        <v>0</v>
      </c>
      <c r="I142">
        <v>0</v>
      </c>
      <c r="J142">
        <v>0.1</v>
      </c>
    </row>
    <row r="143" spans="1:10" x14ac:dyDescent="0.3">
      <c r="A143" s="147">
        <v>19500</v>
      </c>
      <c r="B143">
        <v>19500</v>
      </c>
      <c r="C143">
        <v>0</v>
      </c>
      <c r="D143">
        <v>0</v>
      </c>
      <c r="E143" s="147">
        <v>1054</v>
      </c>
      <c r="F143">
        <v>0</v>
      </c>
      <c r="G143">
        <v>0</v>
      </c>
      <c r="H143">
        <v>0</v>
      </c>
      <c r="I143">
        <v>0</v>
      </c>
      <c r="J143">
        <v>0.1</v>
      </c>
    </row>
    <row r="144" spans="1:10" x14ac:dyDescent="0.3">
      <c r="A144" s="147">
        <v>20000</v>
      </c>
      <c r="B144">
        <v>20000</v>
      </c>
      <c r="C144">
        <v>0</v>
      </c>
      <c r="D144">
        <v>0</v>
      </c>
      <c r="E144" s="147">
        <v>2646</v>
      </c>
      <c r="F144">
        <v>0</v>
      </c>
      <c r="G144">
        <v>0</v>
      </c>
      <c r="H144">
        <v>0</v>
      </c>
      <c r="I144">
        <v>0</v>
      </c>
      <c r="J144">
        <v>0.1</v>
      </c>
    </row>
    <row r="145" spans="1:10" x14ac:dyDescent="0.3">
      <c r="A145" s="147">
        <v>20500</v>
      </c>
      <c r="B145">
        <v>20500</v>
      </c>
      <c r="C145">
        <v>0</v>
      </c>
      <c r="D145">
        <v>0</v>
      </c>
      <c r="E145" s="147">
        <v>170</v>
      </c>
      <c r="F145">
        <v>0</v>
      </c>
      <c r="G145">
        <v>0</v>
      </c>
      <c r="H145">
        <v>0</v>
      </c>
      <c r="I145">
        <v>0</v>
      </c>
      <c r="J145">
        <v>0.1</v>
      </c>
    </row>
    <row r="146" spans="1:10" x14ac:dyDescent="0.3">
      <c r="A146" t="s">
        <v>146</v>
      </c>
      <c r="B146">
        <v>21000</v>
      </c>
      <c r="C146">
        <v>0</v>
      </c>
      <c r="D146">
        <v>0</v>
      </c>
      <c r="E146">
        <v>150</v>
      </c>
      <c r="F146">
        <v>0</v>
      </c>
      <c r="G146">
        <v>0</v>
      </c>
      <c r="H146">
        <v>0</v>
      </c>
      <c r="I146">
        <v>0</v>
      </c>
      <c r="J146">
        <v>0.1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55D040-B2D6-46B8-AF54-63B5E800E29D}">
  <dimension ref="A1:J146"/>
  <sheetViews>
    <sheetView workbookViewId="0"/>
  </sheetViews>
  <sheetFormatPr baseColWidth="10" defaultColWidth="8.88671875" defaultRowHeight="14.4" x14ac:dyDescent="0.3"/>
  <sheetData>
    <row r="1" spans="1:10" x14ac:dyDescent="0.3">
      <c r="A1" s="148" t="s">
        <v>800</v>
      </c>
      <c r="B1" s="148" t="s">
        <v>801</v>
      </c>
      <c r="C1" s="148" t="s">
        <v>802</v>
      </c>
      <c r="D1" s="148" t="s">
        <v>803</v>
      </c>
      <c r="E1" s="148" t="s">
        <v>804</v>
      </c>
      <c r="F1" s="148" t="s">
        <v>805</v>
      </c>
      <c r="G1" s="148" t="s">
        <v>806</v>
      </c>
      <c r="H1" s="148" t="s">
        <v>807</v>
      </c>
      <c r="I1" s="148" t="s">
        <v>808</v>
      </c>
      <c r="J1" s="148" t="s">
        <v>809</v>
      </c>
    </row>
    <row r="2" spans="1:10" x14ac:dyDescent="0.3">
      <c r="A2" s="147">
        <v>2500</v>
      </c>
      <c r="B2">
        <v>2500</v>
      </c>
      <c r="C2">
        <v>0</v>
      </c>
      <c r="D2">
        <v>0</v>
      </c>
      <c r="E2" s="147">
        <v>97</v>
      </c>
      <c r="F2">
        <v>0</v>
      </c>
      <c r="G2">
        <v>0</v>
      </c>
      <c r="H2">
        <v>0</v>
      </c>
      <c r="I2">
        <v>0</v>
      </c>
      <c r="J2">
        <v>0.1</v>
      </c>
    </row>
    <row r="3" spans="1:10" x14ac:dyDescent="0.3">
      <c r="A3" s="147">
        <v>4500</v>
      </c>
      <c r="B3">
        <v>4500</v>
      </c>
      <c r="C3">
        <v>0</v>
      </c>
      <c r="D3">
        <v>0</v>
      </c>
      <c r="E3" s="147">
        <v>633</v>
      </c>
      <c r="F3">
        <v>0</v>
      </c>
      <c r="G3">
        <v>0</v>
      </c>
      <c r="H3">
        <v>0</v>
      </c>
      <c r="I3">
        <v>0</v>
      </c>
      <c r="J3">
        <v>0.1</v>
      </c>
    </row>
    <row r="4" spans="1:10" x14ac:dyDescent="0.3">
      <c r="A4" s="147">
        <v>5000</v>
      </c>
      <c r="B4">
        <v>5000</v>
      </c>
      <c r="C4">
        <v>0</v>
      </c>
      <c r="D4">
        <v>0</v>
      </c>
      <c r="E4" s="147">
        <v>1873</v>
      </c>
      <c r="F4">
        <v>0</v>
      </c>
      <c r="G4">
        <v>0</v>
      </c>
      <c r="H4">
        <v>0</v>
      </c>
      <c r="I4">
        <v>0</v>
      </c>
      <c r="J4">
        <v>0.1</v>
      </c>
    </row>
    <row r="5" spans="1:10" x14ac:dyDescent="0.3">
      <c r="A5" s="147">
        <v>5500</v>
      </c>
      <c r="B5">
        <v>5500</v>
      </c>
      <c r="C5">
        <v>0</v>
      </c>
      <c r="D5">
        <v>0</v>
      </c>
      <c r="E5" s="147">
        <v>2382</v>
      </c>
      <c r="F5">
        <v>0</v>
      </c>
      <c r="G5">
        <v>0</v>
      </c>
      <c r="H5">
        <v>0</v>
      </c>
      <c r="I5">
        <v>0</v>
      </c>
      <c r="J5">
        <v>0.1</v>
      </c>
    </row>
    <row r="6" spans="1:10" x14ac:dyDescent="0.3">
      <c r="A6" s="147">
        <v>6000</v>
      </c>
      <c r="B6">
        <v>6000</v>
      </c>
      <c r="C6">
        <v>0</v>
      </c>
      <c r="D6">
        <v>0</v>
      </c>
      <c r="E6" s="147">
        <v>568</v>
      </c>
      <c r="F6">
        <v>0</v>
      </c>
      <c r="G6">
        <v>0</v>
      </c>
      <c r="H6">
        <v>0</v>
      </c>
      <c r="I6">
        <v>0</v>
      </c>
      <c r="J6">
        <v>0.2</v>
      </c>
    </row>
    <row r="7" spans="1:10" x14ac:dyDescent="0.3">
      <c r="A7" s="147">
        <v>6500</v>
      </c>
      <c r="B7">
        <v>6500</v>
      </c>
      <c r="C7">
        <v>0</v>
      </c>
      <c r="D7">
        <v>0</v>
      </c>
      <c r="E7" s="147">
        <v>572</v>
      </c>
      <c r="F7">
        <v>0</v>
      </c>
      <c r="G7">
        <v>0</v>
      </c>
      <c r="H7">
        <v>0</v>
      </c>
      <c r="I7">
        <v>0</v>
      </c>
      <c r="J7">
        <v>0.4</v>
      </c>
    </row>
    <row r="8" spans="1:10" x14ac:dyDescent="0.3">
      <c r="A8" s="147">
        <v>6800</v>
      </c>
      <c r="B8">
        <v>6800</v>
      </c>
      <c r="C8">
        <v>0</v>
      </c>
      <c r="D8">
        <v>8</v>
      </c>
      <c r="E8" s="147">
        <v>1766</v>
      </c>
      <c r="F8">
        <v>0.6</v>
      </c>
      <c r="G8">
        <v>0.6</v>
      </c>
      <c r="H8">
        <v>0.1</v>
      </c>
      <c r="I8">
        <v>0.3</v>
      </c>
      <c r="J8">
        <v>0.6</v>
      </c>
    </row>
    <row r="9" spans="1:10" x14ac:dyDescent="0.3">
      <c r="A9" s="147">
        <v>7000</v>
      </c>
      <c r="B9">
        <v>7000</v>
      </c>
      <c r="C9">
        <v>0</v>
      </c>
      <c r="D9">
        <v>0</v>
      </c>
      <c r="E9" s="147">
        <v>947</v>
      </c>
      <c r="F9">
        <v>0</v>
      </c>
      <c r="G9">
        <v>0</v>
      </c>
      <c r="H9">
        <v>0</v>
      </c>
      <c r="I9">
        <v>0</v>
      </c>
      <c r="J9">
        <v>0.7</v>
      </c>
    </row>
    <row r="10" spans="1:10" x14ac:dyDescent="0.3">
      <c r="A10" s="147">
        <v>7200</v>
      </c>
      <c r="B10">
        <v>7200</v>
      </c>
      <c r="C10">
        <v>0</v>
      </c>
      <c r="D10">
        <v>0</v>
      </c>
      <c r="E10" s="147">
        <v>88</v>
      </c>
      <c r="F10">
        <v>0</v>
      </c>
      <c r="G10">
        <v>0</v>
      </c>
      <c r="H10">
        <v>0</v>
      </c>
      <c r="I10">
        <v>0</v>
      </c>
      <c r="J10">
        <v>0.9</v>
      </c>
    </row>
    <row r="11" spans="1:10" x14ac:dyDescent="0.3">
      <c r="A11" s="147">
        <v>7400</v>
      </c>
      <c r="B11">
        <v>7400</v>
      </c>
      <c r="C11">
        <v>0</v>
      </c>
      <c r="D11">
        <v>0</v>
      </c>
      <c r="E11" s="147">
        <v>328</v>
      </c>
      <c r="F11">
        <v>0</v>
      </c>
      <c r="G11">
        <v>0</v>
      </c>
      <c r="H11">
        <v>0</v>
      </c>
      <c r="I11">
        <v>0</v>
      </c>
      <c r="J11">
        <v>1.1000000000000001</v>
      </c>
    </row>
    <row r="12" spans="1:10" x14ac:dyDescent="0.3">
      <c r="A12" s="147">
        <v>7500</v>
      </c>
      <c r="B12">
        <v>7500</v>
      </c>
      <c r="C12">
        <v>0</v>
      </c>
      <c r="D12">
        <v>0</v>
      </c>
      <c r="E12" s="147">
        <v>956</v>
      </c>
      <c r="F12">
        <v>0</v>
      </c>
      <c r="G12">
        <v>0</v>
      </c>
      <c r="H12">
        <v>0</v>
      </c>
      <c r="I12">
        <v>0</v>
      </c>
      <c r="J12">
        <v>1.2</v>
      </c>
    </row>
    <row r="13" spans="1:10" x14ac:dyDescent="0.3">
      <c r="A13" s="147">
        <v>7600</v>
      </c>
      <c r="B13">
        <v>7600</v>
      </c>
      <c r="C13">
        <v>0</v>
      </c>
      <c r="D13">
        <v>0</v>
      </c>
      <c r="E13" s="147">
        <v>112</v>
      </c>
      <c r="F13">
        <v>0</v>
      </c>
      <c r="G13">
        <v>0</v>
      </c>
      <c r="H13">
        <v>0</v>
      </c>
      <c r="I13">
        <v>0</v>
      </c>
      <c r="J13">
        <v>1.3</v>
      </c>
    </row>
    <row r="14" spans="1:10" x14ac:dyDescent="0.3">
      <c r="A14" s="147">
        <v>7800</v>
      </c>
      <c r="B14">
        <v>7800</v>
      </c>
      <c r="C14">
        <v>0</v>
      </c>
      <c r="D14">
        <v>26</v>
      </c>
      <c r="E14" s="147">
        <v>127</v>
      </c>
      <c r="F14">
        <v>1.1000000000000001</v>
      </c>
      <c r="G14">
        <v>1.1000000000000001</v>
      </c>
      <c r="H14">
        <v>1.1000000000000001</v>
      </c>
      <c r="I14">
        <v>1.1000000000000001</v>
      </c>
      <c r="J14">
        <v>1.6</v>
      </c>
    </row>
    <row r="15" spans="1:10" x14ac:dyDescent="0.3">
      <c r="A15" s="147">
        <v>8000</v>
      </c>
      <c r="B15">
        <v>8000</v>
      </c>
      <c r="C15">
        <v>0</v>
      </c>
      <c r="D15">
        <v>50</v>
      </c>
      <c r="E15" s="147">
        <v>4930</v>
      </c>
      <c r="F15">
        <v>0</v>
      </c>
      <c r="G15">
        <v>0</v>
      </c>
      <c r="H15">
        <v>0</v>
      </c>
      <c r="I15">
        <v>0</v>
      </c>
      <c r="J15">
        <v>1.9</v>
      </c>
    </row>
    <row r="16" spans="1:10" x14ac:dyDescent="0.3">
      <c r="A16" s="147">
        <v>8200</v>
      </c>
      <c r="B16">
        <v>8200</v>
      </c>
      <c r="C16">
        <v>0</v>
      </c>
      <c r="D16">
        <v>50</v>
      </c>
      <c r="E16" s="147">
        <v>318</v>
      </c>
      <c r="F16">
        <v>0</v>
      </c>
      <c r="G16">
        <v>0</v>
      </c>
      <c r="H16">
        <v>0</v>
      </c>
      <c r="I16">
        <v>0</v>
      </c>
      <c r="J16">
        <v>2.2000000000000002</v>
      </c>
    </row>
    <row r="17" spans="1:10" x14ac:dyDescent="0.3">
      <c r="A17" s="147">
        <v>8400</v>
      </c>
      <c r="B17">
        <v>8400</v>
      </c>
      <c r="C17">
        <v>0</v>
      </c>
      <c r="D17">
        <v>0</v>
      </c>
      <c r="E17" s="147">
        <v>2131</v>
      </c>
      <c r="F17">
        <v>0</v>
      </c>
      <c r="G17">
        <v>0</v>
      </c>
      <c r="H17">
        <v>0</v>
      </c>
      <c r="I17">
        <v>0</v>
      </c>
      <c r="J17">
        <v>2.5</v>
      </c>
    </row>
    <row r="18" spans="1:10" x14ac:dyDescent="0.3">
      <c r="A18" s="147">
        <v>8500</v>
      </c>
      <c r="B18">
        <v>8500</v>
      </c>
      <c r="C18">
        <v>0</v>
      </c>
      <c r="D18">
        <v>0</v>
      </c>
      <c r="E18" s="147">
        <v>2290</v>
      </c>
      <c r="F18">
        <v>0</v>
      </c>
      <c r="G18">
        <v>0</v>
      </c>
      <c r="H18">
        <v>0</v>
      </c>
      <c r="I18">
        <v>0</v>
      </c>
      <c r="J18">
        <v>2.6</v>
      </c>
    </row>
    <row r="19" spans="1:10" x14ac:dyDescent="0.3">
      <c r="A19" s="147">
        <v>8600</v>
      </c>
      <c r="B19">
        <v>8600</v>
      </c>
      <c r="C19">
        <v>0</v>
      </c>
      <c r="D19">
        <v>0</v>
      </c>
      <c r="E19" s="147">
        <v>1117</v>
      </c>
      <c r="F19">
        <v>0</v>
      </c>
      <c r="G19">
        <v>0</v>
      </c>
      <c r="H19">
        <v>0</v>
      </c>
      <c r="I19">
        <v>0</v>
      </c>
      <c r="J19">
        <v>2.8</v>
      </c>
    </row>
    <row r="20" spans="1:10" x14ac:dyDescent="0.3">
      <c r="A20" s="147">
        <v>8800</v>
      </c>
      <c r="B20">
        <v>8800</v>
      </c>
      <c r="C20">
        <v>0</v>
      </c>
      <c r="D20">
        <v>0</v>
      </c>
      <c r="E20" s="147">
        <v>484</v>
      </c>
      <c r="F20">
        <v>0</v>
      </c>
      <c r="G20">
        <v>0</v>
      </c>
      <c r="H20">
        <v>0</v>
      </c>
      <c r="I20">
        <v>0</v>
      </c>
      <c r="J20">
        <v>3.1</v>
      </c>
    </row>
    <row r="21" spans="1:10" x14ac:dyDescent="0.3">
      <c r="A21" s="147">
        <v>9000</v>
      </c>
      <c r="B21">
        <v>9000</v>
      </c>
      <c r="C21">
        <v>0</v>
      </c>
      <c r="D21">
        <v>125</v>
      </c>
      <c r="E21" s="147">
        <v>3382</v>
      </c>
      <c r="F21">
        <v>3.2</v>
      </c>
      <c r="G21">
        <v>3.2</v>
      </c>
      <c r="H21">
        <v>3.2</v>
      </c>
      <c r="I21">
        <v>3.2</v>
      </c>
      <c r="J21">
        <v>3.5</v>
      </c>
    </row>
    <row r="22" spans="1:10" x14ac:dyDescent="0.3">
      <c r="A22" s="147">
        <v>9200</v>
      </c>
      <c r="B22">
        <v>9200</v>
      </c>
      <c r="C22">
        <v>0</v>
      </c>
      <c r="D22">
        <v>0</v>
      </c>
      <c r="E22" s="147">
        <v>3558</v>
      </c>
      <c r="F22">
        <v>0</v>
      </c>
      <c r="G22">
        <v>0</v>
      </c>
      <c r="H22">
        <v>0</v>
      </c>
      <c r="I22">
        <v>0</v>
      </c>
      <c r="J22">
        <v>3.9</v>
      </c>
    </row>
    <row r="23" spans="1:10" x14ac:dyDescent="0.3">
      <c r="A23" s="147">
        <v>9400</v>
      </c>
      <c r="B23">
        <v>9400</v>
      </c>
      <c r="C23">
        <v>0</v>
      </c>
      <c r="D23">
        <v>25</v>
      </c>
      <c r="E23" s="147">
        <v>447</v>
      </c>
      <c r="F23">
        <v>0</v>
      </c>
      <c r="G23">
        <v>0</v>
      </c>
      <c r="H23">
        <v>0</v>
      </c>
      <c r="I23">
        <v>0</v>
      </c>
      <c r="J23">
        <v>4.2</v>
      </c>
    </row>
    <row r="24" spans="1:10" x14ac:dyDescent="0.3">
      <c r="A24" s="147">
        <v>9600</v>
      </c>
      <c r="B24">
        <v>9600</v>
      </c>
      <c r="C24">
        <v>0</v>
      </c>
      <c r="D24">
        <v>50</v>
      </c>
      <c r="E24" s="147">
        <v>945</v>
      </c>
      <c r="F24">
        <v>5</v>
      </c>
      <c r="G24">
        <v>5</v>
      </c>
      <c r="H24">
        <v>5</v>
      </c>
      <c r="I24">
        <v>5</v>
      </c>
      <c r="J24">
        <v>4.5999999999999996</v>
      </c>
    </row>
    <row r="25" spans="1:10" x14ac:dyDescent="0.3">
      <c r="A25" s="147">
        <v>9800</v>
      </c>
      <c r="B25">
        <v>9800</v>
      </c>
      <c r="C25">
        <v>0</v>
      </c>
      <c r="D25">
        <v>0</v>
      </c>
      <c r="E25" s="147">
        <v>1332</v>
      </c>
      <c r="F25">
        <v>0</v>
      </c>
      <c r="G25">
        <v>0</v>
      </c>
      <c r="H25">
        <v>0</v>
      </c>
      <c r="I25">
        <v>0</v>
      </c>
      <c r="J25">
        <v>5.0999999999999996</v>
      </c>
    </row>
    <row r="26" spans="1:10" x14ac:dyDescent="0.3">
      <c r="A26" s="147">
        <v>10000</v>
      </c>
      <c r="B26">
        <v>10000</v>
      </c>
      <c r="C26">
        <v>0</v>
      </c>
      <c r="D26">
        <v>6</v>
      </c>
      <c r="E26" s="147">
        <v>11304</v>
      </c>
      <c r="F26">
        <v>6.1</v>
      </c>
      <c r="G26">
        <v>6.1</v>
      </c>
      <c r="H26">
        <v>6.1</v>
      </c>
      <c r="I26">
        <v>6.1</v>
      </c>
      <c r="J26">
        <v>5.5</v>
      </c>
    </row>
    <row r="27" spans="1:10" x14ac:dyDescent="0.3">
      <c r="A27" s="147">
        <v>10200</v>
      </c>
      <c r="B27">
        <v>10200</v>
      </c>
      <c r="C27">
        <v>0</v>
      </c>
      <c r="D27">
        <v>0</v>
      </c>
      <c r="E27" s="147">
        <v>583</v>
      </c>
      <c r="F27">
        <v>0</v>
      </c>
      <c r="G27">
        <v>0</v>
      </c>
      <c r="H27">
        <v>0</v>
      </c>
      <c r="I27">
        <v>0</v>
      </c>
      <c r="J27">
        <v>6.1</v>
      </c>
    </row>
    <row r="28" spans="1:10" x14ac:dyDescent="0.3">
      <c r="A28" s="147">
        <v>10400</v>
      </c>
      <c r="B28">
        <v>10400</v>
      </c>
      <c r="C28">
        <v>0</v>
      </c>
      <c r="D28">
        <v>0</v>
      </c>
      <c r="E28" s="147">
        <v>3037</v>
      </c>
      <c r="F28">
        <v>0</v>
      </c>
      <c r="G28">
        <v>0</v>
      </c>
      <c r="H28">
        <v>0</v>
      </c>
      <c r="I28">
        <v>0</v>
      </c>
      <c r="J28">
        <v>6.7</v>
      </c>
    </row>
    <row r="29" spans="1:10" x14ac:dyDescent="0.3">
      <c r="A29" s="147">
        <v>10600</v>
      </c>
      <c r="B29">
        <v>10600</v>
      </c>
      <c r="C29">
        <v>0</v>
      </c>
      <c r="D29">
        <v>0</v>
      </c>
      <c r="E29" s="147">
        <v>1483</v>
      </c>
      <c r="F29">
        <v>0</v>
      </c>
      <c r="G29">
        <v>0</v>
      </c>
      <c r="H29">
        <v>0</v>
      </c>
      <c r="I29">
        <v>0</v>
      </c>
      <c r="J29">
        <v>7.5</v>
      </c>
    </row>
    <row r="30" spans="1:10" x14ac:dyDescent="0.3">
      <c r="A30" s="147">
        <v>10800</v>
      </c>
      <c r="B30">
        <v>10800</v>
      </c>
      <c r="C30">
        <v>0</v>
      </c>
      <c r="D30">
        <v>11</v>
      </c>
      <c r="E30" s="147">
        <v>1662</v>
      </c>
      <c r="F30">
        <v>10.7</v>
      </c>
      <c r="G30">
        <v>10.7</v>
      </c>
      <c r="H30">
        <v>10.7</v>
      </c>
      <c r="I30">
        <v>10.7</v>
      </c>
      <c r="J30">
        <v>8.4</v>
      </c>
    </row>
    <row r="31" spans="1:10" x14ac:dyDescent="0.3">
      <c r="A31" s="147">
        <v>11000</v>
      </c>
      <c r="B31">
        <v>11000</v>
      </c>
      <c r="C31">
        <v>0</v>
      </c>
      <c r="D31">
        <v>52</v>
      </c>
      <c r="E31" s="147">
        <v>5628</v>
      </c>
      <c r="F31">
        <v>12</v>
      </c>
      <c r="G31">
        <v>12</v>
      </c>
      <c r="H31">
        <v>11</v>
      </c>
      <c r="I31">
        <v>11</v>
      </c>
      <c r="J31">
        <v>9.5</v>
      </c>
    </row>
    <row r="32" spans="1:10" x14ac:dyDescent="0.3">
      <c r="A32" s="147">
        <v>11200</v>
      </c>
      <c r="B32">
        <v>11200</v>
      </c>
      <c r="C32">
        <v>0</v>
      </c>
      <c r="D32">
        <v>100</v>
      </c>
      <c r="E32" s="147">
        <v>8269</v>
      </c>
      <c r="F32">
        <v>14</v>
      </c>
      <c r="G32">
        <v>14</v>
      </c>
      <c r="H32">
        <v>14</v>
      </c>
      <c r="I32">
        <v>14</v>
      </c>
      <c r="J32">
        <v>10.9</v>
      </c>
    </row>
    <row r="33" spans="1:10" x14ac:dyDescent="0.3">
      <c r="A33" s="147">
        <v>11300</v>
      </c>
      <c r="B33">
        <v>11300</v>
      </c>
      <c r="C33">
        <v>0</v>
      </c>
      <c r="D33">
        <v>0</v>
      </c>
      <c r="E33" s="147">
        <v>574</v>
      </c>
      <c r="F33">
        <v>0</v>
      </c>
      <c r="G33">
        <v>0</v>
      </c>
      <c r="H33">
        <v>0</v>
      </c>
      <c r="I33">
        <v>0</v>
      </c>
      <c r="J33">
        <v>11.7</v>
      </c>
    </row>
    <row r="34" spans="1:10" x14ac:dyDescent="0.3">
      <c r="A34" s="147">
        <v>11400</v>
      </c>
      <c r="B34">
        <v>11400</v>
      </c>
      <c r="C34">
        <v>0</v>
      </c>
      <c r="D34">
        <v>0</v>
      </c>
      <c r="E34" s="147">
        <v>3603</v>
      </c>
      <c r="F34">
        <v>0</v>
      </c>
      <c r="G34">
        <v>0</v>
      </c>
      <c r="H34">
        <v>0</v>
      </c>
      <c r="I34">
        <v>0</v>
      </c>
      <c r="J34">
        <v>12.5</v>
      </c>
    </row>
    <row r="35" spans="1:10" x14ac:dyDescent="0.3">
      <c r="A35" s="147">
        <v>11500</v>
      </c>
      <c r="B35">
        <v>11500</v>
      </c>
      <c r="C35">
        <v>0</v>
      </c>
      <c r="D35">
        <v>0</v>
      </c>
      <c r="E35" s="147">
        <v>2487</v>
      </c>
      <c r="F35">
        <v>0</v>
      </c>
      <c r="G35">
        <v>0</v>
      </c>
      <c r="H35">
        <v>0</v>
      </c>
      <c r="I35">
        <v>0</v>
      </c>
      <c r="J35">
        <v>13.5</v>
      </c>
    </row>
    <row r="36" spans="1:10" x14ac:dyDescent="0.3">
      <c r="A36" s="147">
        <v>11600</v>
      </c>
      <c r="B36">
        <v>11600</v>
      </c>
      <c r="C36">
        <v>0</v>
      </c>
      <c r="D36">
        <v>0</v>
      </c>
      <c r="E36" s="147">
        <v>2180</v>
      </c>
      <c r="F36">
        <v>0</v>
      </c>
      <c r="G36">
        <v>0</v>
      </c>
      <c r="H36">
        <v>0</v>
      </c>
      <c r="I36">
        <v>0</v>
      </c>
      <c r="J36">
        <v>14.5</v>
      </c>
    </row>
    <row r="37" spans="1:10" x14ac:dyDescent="0.3">
      <c r="A37" s="147">
        <v>11700</v>
      </c>
      <c r="B37">
        <v>11700</v>
      </c>
      <c r="C37">
        <v>0</v>
      </c>
      <c r="D37">
        <v>71</v>
      </c>
      <c r="E37" s="147">
        <v>466</v>
      </c>
      <c r="F37">
        <v>18.600000000000001</v>
      </c>
      <c r="G37">
        <v>19.3</v>
      </c>
      <c r="H37">
        <v>18.600000000000001</v>
      </c>
      <c r="I37">
        <v>19.3</v>
      </c>
      <c r="J37">
        <v>15.6</v>
      </c>
    </row>
    <row r="38" spans="1:10" x14ac:dyDescent="0.3">
      <c r="A38" s="147">
        <v>11800</v>
      </c>
      <c r="B38">
        <v>11800</v>
      </c>
      <c r="C38">
        <v>0</v>
      </c>
      <c r="D38">
        <v>190</v>
      </c>
      <c r="E38" s="147">
        <v>2980</v>
      </c>
      <c r="F38">
        <v>20.399999999999999</v>
      </c>
      <c r="G38">
        <v>20.399999999999999</v>
      </c>
      <c r="H38">
        <v>20</v>
      </c>
      <c r="I38">
        <v>20</v>
      </c>
      <c r="J38">
        <v>16.8</v>
      </c>
    </row>
    <row r="39" spans="1:10" x14ac:dyDescent="0.3">
      <c r="A39" s="147">
        <v>11900</v>
      </c>
      <c r="B39">
        <v>11900</v>
      </c>
      <c r="C39">
        <v>0</v>
      </c>
      <c r="D39">
        <v>0</v>
      </c>
      <c r="E39" s="147">
        <v>1286</v>
      </c>
      <c r="F39">
        <v>0</v>
      </c>
      <c r="G39">
        <v>0</v>
      </c>
      <c r="H39">
        <v>0</v>
      </c>
      <c r="I39">
        <v>0</v>
      </c>
      <c r="J39">
        <v>18.2</v>
      </c>
    </row>
    <row r="40" spans="1:10" x14ac:dyDescent="0.3">
      <c r="A40" s="147">
        <v>12000</v>
      </c>
      <c r="B40">
        <v>12000</v>
      </c>
      <c r="C40">
        <v>0</v>
      </c>
      <c r="D40">
        <v>262</v>
      </c>
      <c r="E40" s="147">
        <v>24183</v>
      </c>
      <c r="F40">
        <v>24</v>
      </c>
      <c r="G40">
        <v>24.5</v>
      </c>
      <c r="H40">
        <v>20.8</v>
      </c>
      <c r="I40">
        <v>20.8</v>
      </c>
      <c r="J40">
        <v>19.7</v>
      </c>
    </row>
    <row r="41" spans="1:10" x14ac:dyDescent="0.3">
      <c r="A41" s="147">
        <v>12100</v>
      </c>
      <c r="B41">
        <v>12100</v>
      </c>
      <c r="C41">
        <v>0</v>
      </c>
      <c r="D41">
        <v>2</v>
      </c>
      <c r="E41" s="147">
        <v>26591</v>
      </c>
      <c r="F41">
        <v>27</v>
      </c>
      <c r="G41">
        <v>27</v>
      </c>
      <c r="H41">
        <v>27</v>
      </c>
      <c r="I41">
        <v>27</v>
      </c>
      <c r="J41">
        <v>21.4</v>
      </c>
    </row>
    <row r="42" spans="1:10" x14ac:dyDescent="0.3">
      <c r="A42" s="147">
        <v>12200</v>
      </c>
      <c r="B42">
        <v>12200</v>
      </c>
      <c r="C42">
        <v>0</v>
      </c>
      <c r="D42">
        <v>0</v>
      </c>
      <c r="E42" s="147">
        <v>1408</v>
      </c>
      <c r="F42">
        <v>0</v>
      </c>
      <c r="G42">
        <v>0</v>
      </c>
      <c r="H42">
        <v>0</v>
      </c>
      <c r="I42">
        <v>0</v>
      </c>
      <c r="J42">
        <v>23.3</v>
      </c>
    </row>
    <row r="43" spans="1:10" x14ac:dyDescent="0.3">
      <c r="A43" s="147">
        <v>12300</v>
      </c>
      <c r="B43">
        <v>12300</v>
      </c>
      <c r="C43">
        <v>0</v>
      </c>
      <c r="D43">
        <v>20</v>
      </c>
      <c r="E43" s="147">
        <v>831</v>
      </c>
      <c r="F43">
        <v>0</v>
      </c>
      <c r="G43">
        <v>0</v>
      </c>
      <c r="H43">
        <v>0</v>
      </c>
      <c r="I43">
        <v>0</v>
      </c>
      <c r="J43">
        <v>25.4</v>
      </c>
    </row>
    <row r="44" spans="1:10" x14ac:dyDescent="0.3">
      <c r="A44" s="147">
        <v>12400</v>
      </c>
      <c r="B44">
        <v>12400</v>
      </c>
      <c r="C44">
        <v>0</v>
      </c>
      <c r="D44">
        <v>105</v>
      </c>
      <c r="E44" s="147">
        <v>6045</v>
      </c>
      <c r="F44">
        <v>34</v>
      </c>
      <c r="G44">
        <v>35</v>
      </c>
      <c r="H44">
        <v>34</v>
      </c>
      <c r="I44">
        <v>35</v>
      </c>
      <c r="J44">
        <v>27.8</v>
      </c>
    </row>
    <row r="45" spans="1:10" x14ac:dyDescent="0.3">
      <c r="A45" s="147">
        <v>12500</v>
      </c>
      <c r="B45">
        <v>12500</v>
      </c>
      <c r="C45">
        <v>0</v>
      </c>
      <c r="D45">
        <v>115</v>
      </c>
      <c r="E45" s="147">
        <v>5963</v>
      </c>
      <c r="F45">
        <v>35</v>
      </c>
      <c r="G45">
        <v>36</v>
      </c>
      <c r="H45">
        <v>34</v>
      </c>
      <c r="I45">
        <v>36</v>
      </c>
      <c r="J45">
        <v>30.5</v>
      </c>
    </row>
    <row r="46" spans="1:10" x14ac:dyDescent="0.3">
      <c r="A46" s="147">
        <v>12600</v>
      </c>
      <c r="B46">
        <v>12600</v>
      </c>
      <c r="C46">
        <v>0</v>
      </c>
      <c r="D46">
        <v>0</v>
      </c>
      <c r="E46" s="147">
        <v>1258</v>
      </c>
      <c r="F46">
        <v>0</v>
      </c>
      <c r="G46">
        <v>0</v>
      </c>
      <c r="H46">
        <v>0</v>
      </c>
      <c r="I46">
        <v>0</v>
      </c>
      <c r="J46">
        <v>33.6</v>
      </c>
    </row>
    <row r="47" spans="1:10" x14ac:dyDescent="0.3">
      <c r="A47" s="147">
        <v>12700</v>
      </c>
      <c r="B47">
        <v>12700</v>
      </c>
      <c r="C47">
        <v>0</v>
      </c>
      <c r="D47">
        <v>1</v>
      </c>
      <c r="E47" s="147">
        <v>2359</v>
      </c>
      <c r="F47">
        <v>43.5</v>
      </c>
      <c r="G47">
        <v>43.5</v>
      </c>
      <c r="H47">
        <v>43.5</v>
      </c>
      <c r="I47">
        <v>43.5</v>
      </c>
      <c r="J47">
        <v>37.1</v>
      </c>
    </row>
    <row r="48" spans="1:10" x14ac:dyDescent="0.3">
      <c r="A48" s="147">
        <v>12800</v>
      </c>
      <c r="B48">
        <v>12800</v>
      </c>
      <c r="C48">
        <v>0</v>
      </c>
      <c r="D48">
        <v>208</v>
      </c>
      <c r="E48" s="147">
        <v>28469</v>
      </c>
      <c r="F48">
        <v>44</v>
      </c>
      <c r="G48">
        <v>45</v>
      </c>
      <c r="H48">
        <v>38.5</v>
      </c>
      <c r="I48">
        <v>44</v>
      </c>
      <c r="J48">
        <v>41.1</v>
      </c>
    </row>
    <row r="49" spans="1:10" x14ac:dyDescent="0.3">
      <c r="A49" s="147">
        <v>12900</v>
      </c>
      <c r="B49">
        <v>12900</v>
      </c>
      <c r="C49">
        <v>0</v>
      </c>
      <c r="D49">
        <v>2</v>
      </c>
      <c r="E49" s="147">
        <v>295</v>
      </c>
      <c r="F49">
        <v>49</v>
      </c>
      <c r="G49">
        <v>49</v>
      </c>
      <c r="H49">
        <v>49</v>
      </c>
      <c r="I49">
        <v>49</v>
      </c>
      <c r="J49">
        <v>45.6</v>
      </c>
    </row>
    <row r="50" spans="1:10" x14ac:dyDescent="0.3">
      <c r="A50" s="147">
        <v>13000</v>
      </c>
      <c r="B50">
        <v>13000</v>
      </c>
      <c r="C50">
        <v>0</v>
      </c>
      <c r="D50">
        <v>221</v>
      </c>
      <c r="E50" s="147">
        <v>30776</v>
      </c>
      <c r="F50">
        <v>58</v>
      </c>
      <c r="G50">
        <v>60</v>
      </c>
      <c r="H50">
        <v>48</v>
      </c>
      <c r="I50">
        <v>50.5</v>
      </c>
      <c r="J50">
        <v>50.8</v>
      </c>
    </row>
    <row r="51" spans="1:10" x14ac:dyDescent="0.3">
      <c r="A51" s="147">
        <v>13100</v>
      </c>
      <c r="B51">
        <v>13100</v>
      </c>
      <c r="C51">
        <v>0</v>
      </c>
      <c r="D51">
        <v>0</v>
      </c>
      <c r="E51" s="147">
        <v>2180</v>
      </c>
      <c r="F51">
        <v>0</v>
      </c>
      <c r="G51">
        <v>0</v>
      </c>
      <c r="H51">
        <v>0</v>
      </c>
      <c r="I51">
        <v>0</v>
      </c>
      <c r="J51">
        <v>56.7</v>
      </c>
    </row>
    <row r="52" spans="1:10" x14ac:dyDescent="0.3">
      <c r="A52" s="147">
        <v>13200</v>
      </c>
      <c r="B52">
        <v>13200</v>
      </c>
      <c r="C52">
        <v>0</v>
      </c>
      <c r="D52">
        <v>0</v>
      </c>
      <c r="E52" s="147">
        <v>2022</v>
      </c>
      <c r="F52">
        <v>0</v>
      </c>
      <c r="G52">
        <v>0</v>
      </c>
      <c r="H52">
        <v>0</v>
      </c>
      <c r="I52">
        <v>0</v>
      </c>
      <c r="J52">
        <v>63.3</v>
      </c>
    </row>
    <row r="53" spans="1:10" x14ac:dyDescent="0.3">
      <c r="A53" s="147">
        <v>13300</v>
      </c>
      <c r="B53">
        <v>13300</v>
      </c>
      <c r="C53">
        <v>0</v>
      </c>
      <c r="D53">
        <v>198</v>
      </c>
      <c r="E53" s="147">
        <v>735</v>
      </c>
      <c r="F53">
        <v>75</v>
      </c>
      <c r="G53">
        <v>75</v>
      </c>
      <c r="H53">
        <v>75</v>
      </c>
      <c r="I53">
        <v>75</v>
      </c>
      <c r="J53">
        <v>70.7</v>
      </c>
    </row>
    <row r="54" spans="1:10" x14ac:dyDescent="0.3">
      <c r="A54" s="147">
        <v>13400</v>
      </c>
      <c r="B54">
        <v>13400</v>
      </c>
      <c r="C54">
        <v>0</v>
      </c>
      <c r="D54">
        <v>74</v>
      </c>
      <c r="E54" s="147">
        <v>11026</v>
      </c>
      <c r="F54">
        <v>83.5</v>
      </c>
      <c r="G54">
        <v>83.5</v>
      </c>
      <c r="H54">
        <v>72</v>
      </c>
      <c r="I54">
        <v>72</v>
      </c>
      <c r="J54">
        <v>79</v>
      </c>
    </row>
    <row r="55" spans="1:10" x14ac:dyDescent="0.3">
      <c r="A55" s="147">
        <v>13500</v>
      </c>
      <c r="B55">
        <v>13500</v>
      </c>
      <c r="C55">
        <v>0</v>
      </c>
      <c r="D55">
        <v>125</v>
      </c>
      <c r="E55" s="147">
        <v>11957</v>
      </c>
      <c r="F55">
        <v>97.5</v>
      </c>
      <c r="G55">
        <v>100</v>
      </c>
      <c r="H55">
        <v>81</v>
      </c>
      <c r="I55">
        <v>84.5</v>
      </c>
      <c r="J55">
        <v>88.3</v>
      </c>
    </row>
    <row r="56" spans="1:10" x14ac:dyDescent="0.3">
      <c r="A56" s="147">
        <v>13550</v>
      </c>
      <c r="B56">
        <v>13550</v>
      </c>
      <c r="C56">
        <v>0</v>
      </c>
      <c r="D56">
        <v>22</v>
      </c>
      <c r="E56" s="147">
        <v>53</v>
      </c>
      <c r="F56">
        <v>98.5</v>
      </c>
      <c r="G56">
        <v>98.5</v>
      </c>
      <c r="H56">
        <v>85.5</v>
      </c>
      <c r="I56">
        <v>88</v>
      </c>
      <c r="J56">
        <v>93.3</v>
      </c>
    </row>
    <row r="57" spans="1:10" x14ac:dyDescent="0.3">
      <c r="A57" s="147">
        <v>13600</v>
      </c>
      <c r="B57">
        <v>13600</v>
      </c>
      <c r="C57">
        <v>0</v>
      </c>
      <c r="D57">
        <v>37</v>
      </c>
      <c r="E57" s="147">
        <v>11534</v>
      </c>
      <c r="F57">
        <v>110</v>
      </c>
      <c r="G57">
        <v>111.5</v>
      </c>
      <c r="H57">
        <v>89.5</v>
      </c>
      <c r="I57">
        <v>91.5</v>
      </c>
      <c r="J57">
        <v>98.7</v>
      </c>
    </row>
    <row r="58" spans="1:10" x14ac:dyDescent="0.3">
      <c r="A58" s="147">
        <v>13650</v>
      </c>
      <c r="B58">
        <v>13650</v>
      </c>
      <c r="C58">
        <v>0</v>
      </c>
      <c r="D58">
        <v>82</v>
      </c>
      <c r="E58" s="147">
        <v>50</v>
      </c>
      <c r="F58">
        <v>96.5</v>
      </c>
      <c r="G58">
        <v>104</v>
      </c>
      <c r="H58">
        <v>96.5</v>
      </c>
      <c r="I58">
        <v>104</v>
      </c>
      <c r="J58">
        <v>104.4</v>
      </c>
    </row>
    <row r="59" spans="1:10" x14ac:dyDescent="0.3">
      <c r="A59" s="147">
        <v>13700</v>
      </c>
      <c r="B59">
        <v>13700</v>
      </c>
      <c r="C59">
        <v>0</v>
      </c>
      <c r="D59">
        <v>3</v>
      </c>
      <c r="E59" s="147">
        <v>3483</v>
      </c>
      <c r="F59">
        <v>119</v>
      </c>
      <c r="G59">
        <v>119.5</v>
      </c>
      <c r="H59">
        <v>119</v>
      </c>
      <c r="I59">
        <v>119.5</v>
      </c>
      <c r="J59">
        <v>110.4</v>
      </c>
    </row>
    <row r="60" spans="1:10" x14ac:dyDescent="0.3">
      <c r="A60" s="147">
        <v>13750</v>
      </c>
      <c r="B60">
        <v>13750</v>
      </c>
      <c r="C60">
        <v>0</v>
      </c>
      <c r="D60">
        <v>0</v>
      </c>
      <c r="E60" s="147">
        <v>74</v>
      </c>
      <c r="F60">
        <v>0</v>
      </c>
      <c r="G60">
        <v>0</v>
      </c>
      <c r="H60">
        <v>0</v>
      </c>
      <c r="I60">
        <v>0</v>
      </c>
      <c r="J60">
        <v>116.7</v>
      </c>
    </row>
    <row r="61" spans="1:10" x14ac:dyDescent="0.3">
      <c r="A61" s="147">
        <v>13800</v>
      </c>
      <c r="B61">
        <v>13800</v>
      </c>
      <c r="C61">
        <v>0</v>
      </c>
      <c r="D61">
        <v>40</v>
      </c>
      <c r="E61" s="147">
        <v>5315</v>
      </c>
      <c r="F61">
        <v>137</v>
      </c>
      <c r="G61">
        <v>137</v>
      </c>
      <c r="H61">
        <v>120.5</v>
      </c>
      <c r="I61">
        <v>120.5</v>
      </c>
      <c r="J61">
        <v>123.4</v>
      </c>
    </row>
    <row r="62" spans="1:10" x14ac:dyDescent="0.3">
      <c r="A62" s="147">
        <v>13850</v>
      </c>
      <c r="B62">
        <v>13850</v>
      </c>
      <c r="C62">
        <v>0</v>
      </c>
      <c r="D62">
        <v>174</v>
      </c>
      <c r="E62" s="147">
        <v>236</v>
      </c>
      <c r="F62">
        <v>134.5</v>
      </c>
      <c r="G62">
        <v>134.5</v>
      </c>
      <c r="H62">
        <v>134.5</v>
      </c>
      <c r="I62">
        <v>134.5</v>
      </c>
      <c r="J62">
        <v>130.6</v>
      </c>
    </row>
    <row r="63" spans="1:10" x14ac:dyDescent="0.3">
      <c r="A63" s="147">
        <v>13900</v>
      </c>
      <c r="B63">
        <v>13900</v>
      </c>
      <c r="C63">
        <v>0</v>
      </c>
      <c r="D63">
        <v>2</v>
      </c>
      <c r="E63" s="147">
        <v>3533</v>
      </c>
      <c r="F63">
        <v>150</v>
      </c>
      <c r="G63">
        <v>150</v>
      </c>
      <c r="H63">
        <v>126</v>
      </c>
      <c r="I63">
        <v>126</v>
      </c>
      <c r="J63">
        <v>138.1</v>
      </c>
    </row>
    <row r="64" spans="1:10" x14ac:dyDescent="0.3">
      <c r="A64" s="147">
        <v>13950</v>
      </c>
      <c r="B64">
        <v>13950</v>
      </c>
      <c r="C64">
        <v>0</v>
      </c>
      <c r="D64">
        <v>18</v>
      </c>
      <c r="E64" s="147">
        <v>314</v>
      </c>
      <c r="F64">
        <v>154.5</v>
      </c>
      <c r="G64">
        <v>154.5</v>
      </c>
      <c r="H64">
        <v>154.5</v>
      </c>
      <c r="I64">
        <v>154.5</v>
      </c>
      <c r="J64">
        <v>146.1</v>
      </c>
    </row>
    <row r="65" spans="1:10" x14ac:dyDescent="0.3">
      <c r="A65" s="147">
        <v>14000</v>
      </c>
      <c r="B65">
        <v>14000</v>
      </c>
      <c r="C65">
        <v>0</v>
      </c>
      <c r="D65">
        <v>283</v>
      </c>
      <c r="E65" s="147">
        <v>30679</v>
      </c>
      <c r="F65">
        <v>160</v>
      </c>
      <c r="G65">
        <v>170</v>
      </c>
      <c r="H65">
        <v>142</v>
      </c>
      <c r="I65">
        <v>142</v>
      </c>
      <c r="J65">
        <v>154.5</v>
      </c>
    </row>
    <row r="66" spans="1:10" x14ac:dyDescent="0.3">
      <c r="A66" s="147">
        <v>14050</v>
      </c>
      <c r="B66">
        <v>14050</v>
      </c>
      <c r="C66">
        <v>0</v>
      </c>
      <c r="D66">
        <v>1</v>
      </c>
      <c r="E66" s="147">
        <v>78</v>
      </c>
      <c r="F66">
        <v>0</v>
      </c>
      <c r="G66">
        <v>0</v>
      </c>
      <c r="H66">
        <v>0</v>
      </c>
      <c r="I66">
        <v>0</v>
      </c>
      <c r="J66">
        <v>163.5</v>
      </c>
    </row>
    <row r="67" spans="1:10" x14ac:dyDescent="0.3">
      <c r="A67" s="147">
        <v>14100</v>
      </c>
      <c r="B67">
        <v>14100</v>
      </c>
      <c r="C67">
        <v>0</v>
      </c>
      <c r="D67">
        <v>11</v>
      </c>
      <c r="E67" s="147">
        <v>1684</v>
      </c>
      <c r="F67">
        <v>190</v>
      </c>
      <c r="G67">
        <v>192</v>
      </c>
      <c r="H67">
        <v>190</v>
      </c>
      <c r="I67">
        <v>192</v>
      </c>
      <c r="J67">
        <v>172.9</v>
      </c>
    </row>
    <row r="68" spans="1:10" x14ac:dyDescent="0.3">
      <c r="A68" s="147">
        <v>14150</v>
      </c>
      <c r="B68">
        <v>14150</v>
      </c>
      <c r="C68">
        <v>0</v>
      </c>
      <c r="D68">
        <v>1</v>
      </c>
      <c r="E68" s="147">
        <v>1022</v>
      </c>
      <c r="F68">
        <v>172.5</v>
      </c>
      <c r="G68">
        <v>172.5</v>
      </c>
      <c r="H68">
        <v>172.5</v>
      </c>
      <c r="I68">
        <v>172.5</v>
      </c>
      <c r="J68">
        <v>182.9</v>
      </c>
    </row>
    <row r="69" spans="1:10" x14ac:dyDescent="0.3">
      <c r="A69" s="147">
        <v>14200</v>
      </c>
      <c r="B69">
        <v>14200</v>
      </c>
      <c r="C69">
        <v>0</v>
      </c>
      <c r="D69">
        <v>2598</v>
      </c>
      <c r="E69" s="147">
        <v>6916</v>
      </c>
      <c r="F69">
        <v>212</v>
      </c>
      <c r="G69">
        <v>215.5</v>
      </c>
      <c r="H69">
        <v>179</v>
      </c>
      <c r="I69">
        <v>190</v>
      </c>
      <c r="J69">
        <v>193.4</v>
      </c>
    </row>
    <row r="70" spans="1:10" x14ac:dyDescent="0.3">
      <c r="A70" s="147">
        <v>14250</v>
      </c>
      <c r="B70">
        <v>14250</v>
      </c>
      <c r="C70">
        <v>0</v>
      </c>
      <c r="D70">
        <v>2</v>
      </c>
      <c r="E70" s="147">
        <v>161</v>
      </c>
      <c r="F70">
        <v>227</v>
      </c>
      <c r="G70">
        <v>227.5</v>
      </c>
      <c r="H70">
        <v>227</v>
      </c>
      <c r="I70">
        <v>227.5</v>
      </c>
      <c r="J70">
        <v>204.6</v>
      </c>
    </row>
    <row r="71" spans="1:10" x14ac:dyDescent="0.3">
      <c r="A71" s="147">
        <v>14300</v>
      </c>
      <c r="B71">
        <v>14300</v>
      </c>
      <c r="C71">
        <v>0</v>
      </c>
      <c r="D71">
        <v>24</v>
      </c>
      <c r="E71" s="147">
        <v>1627</v>
      </c>
      <c r="F71">
        <v>224</v>
      </c>
      <c r="G71">
        <v>232</v>
      </c>
      <c r="H71">
        <v>201</v>
      </c>
      <c r="I71">
        <v>219</v>
      </c>
      <c r="J71">
        <v>216.4</v>
      </c>
    </row>
    <row r="72" spans="1:10" x14ac:dyDescent="0.3">
      <c r="A72" s="147">
        <v>14350</v>
      </c>
      <c r="B72">
        <v>14350</v>
      </c>
      <c r="C72">
        <v>0</v>
      </c>
      <c r="D72">
        <v>0</v>
      </c>
      <c r="E72" s="147">
        <v>559</v>
      </c>
      <c r="F72">
        <v>0</v>
      </c>
      <c r="G72">
        <v>0</v>
      </c>
      <c r="H72">
        <v>0</v>
      </c>
      <c r="I72">
        <v>0</v>
      </c>
      <c r="J72">
        <v>228.9</v>
      </c>
    </row>
    <row r="73" spans="1:10" x14ac:dyDescent="0.3">
      <c r="A73" s="147">
        <v>14400</v>
      </c>
      <c r="B73">
        <v>14400</v>
      </c>
      <c r="C73">
        <v>0</v>
      </c>
      <c r="D73">
        <v>4</v>
      </c>
      <c r="E73" s="147">
        <v>6525</v>
      </c>
      <c r="F73">
        <v>259</v>
      </c>
      <c r="G73">
        <v>270</v>
      </c>
      <c r="H73">
        <v>259</v>
      </c>
      <c r="I73">
        <v>270</v>
      </c>
      <c r="J73">
        <v>242</v>
      </c>
    </row>
    <row r="74" spans="1:10" x14ac:dyDescent="0.3">
      <c r="A74" s="147">
        <v>14450</v>
      </c>
      <c r="B74">
        <v>14450</v>
      </c>
      <c r="C74">
        <v>0</v>
      </c>
      <c r="D74">
        <v>13</v>
      </c>
      <c r="E74" s="147">
        <v>357</v>
      </c>
      <c r="F74">
        <v>263</v>
      </c>
      <c r="G74">
        <v>263</v>
      </c>
      <c r="H74">
        <v>263</v>
      </c>
      <c r="I74">
        <v>263</v>
      </c>
      <c r="J74">
        <v>255.9</v>
      </c>
    </row>
    <row r="75" spans="1:10" x14ac:dyDescent="0.3">
      <c r="A75" s="147">
        <v>14500</v>
      </c>
      <c r="B75">
        <v>14500</v>
      </c>
      <c r="C75">
        <v>0</v>
      </c>
      <c r="D75">
        <v>1156</v>
      </c>
      <c r="E75" s="147">
        <v>9465</v>
      </c>
      <c r="F75">
        <v>280</v>
      </c>
      <c r="G75">
        <v>292</v>
      </c>
      <c r="H75">
        <v>252</v>
      </c>
      <c r="I75">
        <v>269</v>
      </c>
      <c r="J75">
        <v>270.60000000000002</v>
      </c>
    </row>
    <row r="76" spans="1:10" x14ac:dyDescent="0.3">
      <c r="A76" s="147">
        <v>14550</v>
      </c>
      <c r="B76">
        <v>14550</v>
      </c>
      <c r="C76">
        <v>0</v>
      </c>
      <c r="D76">
        <v>0</v>
      </c>
      <c r="E76" s="147">
        <v>381</v>
      </c>
      <c r="F76">
        <v>0</v>
      </c>
      <c r="G76">
        <v>0</v>
      </c>
      <c r="H76">
        <v>0</v>
      </c>
      <c r="I76">
        <v>0</v>
      </c>
      <c r="J76">
        <v>286.2</v>
      </c>
    </row>
    <row r="77" spans="1:10" x14ac:dyDescent="0.3">
      <c r="A77" s="147">
        <v>14600</v>
      </c>
      <c r="B77">
        <v>14600</v>
      </c>
      <c r="C77">
        <v>0</v>
      </c>
      <c r="D77">
        <v>1010</v>
      </c>
      <c r="E77" s="147">
        <v>13056</v>
      </c>
      <c r="F77">
        <v>332</v>
      </c>
      <c r="G77">
        <v>335</v>
      </c>
      <c r="H77">
        <v>290</v>
      </c>
      <c r="I77">
        <v>293</v>
      </c>
      <c r="J77">
        <v>302.7</v>
      </c>
    </row>
    <row r="78" spans="1:10" x14ac:dyDescent="0.3">
      <c r="A78" s="147">
        <v>14650</v>
      </c>
      <c r="B78">
        <v>14650</v>
      </c>
      <c r="C78">
        <v>0</v>
      </c>
      <c r="D78">
        <v>1</v>
      </c>
      <c r="E78" s="147">
        <v>347</v>
      </c>
      <c r="F78">
        <v>346</v>
      </c>
      <c r="G78">
        <v>346</v>
      </c>
      <c r="H78">
        <v>346</v>
      </c>
      <c r="I78">
        <v>346</v>
      </c>
      <c r="J78">
        <v>320.2</v>
      </c>
    </row>
    <row r="79" spans="1:10" x14ac:dyDescent="0.3">
      <c r="A79" s="147">
        <v>14700</v>
      </c>
      <c r="B79">
        <v>14700</v>
      </c>
      <c r="C79">
        <v>0</v>
      </c>
      <c r="D79">
        <v>59</v>
      </c>
      <c r="E79" s="147">
        <v>2450</v>
      </c>
      <c r="F79">
        <v>370</v>
      </c>
      <c r="G79">
        <v>370</v>
      </c>
      <c r="H79">
        <v>317</v>
      </c>
      <c r="I79">
        <v>317</v>
      </c>
      <c r="J79">
        <v>338.6</v>
      </c>
    </row>
    <row r="80" spans="1:10" x14ac:dyDescent="0.3">
      <c r="A80" s="147">
        <v>14750</v>
      </c>
      <c r="B80">
        <v>14750</v>
      </c>
      <c r="C80">
        <v>0</v>
      </c>
      <c r="D80">
        <v>6</v>
      </c>
      <c r="E80" s="147">
        <v>364</v>
      </c>
      <c r="F80">
        <v>374</v>
      </c>
      <c r="G80">
        <v>393</v>
      </c>
      <c r="H80">
        <v>358</v>
      </c>
      <c r="I80">
        <v>358</v>
      </c>
      <c r="J80">
        <v>358.2</v>
      </c>
    </row>
    <row r="81" spans="1:10" x14ac:dyDescent="0.3">
      <c r="A81" s="147">
        <v>14800</v>
      </c>
      <c r="B81">
        <v>14800</v>
      </c>
      <c r="C81">
        <v>0</v>
      </c>
      <c r="D81">
        <v>125</v>
      </c>
      <c r="E81" s="147">
        <v>3779</v>
      </c>
      <c r="F81">
        <v>404</v>
      </c>
      <c r="G81">
        <v>414</v>
      </c>
      <c r="H81">
        <v>350</v>
      </c>
      <c r="I81">
        <v>380</v>
      </c>
      <c r="J81">
        <v>378.7</v>
      </c>
    </row>
    <row r="82" spans="1:10" x14ac:dyDescent="0.3">
      <c r="A82" s="147">
        <v>14850</v>
      </c>
      <c r="B82">
        <v>14850</v>
      </c>
      <c r="C82">
        <v>0</v>
      </c>
      <c r="D82">
        <v>1</v>
      </c>
      <c r="E82" s="147">
        <v>582</v>
      </c>
      <c r="F82">
        <v>384</v>
      </c>
      <c r="G82">
        <v>384</v>
      </c>
      <c r="H82">
        <v>384</v>
      </c>
      <c r="I82">
        <v>384</v>
      </c>
      <c r="J82">
        <v>400.3</v>
      </c>
    </row>
    <row r="83" spans="1:10" x14ac:dyDescent="0.3">
      <c r="A83" s="147">
        <v>14900</v>
      </c>
      <c r="B83">
        <v>14900</v>
      </c>
      <c r="C83">
        <v>0</v>
      </c>
      <c r="D83">
        <v>61</v>
      </c>
      <c r="E83" s="147">
        <v>3493</v>
      </c>
      <c r="F83">
        <v>454</v>
      </c>
      <c r="G83">
        <v>461</v>
      </c>
      <c r="H83">
        <v>399</v>
      </c>
      <c r="I83">
        <v>400</v>
      </c>
      <c r="J83">
        <v>422.9</v>
      </c>
    </row>
    <row r="84" spans="1:10" x14ac:dyDescent="0.3">
      <c r="A84" s="147">
        <v>14950</v>
      </c>
      <c r="B84">
        <v>14950</v>
      </c>
      <c r="C84">
        <v>0</v>
      </c>
      <c r="D84">
        <v>0</v>
      </c>
      <c r="E84" s="147">
        <v>615</v>
      </c>
      <c r="F84">
        <v>0</v>
      </c>
      <c r="G84">
        <v>0</v>
      </c>
      <c r="H84">
        <v>0</v>
      </c>
      <c r="I84">
        <v>0</v>
      </c>
      <c r="J84">
        <v>446.7</v>
      </c>
    </row>
    <row r="85" spans="1:10" x14ac:dyDescent="0.3">
      <c r="A85" s="147">
        <v>15000</v>
      </c>
      <c r="B85">
        <v>15000</v>
      </c>
      <c r="C85">
        <v>0</v>
      </c>
      <c r="D85">
        <v>514</v>
      </c>
      <c r="E85" s="147">
        <v>20689</v>
      </c>
      <c r="F85">
        <v>510</v>
      </c>
      <c r="G85">
        <v>512</v>
      </c>
      <c r="H85">
        <v>446</v>
      </c>
      <c r="I85">
        <v>485</v>
      </c>
      <c r="J85">
        <v>471.4</v>
      </c>
    </row>
    <row r="86" spans="1:10" x14ac:dyDescent="0.3">
      <c r="A86" s="147">
        <v>15050</v>
      </c>
      <c r="B86">
        <v>15050</v>
      </c>
      <c r="C86">
        <v>0</v>
      </c>
      <c r="D86">
        <v>100</v>
      </c>
      <c r="E86" s="147">
        <v>952</v>
      </c>
      <c r="F86">
        <v>515</v>
      </c>
      <c r="G86">
        <v>515</v>
      </c>
      <c r="H86">
        <v>515</v>
      </c>
      <c r="I86">
        <v>515</v>
      </c>
      <c r="J86">
        <v>497.4</v>
      </c>
    </row>
    <row r="87" spans="1:10" x14ac:dyDescent="0.3">
      <c r="A87" s="147">
        <v>15100</v>
      </c>
      <c r="B87">
        <v>15100</v>
      </c>
      <c r="C87">
        <v>0</v>
      </c>
      <c r="D87">
        <v>47</v>
      </c>
      <c r="E87" s="147">
        <v>7816</v>
      </c>
      <c r="F87">
        <v>566</v>
      </c>
      <c r="G87">
        <v>566</v>
      </c>
      <c r="H87">
        <v>517</v>
      </c>
      <c r="I87">
        <v>517</v>
      </c>
      <c r="J87">
        <v>524.6</v>
      </c>
    </row>
    <row r="88" spans="1:10" x14ac:dyDescent="0.3">
      <c r="A88" s="147">
        <v>15150</v>
      </c>
      <c r="B88">
        <v>15150</v>
      </c>
      <c r="C88">
        <v>0</v>
      </c>
      <c r="D88">
        <v>0</v>
      </c>
      <c r="E88" s="147">
        <v>744</v>
      </c>
      <c r="F88">
        <v>0</v>
      </c>
      <c r="G88">
        <v>0</v>
      </c>
      <c r="H88">
        <v>0</v>
      </c>
      <c r="I88">
        <v>0</v>
      </c>
      <c r="J88">
        <v>553.1</v>
      </c>
    </row>
    <row r="89" spans="1:10" x14ac:dyDescent="0.3">
      <c r="A89" s="147">
        <v>15200</v>
      </c>
      <c r="B89">
        <v>15200</v>
      </c>
      <c r="C89">
        <v>0</v>
      </c>
      <c r="D89">
        <v>26</v>
      </c>
      <c r="E89" s="147">
        <v>4336</v>
      </c>
      <c r="F89">
        <v>617</v>
      </c>
      <c r="G89">
        <v>636</v>
      </c>
      <c r="H89">
        <v>592</v>
      </c>
      <c r="I89">
        <v>636</v>
      </c>
      <c r="J89">
        <v>582.79999999999995</v>
      </c>
    </row>
    <row r="90" spans="1:10" x14ac:dyDescent="0.3">
      <c r="A90" s="147">
        <v>15250</v>
      </c>
      <c r="B90">
        <v>15250</v>
      </c>
      <c r="C90">
        <v>0</v>
      </c>
      <c r="D90">
        <v>0</v>
      </c>
      <c r="E90" s="147">
        <v>885</v>
      </c>
      <c r="F90">
        <v>0</v>
      </c>
      <c r="G90">
        <v>0</v>
      </c>
      <c r="H90">
        <v>0</v>
      </c>
      <c r="I90">
        <v>0</v>
      </c>
      <c r="J90">
        <v>613.79999999999995</v>
      </c>
    </row>
    <row r="91" spans="1:10" x14ac:dyDescent="0.3">
      <c r="A91" s="147">
        <v>15300</v>
      </c>
      <c r="B91">
        <v>15300</v>
      </c>
      <c r="C91">
        <v>0</v>
      </c>
      <c r="D91">
        <v>12</v>
      </c>
      <c r="E91" s="147">
        <v>2550</v>
      </c>
      <c r="F91">
        <v>650</v>
      </c>
      <c r="G91">
        <v>650</v>
      </c>
      <c r="H91">
        <v>646</v>
      </c>
      <c r="I91">
        <v>646</v>
      </c>
      <c r="J91">
        <v>646.1</v>
      </c>
    </row>
    <row r="92" spans="1:10" x14ac:dyDescent="0.3">
      <c r="A92" s="147">
        <v>15350</v>
      </c>
      <c r="B92">
        <v>15350</v>
      </c>
      <c r="C92">
        <v>0</v>
      </c>
      <c r="D92">
        <v>0</v>
      </c>
      <c r="E92" s="147">
        <v>435</v>
      </c>
      <c r="F92">
        <v>0</v>
      </c>
      <c r="G92">
        <v>0</v>
      </c>
      <c r="H92">
        <v>0</v>
      </c>
      <c r="I92">
        <v>0</v>
      </c>
      <c r="J92">
        <v>679.6</v>
      </c>
    </row>
    <row r="93" spans="1:10" x14ac:dyDescent="0.3">
      <c r="A93" s="147">
        <v>15400</v>
      </c>
      <c r="B93">
        <v>15400</v>
      </c>
      <c r="C93">
        <v>0</v>
      </c>
      <c r="D93">
        <v>512</v>
      </c>
      <c r="E93" s="147">
        <v>6574</v>
      </c>
      <c r="F93">
        <v>763</v>
      </c>
      <c r="G93">
        <v>763</v>
      </c>
      <c r="H93">
        <v>760</v>
      </c>
      <c r="I93">
        <v>760</v>
      </c>
      <c r="J93">
        <v>714.2</v>
      </c>
    </row>
    <row r="94" spans="1:10" x14ac:dyDescent="0.3">
      <c r="A94" s="147">
        <v>15450</v>
      </c>
      <c r="B94">
        <v>15450</v>
      </c>
      <c r="C94">
        <v>0</v>
      </c>
      <c r="D94">
        <v>0</v>
      </c>
      <c r="E94" s="147">
        <v>316</v>
      </c>
      <c r="F94">
        <v>0</v>
      </c>
      <c r="G94">
        <v>0</v>
      </c>
      <c r="H94">
        <v>0</v>
      </c>
      <c r="I94">
        <v>0</v>
      </c>
      <c r="J94">
        <v>750</v>
      </c>
    </row>
    <row r="95" spans="1:10" x14ac:dyDescent="0.3">
      <c r="A95" s="147">
        <v>15500</v>
      </c>
      <c r="B95">
        <v>15500</v>
      </c>
      <c r="C95">
        <v>0</v>
      </c>
      <c r="D95">
        <v>188</v>
      </c>
      <c r="E95" s="147">
        <v>12423</v>
      </c>
      <c r="F95">
        <v>828</v>
      </c>
      <c r="G95">
        <v>828</v>
      </c>
      <c r="H95">
        <v>742</v>
      </c>
      <c r="I95">
        <v>742</v>
      </c>
      <c r="J95">
        <v>787</v>
      </c>
    </row>
    <row r="96" spans="1:10" x14ac:dyDescent="0.3">
      <c r="A96" s="147">
        <v>15550</v>
      </c>
      <c r="B96">
        <v>15550</v>
      </c>
      <c r="C96">
        <v>0</v>
      </c>
      <c r="D96">
        <v>0</v>
      </c>
      <c r="E96" s="147">
        <v>373</v>
      </c>
      <c r="F96">
        <v>0</v>
      </c>
      <c r="G96">
        <v>0</v>
      </c>
      <c r="H96">
        <v>0</v>
      </c>
      <c r="I96">
        <v>0</v>
      </c>
      <c r="J96">
        <v>825.1</v>
      </c>
    </row>
    <row r="97" spans="1:10" x14ac:dyDescent="0.3">
      <c r="A97" s="147">
        <v>15600</v>
      </c>
      <c r="B97">
        <v>15600</v>
      </c>
      <c r="C97">
        <v>0</v>
      </c>
      <c r="D97">
        <v>501</v>
      </c>
      <c r="E97" s="147">
        <v>3221</v>
      </c>
      <c r="F97">
        <v>910</v>
      </c>
      <c r="G97">
        <v>910</v>
      </c>
      <c r="H97">
        <v>828</v>
      </c>
      <c r="I97">
        <v>828</v>
      </c>
      <c r="J97">
        <v>864.4</v>
      </c>
    </row>
    <row r="98" spans="1:10" x14ac:dyDescent="0.3">
      <c r="A98" s="147">
        <v>15650</v>
      </c>
      <c r="B98">
        <v>15650</v>
      </c>
      <c r="C98">
        <v>0</v>
      </c>
      <c r="D98">
        <v>1</v>
      </c>
      <c r="E98" s="147">
        <v>141</v>
      </c>
      <c r="F98">
        <v>0</v>
      </c>
      <c r="G98">
        <v>0</v>
      </c>
      <c r="H98">
        <v>0</v>
      </c>
      <c r="I98">
        <v>0</v>
      </c>
      <c r="J98">
        <v>904.9</v>
      </c>
    </row>
    <row r="99" spans="1:10" x14ac:dyDescent="0.3">
      <c r="A99" s="147">
        <v>15700</v>
      </c>
      <c r="B99">
        <v>15700</v>
      </c>
      <c r="C99">
        <v>0</v>
      </c>
      <c r="D99">
        <v>2</v>
      </c>
      <c r="E99" s="147">
        <v>5224</v>
      </c>
      <c r="F99">
        <v>902</v>
      </c>
      <c r="G99">
        <v>902</v>
      </c>
      <c r="H99">
        <v>890</v>
      </c>
      <c r="I99">
        <v>890</v>
      </c>
      <c r="J99">
        <v>946.3</v>
      </c>
    </row>
    <row r="100" spans="1:10" x14ac:dyDescent="0.3">
      <c r="A100" s="147">
        <v>15750</v>
      </c>
      <c r="B100">
        <v>15750</v>
      </c>
      <c r="C100">
        <v>0</v>
      </c>
      <c r="D100">
        <v>0</v>
      </c>
      <c r="E100" s="147">
        <v>104</v>
      </c>
      <c r="F100">
        <v>0</v>
      </c>
      <c r="G100">
        <v>0</v>
      </c>
      <c r="H100">
        <v>0</v>
      </c>
      <c r="I100">
        <v>0</v>
      </c>
      <c r="J100">
        <v>988.7</v>
      </c>
    </row>
    <row r="101" spans="1:10" x14ac:dyDescent="0.3">
      <c r="A101" s="147">
        <v>15800</v>
      </c>
      <c r="B101">
        <v>15800</v>
      </c>
      <c r="C101">
        <v>0</v>
      </c>
      <c r="D101">
        <v>1</v>
      </c>
      <c r="E101" s="147">
        <v>10055</v>
      </c>
      <c r="F101">
        <v>0</v>
      </c>
      <c r="G101">
        <v>0</v>
      </c>
      <c r="H101">
        <v>0</v>
      </c>
      <c r="I101">
        <v>0</v>
      </c>
      <c r="J101">
        <v>1032</v>
      </c>
    </row>
    <row r="102" spans="1:10" x14ac:dyDescent="0.3">
      <c r="A102" s="147">
        <v>15850</v>
      </c>
      <c r="B102">
        <v>15850</v>
      </c>
      <c r="C102">
        <v>0</v>
      </c>
      <c r="D102">
        <v>0</v>
      </c>
      <c r="E102" s="147">
        <v>238</v>
      </c>
      <c r="F102">
        <v>0</v>
      </c>
      <c r="G102">
        <v>0</v>
      </c>
      <c r="H102">
        <v>0</v>
      </c>
      <c r="I102">
        <v>0</v>
      </c>
      <c r="J102">
        <v>1076.0999999999999</v>
      </c>
    </row>
    <row r="103" spans="1:10" x14ac:dyDescent="0.3">
      <c r="A103" s="147">
        <v>15900</v>
      </c>
      <c r="B103">
        <v>15900</v>
      </c>
      <c r="C103">
        <v>0</v>
      </c>
      <c r="D103">
        <v>0</v>
      </c>
      <c r="E103" s="147">
        <v>3813</v>
      </c>
      <c r="F103">
        <v>0</v>
      </c>
      <c r="G103">
        <v>0</v>
      </c>
      <c r="H103">
        <v>0</v>
      </c>
      <c r="I103">
        <v>0</v>
      </c>
      <c r="J103">
        <v>1120.9000000000001</v>
      </c>
    </row>
    <row r="104" spans="1:10" x14ac:dyDescent="0.3">
      <c r="A104" s="147">
        <v>15950</v>
      </c>
      <c r="B104">
        <v>15950</v>
      </c>
      <c r="C104">
        <v>0</v>
      </c>
      <c r="D104">
        <v>0</v>
      </c>
      <c r="E104" s="147">
        <v>41</v>
      </c>
      <c r="F104">
        <v>0</v>
      </c>
      <c r="G104">
        <v>0</v>
      </c>
      <c r="H104">
        <v>0</v>
      </c>
      <c r="I104">
        <v>0</v>
      </c>
      <c r="J104">
        <v>1166.3</v>
      </c>
    </row>
    <row r="105" spans="1:10" x14ac:dyDescent="0.3">
      <c r="A105" s="147">
        <v>16000</v>
      </c>
      <c r="B105">
        <v>16000</v>
      </c>
      <c r="C105">
        <v>0</v>
      </c>
      <c r="D105">
        <v>17</v>
      </c>
      <c r="E105" s="147">
        <v>14813</v>
      </c>
      <c r="F105">
        <v>0</v>
      </c>
      <c r="G105">
        <v>0</v>
      </c>
      <c r="H105">
        <v>0</v>
      </c>
      <c r="I105">
        <v>0</v>
      </c>
      <c r="J105">
        <v>1212.3</v>
      </c>
    </row>
    <row r="106" spans="1:10" x14ac:dyDescent="0.3">
      <c r="A106" s="147">
        <v>16050</v>
      </c>
      <c r="B106">
        <v>16050</v>
      </c>
      <c r="C106">
        <v>0</v>
      </c>
      <c r="D106">
        <v>0</v>
      </c>
      <c r="E106" s="147">
        <v>36</v>
      </c>
      <c r="F106">
        <v>0</v>
      </c>
      <c r="G106">
        <v>0</v>
      </c>
      <c r="H106">
        <v>0</v>
      </c>
      <c r="I106">
        <v>0</v>
      </c>
      <c r="J106">
        <v>1258.7</v>
      </c>
    </row>
    <row r="107" spans="1:10" x14ac:dyDescent="0.3">
      <c r="A107" s="147">
        <v>16100</v>
      </c>
      <c r="B107">
        <v>16100</v>
      </c>
      <c r="C107">
        <v>0</v>
      </c>
      <c r="D107">
        <v>0</v>
      </c>
      <c r="E107" s="147">
        <v>650</v>
      </c>
      <c r="F107">
        <v>0</v>
      </c>
      <c r="G107">
        <v>0</v>
      </c>
      <c r="H107">
        <v>0</v>
      </c>
      <c r="I107">
        <v>0</v>
      </c>
      <c r="J107">
        <v>1305.5</v>
      </c>
    </row>
    <row r="108" spans="1:10" x14ac:dyDescent="0.3">
      <c r="A108" s="147">
        <v>16150</v>
      </c>
      <c r="B108">
        <v>16150</v>
      </c>
      <c r="C108">
        <v>0</v>
      </c>
      <c r="D108">
        <v>0</v>
      </c>
      <c r="E108" s="147">
        <v>0</v>
      </c>
      <c r="F108">
        <v>0</v>
      </c>
      <c r="G108">
        <v>0</v>
      </c>
      <c r="H108">
        <v>0</v>
      </c>
      <c r="I108">
        <v>0</v>
      </c>
      <c r="J108">
        <v>1352.6</v>
      </c>
    </row>
    <row r="109" spans="1:10" x14ac:dyDescent="0.3">
      <c r="A109" s="147">
        <v>16200</v>
      </c>
      <c r="B109">
        <v>16200</v>
      </c>
      <c r="C109">
        <v>0</v>
      </c>
      <c r="D109">
        <v>0</v>
      </c>
      <c r="E109" s="147">
        <v>5264</v>
      </c>
      <c r="F109">
        <v>0</v>
      </c>
      <c r="G109">
        <v>0</v>
      </c>
      <c r="H109">
        <v>0</v>
      </c>
      <c r="I109">
        <v>0</v>
      </c>
      <c r="J109">
        <v>1399.9</v>
      </c>
    </row>
    <row r="110" spans="1:10" x14ac:dyDescent="0.3">
      <c r="A110" s="147">
        <v>16250</v>
      </c>
      <c r="B110">
        <v>16250</v>
      </c>
      <c r="C110">
        <v>0</v>
      </c>
      <c r="D110">
        <v>0</v>
      </c>
      <c r="E110" s="147">
        <v>0</v>
      </c>
      <c r="F110">
        <v>0</v>
      </c>
      <c r="G110">
        <v>0</v>
      </c>
      <c r="H110">
        <v>0</v>
      </c>
      <c r="I110">
        <v>0</v>
      </c>
      <c r="J110">
        <v>1447.6</v>
      </c>
    </row>
    <row r="111" spans="1:10" x14ac:dyDescent="0.3">
      <c r="A111" s="147">
        <v>16300</v>
      </c>
      <c r="B111">
        <v>16300</v>
      </c>
      <c r="C111">
        <v>0</v>
      </c>
      <c r="D111">
        <v>0</v>
      </c>
      <c r="E111" s="147">
        <v>2641</v>
      </c>
      <c r="F111">
        <v>0</v>
      </c>
      <c r="G111">
        <v>0</v>
      </c>
      <c r="H111">
        <v>0</v>
      </c>
      <c r="I111">
        <v>0</v>
      </c>
      <c r="J111">
        <v>1495.5</v>
      </c>
    </row>
    <row r="112" spans="1:10" x14ac:dyDescent="0.3">
      <c r="A112" s="147">
        <v>16350</v>
      </c>
      <c r="B112">
        <v>16350</v>
      </c>
      <c r="C112">
        <v>0</v>
      </c>
      <c r="D112">
        <v>0</v>
      </c>
      <c r="E112" s="147">
        <v>22</v>
      </c>
      <c r="F112">
        <v>0</v>
      </c>
      <c r="G112">
        <v>0</v>
      </c>
      <c r="H112">
        <v>0</v>
      </c>
      <c r="I112">
        <v>0</v>
      </c>
      <c r="J112">
        <v>1543.6</v>
      </c>
    </row>
    <row r="113" spans="1:10" x14ac:dyDescent="0.3">
      <c r="A113" s="147">
        <v>16400</v>
      </c>
      <c r="B113">
        <v>16400</v>
      </c>
      <c r="C113">
        <v>0</v>
      </c>
      <c r="D113">
        <v>0</v>
      </c>
      <c r="E113" s="147">
        <v>1743</v>
      </c>
      <c r="F113">
        <v>0</v>
      </c>
      <c r="G113">
        <v>0</v>
      </c>
      <c r="H113">
        <v>0</v>
      </c>
      <c r="I113">
        <v>0</v>
      </c>
      <c r="J113">
        <v>1591.8</v>
      </c>
    </row>
    <row r="114" spans="1:10" x14ac:dyDescent="0.3">
      <c r="A114" s="147">
        <v>16450</v>
      </c>
      <c r="B114">
        <v>16450</v>
      </c>
      <c r="C114">
        <v>0</v>
      </c>
      <c r="D114">
        <v>0</v>
      </c>
      <c r="E114" s="147">
        <v>0</v>
      </c>
      <c r="F114">
        <v>0</v>
      </c>
      <c r="G114">
        <v>0</v>
      </c>
      <c r="H114">
        <v>0</v>
      </c>
      <c r="I114">
        <v>0</v>
      </c>
      <c r="J114">
        <v>1640.3</v>
      </c>
    </row>
    <row r="115" spans="1:10" x14ac:dyDescent="0.3">
      <c r="A115" s="147">
        <v>16500</v>
      </c>
      <c r="B115">
        <v>16500</v>
      </c>
      <c r="C115">
        <v>0</v>
      </c>
      <c r="D115">
        <v>0</v>
      </c>
      <c r="E115" s="147">
        <v>3044</v>
      </c>
      <c r="F115">
        <v>0</v>
      </c>
      <c r="G115">
        <v>0</v>
      </c>
      <c r="H115">
        <v>0</v>
      </c>
      <c r="I115">
        <v>0</v>
      </c>
      <c r="J115">
        <v>1688.9</v>
      </c>
    </row>
    <row r="116" spans="1:10" x14ac:dyDescent="0.3">
      <c r="A116" s="147">
        <v>16550</v>
      </c>
      <c r="B116">
        <v>16550</v>
      </c>
      <c r="C116">
        <v>0</v>
      </c>
      <c r="D116">
        <v>0</v>
      </c>
      <c r="E116" s="147">
        <v>0</v>
      </c>
      <c r="F116">
        <v>0</v>
      </c>
      <c r="G116">
        <v>0</v>
      </c>
      <c r="H116">
        <v>0</v>
      </c>
      <c r="I116">
        <v>0</v>
      </c>
      <c r="J116">
        <v>1737.6</v>
      </c>
    </row>
    <row r="117" spans="1:10" x14ac:dyDescent="0.3">
      <c r="A117" s="147">
        <v>16600</v>
      </c>
      <c r="B117">
        <v>16600</v>
      </c>
      <c r="C117">
        <v>0</v>
      </c>
      <c r="D117">
        <v>0</v>
      </c>
      <c r="E117" s="147">
        <v>608</v>
      </c>
      <c r="F117">
        <v>0</v>
      </c>
      <c r="G117">
        <v>0</v>
      </c>
      <c r="H117">
        <v>0</v>
      </c>
      <c r="I117">
        <v>0</v>
      </c>
      <c r="J117">
        <v>1786.4</v>
      </c>
    </row>
    <row r="118" spans="1:10" x14ac:dyDescent="0.3">
      <c r="A118" s="147">
        <v>16650</v>
      </c>
      <c r="B118">
        <v>16650</v>
      </c>
      <c r="C118">
        <v>0</v>
      </c>
      <c r="D118">
        <v>0</v>
      </c>
      <c r="E118" s="147">
        <v>0</v>
      </c>
      <c r="F118">
        <v>0</v>
      </c>
      <c r="G118">
        <v>0</v>
      </c>
      <c r="H118">
        <v>0</v>
      </c>
      <c r="I118">
        <v>0</v>
      </c>
      <c r="J118">
        <v>1835.4</v>
      </c>
    </row>
    <row r="119" spans="1:10" x14ac:dyDescent="0.3">
      <c r="A119" s="147">
        <v>16700</v>
      </c>
      <c r="B119">
        <v>16700</v>
      </c>
      <c r="C119">
        <v>0</v>
      </c>
      <c r="D119">
        <v>0</v>
      </c>
      <c r="E119" s="147">
        <v>117</v>
      </c>
      <c r="F119">
        <v>0</v>
      </c>
      <c r="G119">
        <v>0</v>
      </c>
      <c r="H119">
        <v>0</v>
      </c>
      <c r="I119">
        <v>0</v>
      </c>
      <c r="J119">
        <v>1884.4</v>
      </c>
    </row>
    <row r="120" spans="1:10" x14ac:dyDescent="0.3">
      <c r="A120" s="147">
        <v>16750</v>
      </c>
      <c r="B120">
        <v>16750</v>
      </c>
      <c r="C120">
        <v>0</v>
      </c>
      <c r="D120">
        <v>0</v>
      </c>
      <c r="E120" s="147">
        <v>0</v>
      </c>
      <c r="F120">
        <v>0</v>
      </c>
      <c r="G120">
        <v>0</v>
      </c>
      <c r="H120">
        <v>0</v>
      </c>
      <c r="I120">
        <v>0</v>
      </c>
      <c r="J120">
        <v>1933.5</v>
      </c>
    </row>
    <row r="121" spans="1:10" x14ac:dyDescent="0.3">
      <c r="A121" s="147">
        <v>16800</v>
      </c>
      <c r="B121">
        <v>16800</v>
      </c>
      <c r="C121">
        <v>0</v>
      </c>
      <c r="D121">
        <v>0</v>
      </c>
      <c r="E121" s="147">
        <v>496</v>
      </c>
      <c r="F121">
        <v>0</v>
      </c>
      <c r="G121">
        <v>0</v>
      </c>
      <c r="H121">
        <v>0</v>
      </c>
      <c r="I121">
        <v>0</v>
      </c>
      <c r="J121">
        <v>1982.7</v>
      </c>
    </row>
    <row r="122" spans="1:10" x14ac:dyDescent="0.3">
      <c r="A122" s="147">
        <v>16850</v>
      </c>
      <c r="B122">
        <v>16850</v>
      </c>
      <c r="C122">
        <v>0</v>
      </c>
      <c r="D122">
        <v>0</v>
      </c>
      <c r="E122" s="147">
        <v>0</v>
      </c>
      <c r="F122">
        <v>0</v>
      </c>
      <c r="G122">
        <v>0</v>
      </c>
      <c r="H122">
        <v>0</v>
      </c>
      <c r="I122">
        <v>0</v>
      </c>
      <c r="J122">
        <v>2032</v>
      </c>
    </row>
    <row r="123" spans="1:10" x14ac:dyDescent="0.3">
      <c r="A123" s="147">
        <v>16900</v>
      </c>
      <c r="B123">
        <v>16900</v>
      </c>
      <c r="C123">
        <v>0</v>
      </c>
      <c r="D123">
        <v>0</v>
      </c>
      <c r="E123" s="147">
        <v>137</v>
      </c>
      <c r="F123">
        <v>0</v>
      </c>
      <c r="G123">
        <v>0</v>
      </c>
      <c r="H123">
        <v>0</v>
      </c>
      <c r="I123">
        <v>0</v>
      </c>
      <c r="J123">
        <v>2081.3000000000002</v>
      </c>
    </row>
    <row r="124" spans="1:10" x14ac:dyDescent="0.3">
      <c r="A124" s="147">
        <v>16950</v>
      </c>
      <c r="B124">
        <v>16950</v>
      </c>
      <c r="C124">
        <v>0</v>
      </c>
      <c r="D124">
        <v>0</v>
      </c>
      <c r="E124" s="147">
        <v>0</v>
      </c>
      <c r="F124">
        <v>0</v>
      </c>
      <c r="G124">
        <v>0</v>
      </c>
      <c r="H124">
        <v>0</v>
      </c>
      <c r="I124">
        <v>0</v>
      </c>
      <c r="J124">
        <v>2130.6</v>
      </c>
    </row>
    <row r="125" spans="1:10" x14ac:dyDescent="0.3">
      <c r="A125" s="147">
        <v>17000</v>
      </c>
      <c r="B125">
        <v>17000</v>
      </c>
      <c r="C125">
        <v>0</v>
      </c>
      <c r="D125">
        <v>1</v>
      </c>
      <c r="E125" s="147">
        <v>1669</v>
      </c>
      <c r="F125">
        <v>0</v>
      </c>
      <c r="G125">
        <v>0</v>
      </c>
      <c r="H125">
        <v>0</v>
      </c>
      <c r="I125">
        <v>0</v>
      </c>
      <c r="J125">
        <v>2180</v>
      </c>
    </row>
    <row r="126" spans="1:10" x14ac:dyDescent="0.3">
      <c r="A126" s="147">
        <v>17050</v>
      </c>
      <c r="B126">
        <v>17050</v>
      </c>
      <c r="C126">
        <v>0</v>
      </c>
      <c r="D126">
        <v>0</v>
      </c>
      <c r="E126" s="147">
        <v>0</v>
      </c>
      <c r="F126">
        <v>0</v>
      </c>
      <c r="G126">
        <v>0</v>
      </c>
      <c r="H126">
        <v>0</v>
      </c>
      <c r="I126">
        <v>0</v>
      </c>
      <c r="J126">
        <v>2229.4</v>
      </c>
    </row>
    <row r="127" spans="1:10" x14ac:dyDescent="0.3">
      <c r="A127" s="147">
        <v>17100</v>
      </c>
      <c r="B127">
        <v>17100</v>
      </c>
      <c r="C127">
        <v>0</v>
      </c>
      <c r="D127">
        <v>0</v>
      </c>
      <c r="E127" s="147">
        <v>127</v>
      </c>
      <c r="F127">
        <v>0</v>
      </c>
      <c r="G127">
        <v>0</v>
      </c>
      <c r="H127">
        <v>0</v>
      </c>
      <c r="I127">
        <v>0</v>
      </c>
      <c r="J127">
        <v>2278.9</v>
      </c>
    </row>
    <row r="128" spans="1:10" x14ac:dyDescent="0.3">
      <c r="A128" s="147">
        <v>17150</v>
      </c>
      <c r="B128">
        <v>17150</v>
      </c>
      <c r="C128">
        <v>0</v>
      </c>
      <c r="D128">
        <v>0</v>
      </c>
      <c r="E128" s="147">
        <v>75</v>
      </c>
      <c r="F128">
        <v>0</v>
      </c>
      <c r="G128">
        <v>0</v>
      </c>
      <c r="H128">
        <v>0</v>
      </c>
      <c r="I128">
        <v>0</v>
      </c>
      <c r="J128">
        <v>2328.4</v>
      </c>
    </row>
    <row r="129" spans="1:10" x14ac:dyDescent="0.3">
      <c r="A129" s="147">
        <v>17200</v>
      </c>
      <c r="B129">
        <v>17200</v>
      </c>
      <c r="C129">
        <v>0</v>
      </c>
      <c r="D129">
        <v>0</v>
      </c>
      <c r="E129" s="147">
        <v>295</v>
      </c>
      <c r="F129">
        <v>0</v>
      </c>
      <c r="G129">
        <v>0</v>
      </c>
      <c r="H129">
        <v>0</v>
      </c>
      <c r="I129">
        <v>0</v>
      </c>
      <c r="J129">
        <v>2377.9</v>
      </c>
    </row>
    <row r="130" spans="1:10" x14ac:dyDescent="0.3">
      <c r="A130" s="147">
        <v>17300</v>
      </c>
      <c r="B130">
        <v>17300</v>
      </c>
      <c r="C130">
        <v>0</v>
      </c>
      <c r="D130">
        <v>0</v>
      </c>
      <c r="E130" s="147">
        <v>581</v>
      </c>
      <c r="F130">
        <v>0</v>
      </c>
      <c r="G130">
        <v>0</v>
      </c>
      <c r="H130">
        <v>0</v>
      </c>
      <c r="I130">
        <v>0</v>
      </c>
      <c r="J130">
        <v>2476.9</v>
      </c>
    </row>
    <row r="131" spans="1:10" x14ac:dyDescent="0.3">
      <c r="A131" s="147">
        <v>17400</v>
      </c>
      <c r="B131">
        <v>17400</v>
      </c>
      <c r="C131">
        <v>0</v>
      </c>
      <c r="D131">
        <v>0</v>
      </c>
      <c r="E131" s="147">
        <v>14</v>
      </c>
      <c r="F131">
        <v>0</v>
      </c>
      <c r="G131">
        <v>0</v>
      </c>
      <c r="H131">
        <v>0</v>
      </c>
      <c r="I131">
        <v>0</v>
      </c>
      <c r="J131">
        <v>2576.1</v>
      </c>
    </row>
    <row r="132" spans="1:10" x14ac:dyDescent="0.3">
      <c r="A132" s="147">
        <v>17500</v>
      </c>
      <c r="B132">
        <v>17500</v>
      </c>
      <c r="C132">
        <v>0</v>
      </c>
      <c r="D132">
        <v>0</v>
      </c>
      <c r="E132" s="147">
        <v>121</v>
      </c>
      <c r="F132">
        <v>0</v>
      </c>
      <c r="G132">
        <v>0</v>
      </c>
      <c r="H132">
        <v>0</v>
      </c>
      <c r="I132">
        <v>0</v>
      </c>
      <c r="J132">
        <v>2675.2</v>
      </c>
    </row>
    <row r="133" spans="1:10" x14ac:dyDescent="0.3">
      <c r="A133" s="147">
        <v>17600</v>
      </c>
      <c r="B133">
        <v>17600</v>
      </c>
      <c r="C133">
        <v>0</v>
      </c>
      <c r="D133">
        <v>0</v>
      </c>
      <c r="E133" s="147">
        <v>80</v>
      </c>
      <c r="F133">
        <v>0</v>
      </c>
      <c r="G133">
        <v>0</v>
      </c>
      <c r="H133">
        <v>0</v>
      </c>
      <c r="I133">
        <v>0</v>
      </c>
      <c r="J133">
        <v>2774.5</v>
      </c>
    </row>
    <row r="134" spans="1:10" x14ac:dyDescent="0.3">
      <c r="A134" s="147">
        <v>17700</v>
      </c>
      <c r="B134">
        <v>17700</v>
      </c>
      <c r="C134">
        <v>0</v>
      </c>
      <c r="D134">
        <v>0</v>
      </c>
      <c r="E134" s="147">
        <v>0</v>
      </c>
      <c r="F134">
        <v>0</v>
      </c>
      <c r="G134">
        <v>0</v>
      </c>
      <c r="H134">
        <v>0</v>
      </c>
      <c r="I134">
        <v>0</v>
      </c>
      <c r="J134">
        <v>2873.7</v>
      </c>
    </row>
    <row r="135" spans="1:10" x14ac:dyDescent="0.3">
      <c r="A135" s="147">
        <v>17800</v>
      </c>
      <c r="B135">
        <v>17800</v>
      </c>
      <c r="C135">
        <v>0</v>
      </c>
      <c r="D135">
        <v>0</v>
      </c>
      <c r="E135" s="147">
        <v>14</v>
      </c>
      <c r="F135">
        <v>0</v>
      </c>
      <c r="G135">
        <v>0</v>
      </c>
      <c r="H135">
        <v>0</v>
      </c>
      <c r="I135">
        <v>0</v>
      </c>
      <c r="J135">
        <v>2973</v>
      </c>
    </row>
    <row r="136" spans="1:10" x14ac:dyDescent="0.3">
      <c r="A136" s="147">
        <v>18000</v>
      </c>
      <c r="B136">
        <v>18000</v>
      </c>
      <c r="C136">
        <v>0</v>
      </c>
      <c r="D136">
        <v>0</v>
      </c>
      <c r="E136" s="147">
        <v>154</v>
      </c>
      <c r="F136">
        <v>0</v>
      </c>
      <c r="G136">
        <v>0</v>
      </c>
      <c r="H136">
        <v>0</v>
      </c>
      <c r="I136">
        <v>0</v>
      </c>
      <c r="J136">
        <v>3171.7</v>
      </c>
    </row>
    <row r="137" spans="1:10" x14ac:dyDescent="0.3">
      <c r="A137" s="147">
        <v>18200</v>
      </c>
      <c r="B137">
        <v>18200</v>
      </c>
      <c r="C137">
        <v>0</v>
      </c>
      <c r="D137">
        <v>0</v>
      </c>
      <c r="E137" s="147">
        <v>52</v>
      </c>
      <c r="F137">
        <v>0</v>
      </c>
      <c r="G137">
        <v>0</v>
      </c>
      <c r="H137">
        <v>0</v>
      </c>
      <c r="I137">
        <v>0</v>
      </c>
      <c r="J137">
        <v>3370.4</v>
      </c>
    </row>
    <row r="138" spans="1:10" x14ac:dyDescent="0.3">
      <c r="A138" s="147">
        <v>18400</v>
      </c>
      <c r="B138">
        <v>18400</v>
      </c>
      <c r="C138">
        <v>0</v>
      </c>
      <c r="D138">
        <v>0</v>
      </c>
      <c r="E138" s="147">
        <v>52</v>
      </c>
      <c r="F138">
        <v>0</v>
      </c>
      <c r="G138">
        <v>0</v>
      </c>
      <c r="H138">
        <v>0</v>
      </c>
      <c r="I138">
        <v>0</v>
      </c>
      <c r="J138">
        <v>3569.1</v>
      </c>
    </row>
    <row r="139" spans="1:10" x14ac:dyDescent="0.3">
      <c r="A139" s="147">
        <v>18500</v>
      </c>
      <c r="B139">
        <v>18500</v>
      </c>
      <c r="C139">
        <v>0</v>
      </c>
      <c r="D139">
        <v>0</v>
      </c>
      <c r="E139" s="147">
        <v>53</v>
      </c>
      <c r="F139">
        <v>0</v>
      </c>
      <c r="G139">
        <v>0</v>
      </c>
      <c r="H139">
        <v>0</v>
      </c>
      <c r="I139">
        <v>0</v>
      </c>
      <c r="J139">
        <v>3668.5</v>
      </c>
    </row>
    <row r="140" spans="1:10" x14ac:dyDescent="0.3">
      <c r="A140" s="147">
        <v>18600</v>
      </c>
      <c r="B140">
        <v>18600</v>
      </c>
      <c r="C140">
        <v>0</v>
      </c>
      <c r="D140">
        <v>0</v>
      </c>
      <c r="E140" s="147">
        <v>0</v>
      </c>
      <c r="F140">
        <v>0</v>
      </c>
      <c r="G140">
        <v>0</v>
      </c>
      <c r="H140">
        <v>0</v>
      </c>
      <c r="I140">
        <v>0</v>
      </c>
      <c r="J140">
        <v>3767.9</v>
      </c>
    </row>
    <row r="141" spans="1:10" x14ac:dyDescent="0.3">
      <c r="A141" s="147">
        <v>18800</v>
      </c>
      <c r="B141">
        <v>18800</v>
      </c>
      <c r="C141">
        <v>0</v>
      </c>
      <c r="D141">
        <v>0</v>
      </c>
      <c r="E141" s="147">
        <v>2</v>
      </c>
      <c r="F141">
        <v>0</v>
      </c>
      <c r="G141">
        <v>0</v>
      </c>
      <c r="H141">
        <v>0</v>
      </c>
      <c r="I141">
        <v>0</v>
      </c>
      <c r="J141">
        <v>3966.7</v>
      </c>
    </row>
    <row r="142" spans="1:10" x14ac:dyDescent="0.3">
      <c r="A142" s="147">
        <v>19000</v>
      </c>
      <c r="B142">
        <v>19000</v>
      </c>
      <c r="C142">
        <v>0</v>
      </c>
      <c r="D142">
        <v>0</v>
      </c>
      <c r="E142" s="147">
        <v>6</v>
      </c>
      <c r="F142">
        <v>0</v>
      </c>
      <c r="G142">
        <v>0</v>
      </c>
      <c r="H142">
        <v>0</v>
      </c>
      <c r="I142">
        <v>0</v>
      </c>
      <c r="J142">
        <v>4165.5</v>
      </c>
    </row>
    <row r="143" spans="1:10" x14ac:dyDescent="0.3">
      <c r="A143" s="147">
        <v>19500</v>
      </c>
      <c r="B143">
        <v>19500</v>
      </c>
      <c r="C143">
        <v>0</v>
      </c>
      <c r="D143">
        <v>0</v>
      </c>
      <c r="E143" s="147">
        <v>1</v>
      </c>
      <c r="F143">
        <v>0</v>
      </c>
      <c r="G143">
        <v>0</v>
      </c>
      <c r="H143">
        <v>0</v>
      </c>
      <c r="I143">
        <v>0</v>
      </c>
      <c r="J143">
        <v>4662.6000000000004</v>
      </c>
    </row>
    <row r="144" spans="1:10" x14ac:dyDescent="0.3">
      <c r="A144" s="147">
        <v>20000</v>
      </c>
      <c r="B144">
        <v>20000</v>
      </c>
      <c r="C144">
        <v>0</v>
      </c>
      <c r="D144">
        <v>0</v>
      </c>
      <c r="E144" s="147">
        <v>61</v>
      </c>
      <c r="F144">
        <v>0</v>
      </c>
      <c r="G144">
        <v>0</v>
      </c>
      <c r="H144">
        <v>0</v>
      </c>
      <c r="I144">
        <v>0</v>
      </c>
      <c r="J144">
        <v>5159.8</v>
      </c>
    </row>
    <row r="145" spans="1:10" x14ac:dyDescent="0.3">
      <c r="A145" s="147">
        <v>20500</v>
      </c>
      <c r="B145">
        <v>20500</v>
      </c>
      <c r="C145">
        <v>0</v>
      </c>
      <c r="D145">
        <v>0</v>
      </c>
      <c r="E145" s="147">
        <v>12</v>
      </c>
      <c r="F145">
        <v>0</v>
      </c>
      <c r="G145">
        <v>0</v>
      </c>
      <c r="H145">
        <v>0</v>
      </c>
      <c r="I145">
        <v>0</v>
      </c>
      <c r="J145">
        <v>5656.9</v>
      </c>
    </row>
    <row r="146" spans="1:10" x14ac:dyDescent="0.3">
      <c r="A146" t="s">
        <v>145</v>
      </c>
      <c r="B146">
        <v>21000</v>
      </c>
      <c r="C146">
        <v>0</v>
      </c>
      <c r="D146">
        <v>0</v>
      </c>
      <c r="E146">
        <v>197</v>
      </c>
      <c r="F146">
        <v>0</v>
      </c>
      <c r="G146">
        <v>0</v>
      </c>
      <c r="H146">
        <v>0</v>
      </c>
      <c r="I146">
        <v>0</v>
      </c>
      <c r="J146">
        <v>6154.1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88770-B58B-4E5F-A0AE-6909F0BE0D10}">
  <sheetPr codeName="Tabelle17"/>
  <dimension ref="A1:AQ71"/>
  <sheetViews>
    <sheetView topLeftCell="A13" zoomScale="70" zoomScaleNormal="70" workbookViewId="0">
      <selection activeCell="P44" sqref="P44"/>
    </sheetView>
  </sheetViews>
  <sheetFormatPr baseColWidth="10" defaultRowHeight="14.4" x14ac:dyDescent="0.3"/>
  <cols>
    <col min="1" max="1" width="22.5546875" customWidth="1"/>
    <col min="14" max="14" width="15.5546875" customWidth="1"/>
    <col min="15" max="15" width="12.44140625" customWidth="1"/>
    <col min="19" max="19" width="13" customWidth="1"/>
  </cols>
  <sheetData>
    <row r="1" spans="1:43" x14ac:dyDescent="0.3">
      <c r="A1" t="s">
        <v>21</v>
      </c>
      <c r="B1" s="63" t="s">
        <v>134</v>
      </c>
      <c r="N1" t="s">
        <v>135</v>
      </c>
      <c r="W1" s="122" t="s">
        <v>299</v>
      </c>
      <c r="X1" t="s">
        <v>295</v>
      </c>
      <c r="AP1" t="s">
        <v>328</v>
      </c>
      <c r="AQ1">
        <v>1</v>
      </c>
    </row>
    <row r="2" spans="1:43" x14ac:dyDescent="0.3">
      <c r="A2" t="s">
        <v>137</v>
      </c>
      <c r="B2" t="s">
        <v>133</v>
      </c>
      <c r="W2" s="122" t="s">
        <v>299</v>
      </c>
      <c r="X2" t="s">
        <v>296</v>
      </c>
      <c r="AQ2" t="s">
        <v>329</v>
      </c>
    </row>
    <row r="3" spans="1:43" x14ac:dyDescent="0.3">
      <c r="A3" t="s">
        <v>138</v>
      </c>
      <c r="B3" s="63" t="s">
        <v>22</v>
      </c>
      <c r="W3" s="122" t="s">
        <v>299</v>
      </c>
      <c r="X3" t="s">
        <v>297</v>
      </c>
      <c r="AQ3" t="s">
        <v>330</v>
      </c>
    </row>
    <row r="4" spans="1:43" x14ac:dyDescent="0.3">
      <c r="W4" s="122" t="s">
        <v>299</v>
      </c>
      <c r="X4" t="s">
        <v>298</v>
      </c>
      <c r="AQ4" t="s">
        <v>331</v>
      </c>
    </row>
    <row r="5" spans="1:43" x14ac:dyDescent="0.3">
      <c r="W5" s="123" t="s">
        <v>300</v>
      </c>
      <c r="X5" s="121"/>
      <c r="AQ5" t="s">
        <v>332</v>
      </c>
    </row>
    <row r="6" spans="1:43" x14ac:dyDescent="0.3">
      <c r="M6" s="160" t="s">
        <v>368</v>
      </c>
      <c r="N6" s="160"/>
      <c r="O6" s="160"/>
      <c r="AQ6" t="s">
        <v>333</v>
      </c>
    </row>
    <row r="7" spans="1:43" x14ac:dyDescent="0.3">
      <c r="M7" s="139" t="s">
        <v>366</v>
      </c>
      <c r="N7" s="139" t="s">
        <v>238</v>
      </c>
      <c r="O7" s="139" t="s">
        <v>367</v>
      </c>
      <c r="W7" s="57">
        <f>Ueberhaenge!G1</f>
        <v>45226</v>
      </c>
      <c r="X7" t="s">
        <v>233</v>
      </c>
      <c r="AQ7" t="s">
        <v>334</v>
      </c>
    </row>
    <row r="8" spans="1:43" x14ac:dyDescent="0.3">
      <c r="M8" s="139"/>
      <c r="N8" s="139" t="s">
        <v>365</v>
      </c>
      <c r="O8" s="139" t="s">
        <v>367</v>
      </c>
      <c r="W8" t="s">
        <v>234</v>
      </c>
      <c r="X8">
        <f>SUM(X9:X12)</f>
        <v>3460</v>
      </c>
    </row>
    <row r="9" spans="1:43" x14ac:dyDescent="0.3">
      <c r="M9" s="139" t="s">
        <v>235</v>
      </c>
      <c r="N9" s="139" t="s">
        <v>238</v>
      </c>
      <c r="O9" s="139" t="s">
        <v>367</v>
      </c>
      <c r="W9" t="s">
        <v>238</v>
      </c>
      <c r="X9">
        <v>3182</v>
      </c>
      <c r="AP9" t="s">
        <v>328</v>
      </c>
      <c r="AQ9">
        <v>2</v>
      </c>
    </row>
    <row r="10" spans="1:43" x14ac:dyDescent="0.3">
      <c r="M10" s="139"/>
      <c r="N10" s="139" t="s">
        <v>365</v>
      </c>
      <c r="O10" s="139" t="s">
        <v>367</v>
      </c>
      <c r="W10" t="s">
        <v>235</v>
      </c>
      <c r="X10">
        <v>232</v>
      </c>
      <c r="AQ10" t="s">
        <v>329</v>
      </c>
    </row>
    <row r="11" spans="1:43" x14ac:dyDescent="0.3">
      <c r="W11" t="s">
        <v>236</v>
      </c>
      <c r="X11">
        <v>37</v>
      </c>
      <c r="AQ11" t="s">
        <v>330</v>
      </c>
    </row>
    <row r="12" spans="1:43" x14ac:dyDescent="0.3">
      <c r="W12" t="s">
        <v>237</v>
      </c>
      <c r="X12">
        <v>9</v>
      </c>
      <c r="AQ12" t="s">
        <v>335</v>
      </c>
    </row>
    <row r="13" spans="1:43" x14ac:dyDescent="0.3">
      <c r="O13" t="s">
        <v>214</v>
      </c>
      <c r="P13" s="63" t="s">
        <v>215</v>
      </c>
      <c r="AQ13" t="s">
        <v>332</v>
      </c>
    </row>
    <row r="14" spans="1:43" x14ac:dyDescent="0.3">
      <c r="AQ14" t="s">
        <v>333</v>
      </c>
    </row>
    <row r="15" spans="1:43" x14ac:dyDescent="0.3">
      <c r="AQ15" t="s">
        <v>334</v>
      </c>
    </row>
    <row r="17" spans="1:20" x14ac:dyDescent="0.3">
      <c r="O17" t="s">
        <v>209</v>
      </c>
      <c r="P17" s="63" t="s">
        <v>215</v>
      </c>
      <c r="R17" t="s">
        <v>216</v>
      </c>
      <c r="S17">
        <v>1</v>
      </c>
    </row>
    <row r="18" spans="1:20" x14ac:dyDescent="0.3">
      <c r="O18" t="s">
        <v>205</v>
      </c>
      <c r="P18" s="63" t="s">
        <v>213</v>
      </c>
    </row>
    <row r="19" spans="1:20" x14ac:dyDescent="0.3">
      <c r="O19" t="s">
        <v>206</v>
      </c>
      <c r="P19" t="s">
        <v>197</v>
      </c>
    </row>
    <row r="20" spans="1:20" x14ac:dyDescent="0.3">
      <c r="O20" t="s">
        <v>207</v>
      </c>
      <c r="P20" t="s">
        <v>217</v>
      </c>
    </row>
    <row r="21" spans="1:20" x14ac:dyDescent="0.3">
      <c r="O21" t="s">
        <v>212</v>
      </c>
      <c r="P21" t="s">
        <v>832</v>
      </c>
    </row>
    <row r="23" spans="1:20" ht="18" x14ac:dyDescent="0.3">
      <c r="A23" s="117" t="s">
        <v>44</v>
      </c>
    </row>
    <row r="24" spans="1:20" x14ac:dyDescent="0.3">
      <c r="A24" t="str">
        <f>A23 &amp; " - " &amp;Summery!C3 &amp; " Tage bis Verfall  - " &amp; (DAY(Summery!C9) &amp; "."&amp; MONTH(Summery!C9) &amp;"."&amp;YEAR(Summery!C9))</f>
        <v>Änderung des Hedgebedarfs für den Frontmonat (Kontrakte/P) - 21 Tage bis Verfall  - 27.10.2023</v>
      </c>
    </row>
    <row r="25" spans="1:20" x14ac:dyDescent="0.3">
      <c r="O25" t="s">
        <v>209</v>
      </c>
      <c r="P25" s="63" t="s">
        <v>210</v>
      </c>
      <c r="R25" t="s">
        <v>216</v>
      </c>
      <c r="S25">
        <v>2</v>
      </c>
    </row>
    <row r="26" spans="1:20" x14ac:dyDescent="0.3">
      <c r="A26" t="s">
        <v>50</v>
      </c>
      <c r="O26" t="s">
        <v>205</v>
      </c>
      <c r="P26" s="115" t="s">
        <v>211</v>
      </c>
    </row>
    <row r="27" spans="1:20" x14ac:dyDescent="0.3">
      <c r="O27" t="s">
        <v>206</v>
      </c>
      <c r="P27" t="s">
        <v>197</v>
      </c>
    </row>
    <row r="28" spans="1:20" x14ac:dyDescent="0.3">
      <c r="A28" t="str">
        <f>A26 &amp; " - " &amp;Summery!C3 &amp; " days until expiration    -   " &amp; (YEAR(Summery!C9)&amp;"-"&amp;MONTH(Summery!C9)&amp;"-"&amp;DAY(Summery!C9))&amp;" (last trading day closing:  "&amp;Ueberhaenge!X4&amp;")"</f>
        <v>Change in hedge requirement for front and following month (contracts/P, estimated) - 21 days until expiration    -   2023-10-27 (last trading day closing:  14748)</v>
      </c>
      <c r="O28" t="s">
        <v>207</v>
      </c>
      <c r="P28" t="s">
        <v>208</v>
      </c>
    </row>
    <row r="29" spans="1:20" x14ac:dyDescent="0.3">
      <c r="O29" t="s">
        <v>212</v>
      </c>
      <c r="P29" t="s">
        <v>830</v>
      </c>
    </row>
    <row r="30" spans="1:20" x14ac:dyDescent="0.3">
      <c r="O30" t="s">
        <v>420</v>
      </c>
      <c r="P30" t="s">
        <v>831</v>
      </c>
    </row>
    <row r="31" spans="1:20" x14ac:dyDescent="0.3">
      <c r="A31" t="s">
        <v>5</v>
      </c>
      <c r="B31" t="str">
        <f>O34&amp;"-"&amp;P34</f>
        <v>2023-11</v>
      </c>
    </row>
    <row r="32" spans="1:20" x14ac:dyDescent="0.3">
      <c r="A32" t="s">
        <v>52</v>
      </c>
      <c r="B32" t="str">
        <f>O36&amp;"-"&amp;P36</f>
        <v>2023-12</v>
      </c>
      <c r="N32" s="161" t="s">
        <v>114</v>
      </c>
      <c r="O32" s="159" t="s">
        <v>30</v>
      </c>
      <c r="P32" s="159"/>
      <c r="S32" s="159" t="s">
        <v>380</v>
      </c>
      <c r="T32" s="159"/>
    </row>
    <row r="33" spans="1:20" x14ac:dyDescent="0.3">
      <c r="A33" t="s">
        <v>53</v>
      </c>
      <c r="B33" t="str">
        <f>B31&amp;"+"&amp;B32</f>
        <v>2023-11+2023-12</v>
      </c>
      <c r="N33" s="161"/>
      <c r="O33" s="64" t="s">
        <v>115</v>
      </c>
      <c r="P33" s="64" t="s">
        <v>116</v>
      </c>
    </row>
    <row r="34" spans="1:20" x14ac:dyDescent="0.3">
      <c r="N34" t="s">
        <v>106</v>
      </c>
      <c r="O34" s="66">
        <v>2023</v>
      </c>
      <c r="P34" s="65" t="s">
        <v>799</v>
      </c>
      <c r="Q34" t="s">
        <v>149</v>
      </c>
      <c r="R34" s="69"/>
      <c r="S34" s="57">
        <v>45247</v>
      </c>
      <c r="T34" t="s">
        <v>241</v>
      </c>
    </row>
    <row r="35" spans="1:20" x14ac:dyDescent="0.3">
      <c r="A35" t="s">
        <v>54</v>
      </c>
      <c r="N35" t="s">
        <v>107</v>
      </c>
      <c r="O35" s="66">
        <v>2023</v>
      </c>
      <c r="P35" s="65" t="s">
        <v>799</v>
      </c>
      <c r="Q35" t="s">
        <v>149</v>
      </c>
      <c r="R35" s="69"/>
      <c r="S35" s="57"/>
    </row>
    <row r="36" spans="1:20" x14ac:dyDescent="0.3">
      <c r="A36" t="s">
        <v>222</v>
      </c>
      <c r="B36" t="s">
        <v>223</v>
      </c>
      <c r="N36" t="s">
        <v>108</v>
      </c>
      <c r="O36" s="66">
        <v>2023</v>
      </c>
      <c r="P36" s="65" t="s">
        <v>811</v>
      </c>
      <c r="Q36" t="s">
        <v>149</v>
      </c>
      <c r="R36" s="69"/>
      <c r="S36" s="57">
        <v>45275</v>
      </c>
      <c r="T36" t="s">
        <v>810</v>
      </c>
    </row>
    <row r="37" spans="1:20" ht="14.25" customHeight="1" x14ac:dyDescent="0.3">
      <c r="N37" t="s">
        <v>109</v>
      </c>
      <c r="O37" s="66">
        <v>2023</v>
      </c>
      <c r="P37" s="65" t="s">
        <v>811</v>
      </c>
      <c r="Q37" t="s">
        <v>149</v>
      </c>
      <c r="R37" s="69"/>
      <c r="S37" s="57"/>
    </row>
    <row r="38" spans="1:20" x14ac:dyDescent="0.3">
      <c r="A38" t="s">
        <v>376</v>
      </c>
      <c r="B38" t="s">
        <v>784</v>
      </c>
      <c r="N38" t="s">
        <v>110</v>
      </c>
      <c r="O38" s="66">
        <v>2023</v>
      </c>
      <c r="P38" s="65" t="s">
        <v>799</v>
      </c>
      <c r="Q38" t="s">
        <v>149</v>
      </c>
      <c r="R38" s="69"/>
    </row>
    <row r="39" spans="1:20" x14ac:dyDescent="0.3">
      <c r="A39" t="s">
        <v>66</v>
      </c>
      <c r="B39" t="s">
        <v>785</v>
      </c>
      <c r="N39" t="s">
        <v>111</v>
      </c>
      <c r="O39" s="66">
        <v>2023</v>
      </c>
      <c r="P39" s="65" t="s">
        <v>799</v>
      </c>
      <c r="Q39" t="s">
        <v>149</v>
      </c>
      <c r="R39" s="69"/>
    </row>
    <row r="40" spans="1:20" x14ac:dyDescent="0.3">
      <c r="A40" t="s">
        <v>67</v>
      </c>
      <c r="B40" t="s">
        <v>104</v>
      </c>
      <c r="C40" t="s">
        <v>197</v>
      </c>
      <c r="N40" t="s">
        <v>383</v>
      </c>
      <c r="O40" s="66">
        <v>2023</v>
      </c>
      <c r="P40" s="65" t="s">
        <v>799</v>
      </c>
      <c r="Q40" t="s">
        <v>149</v>
      </c>
      <c r="R40" s="56"/>
    </row>
    <row r="41" spans="1:20" x14ac:dyDescent="0.3">
      <c r="A41" t="s">
        <v>396</v>
      </c>
      <c r="B41" t="s">
        <v>786</v>
      </c>
      <c r="N41" t="s">
        <v>384</v>
      </c>
      <c r="O41" s="66">
        <v>2023</v>
      </c>
      <c r="P41" s="65" t="s">
        <v>799</v>
      </c>
      <c r="Q41" t="s">
        <v>149</v>
      </c>
      <c r="R41" s="56"/>
    </row>
    <row r="42" spans="1:20" x14ac:dyDescent="0.3">
      <c r="A42" t="s">
        <v>127</v>
      </c>
      <c r="N42" t="s">
        <v>385</v>
      </c>
      <c r="O42" s="66">
        <v>2023</v>
      </c>
      <c r="P42" s="65" t="s">
        <v>799</v>
      </c>
      <c r="Q42" t="s">
        <v>149</v>
      </c>
      <c r="R42" s="56"/>
    </row>
    <row r="43" spans="1:20" x14ac:dyDescent="0.3">
      <c r="A43" t="s">
        <v>123</v>
      </c>
      <c r="B43" t="s">
        <v>128</v>
      </c>
      <c r="C43" t="s">
        <v>129</v>
      </c>
      <c r="N43" t="s">
        <v>386</v>
      </c>
      <c r="O43" s="66">
        <v>2023</v>
      </c>
      <c r="P43" s="65" t="s">
        <v>799</v>
      </c>
      <c r="Q43" t="s">
        <v>149</v>
      </c>
      <c r="R43" s="56"/>
    </row>
    <row r="44" spans="1:20" x14ac:dyDescent="0.3">
      <c r="B44" t="s">
        <v>48</v>
      </c>
      <c r="C44" s="63" t="s">
        <v>130</v>
      </c>
      <c r="O44" s="66"/>
      <c r="P44" s="65"/>
      <c r="Q44" t="s">
        <v>136</v>
      </c>
      <c r="R44" s="56"/>
    </row>
    <row r="45" spans="1:20" x14ac:dyDescent="0.3">
      <c r="A45" t="s">
        <v>70</v>
      </c>
      <c r="B45" t="s">
        <v>123</v>
      </c>
      <c r="C45" t="s">
        <v>131</v>
      </c>
      <c r="O45" s="66"/>
      <c r="P45" s="65"/>
      <c r="Q45" t="s">
        <v>136</v>
      </c>
      <c r="R45" s="56"/>
    </row>
    <row r="46" spans="1:20" x14ac:dyDescent="0.3">
      <c r="O46" s="66"/>
      <c r="P46" s="65"/>
      <c r="Q46" t="s">
        <v>136</v>
      </c>
      <c r="R46" s="69"/>
    </row>
    <row r="47" spans="1:20" x14ac:dyDescent="0.3">
      <c r="O47" s="66"/>
      <c r="P47" s="65"/>
      <c r="Q47" t="s">
        <v>136</v>
      </c>
      <c r="R47" s="69"/>
    </row>
    <row r="49" spans="1:26" x14ac:dyDescent="0.3">
      <c r="A49" s="157" t="s">
        <v>112</v>
      </c>
      <c r="B49" s="157"/>
      <c r="C49" s="157"/>
      <c r="D49" s="157"/>
      <c r="E49" s="157"/>
      <c r="F49" s="157"/>
      <c r="G49" s="157"/>
      <c r="H49" s="157"/>
      <c r="I49" s="157"/>
      <c r="J49" s="157"/>
      <c r="K49" s="157"/>
      <c r="L49" s="157"/>
      <c r="M49" s="157"/>
      <c r="N49" s="157"/>
    </row>
    <row r="50" spans="1:26" ht="110.25" customHeight="1" x14ac:dyDescent="0.3">
      <c r="A50" t="s">
        <v>106</v>
      </c>
      <c r="B50" s="156" t="s">
        <v>790</v>
      </c>
      <c r="C50" s="156"/>
      <c r="D50" s="156"/>
      <c r="E50" s="156"/>
      <c r="F50" s="156"/>
      <c r="G50" s="156"/>
      <c r="H50" s="156"/>
      <c r="I50" s="156"/>
      <c r="J50" s="156"/>
      <c r="K50" s="156"/>
      <c r="L50" s="156"/>
      <c r="M50" s="156"/>
      <c r="N50" s="156"/>
      <c r="O50" s="156"/>
      <c r="P50" s="156"/>
      <c r="Q50" s="156"/>
      <c r="R50" s="156"/>
      <c r="S50" s="156"/>
      <c r="T50" s="156"/>
      <c r="U50" s="156"/>
      <c r="V50" s="156"/>
      <c r="W50" s="156"/>
      <c r="X50" s="156"/>
      <c r="Y50" s="156"/>
      <c r="Z50" s="156"/>
    </row>
    <row r="51" spans="1:26" ht="114.9" customHeight="1" x14ac:dyDescent="0.3">
      <c r="A51" t="s">
        <v>107</v>
      </c>
      <c r="B51" s="156" t="s">
        <v>791</v>
      </c>
      <c r="C51" s="156"/>
      <c r="D51" s="156"/>
      <c r="E51" s="156"/>
      <c r="F51" s="156"/>
      <c r="G51" s="156"/>
      <c r="H51" s="156"/>
      <c r="I51" s="156"/>
      <c r="J51" s="156"/>
      <c r="K51" s="156"/>
      <c r="L51" s="156"/>
      <c r="M51" s="156"/>
      <c r="N51" s="156"/>
      <c r="O51" s="156"/>
      <c r="P51" s="156"/>
      <c r="Q51" s="156"/>
      <c r="R51" s="156"/>
      <c r="S51" s="156"/>
      <c r="T51" s="156"/>
      <c r="U51" s="156"/>
      <c r="V51" s="156"/>
      <c r="W51" s="156"/>
      <c r="X51" s="156"/>
      <c r="Y51" s="156"/>
      <c r="Z51" s="156"/>
    </row>
    <row r="52" spans="1:26" ht="114.9" customHeight="1" x14ac:dyDescent="0.3">
      <c r="A52" t="s">
        <v>108</v>
      </c>
      <c r="B52" s="156" t="s">
        <v>792</v>
      </c>
      <c r="C52" s="156"/>
      <c r="D52" s="156"/>
      <c r="E52" s="156"/>
      <c r="F52" s="156"/>
      <c r="G52" s="156"/>
      <c r="H52" s="156"/>
      <c r="I52" s="156"/>
      <c r="J52" s="156"/>
      <c r="K52" s="156"/>
      <c r="L52" s="156"/>
      <c r="M52" s="156"/>
      <c r="N52" s="156"/>
      <c r="O52" s="156"/>
      <c r="P52" s="156"/>
      <c r="Q52" s="156"/>
      <c r="R52" s="156"/>
      <c r="S52" s="156"/>
      <c r="T52" s="156"/>
      <c r="U52" s="156"/>
      <c r="V52" s="156"/>
      <c r="W52" s="156"/>
      <c r="X52" s="156"/>
      <c r="Y52" s="156"/>
      <c r="Z52" s="156"/>
    </row>
    <row r="53" spans="1:26" ht="114.9" customHeight="1" x14ac:dyDescent="0.3">
      <c r="A53" t="s">
        <v>109</v>
      </c>
      <c r="B53" s="156" t="s">
        <v>793</v>
      </c>
      <c r="C53" s="156"/>
      <c r="D53" s="156"/>
      <c r="E53" s="156"/>
      <c r="F53" s="156"/>
      <c r="G53" s="156"/>
      <c r="H53" s="156"/>
      <c r="I53" s="156"/>
      <c r="J53" s="156"/>
      <c r="K53" s="156"/>
      <c r="L53" s="156"/>
      <c r="M53" s="156"/>
      <c r="N53" s="156"/>
      <c r="O53" s="156"/>
      <c r="P53" s="156"/>
      <c r="Q53" s="156"/>
      <c r="R53" s="156"/>
      <c r="S53" s="156"/>
      <c r="T53" s="156"/>
      <c r="U53" s="156"/>
      <c r="V53" s="156"/>
      <c r="W53" s="156"/>
      <c r="X53" s="156"/>
      <c r="Y53" s="156"/>
      <c r="Z53" s="156"/>
    </row>
    <row r="54" spans="1:26" ht="114.9" customHeight="1" x14ac:dyDescent="0.3">
      <c r="A54" t="s">
        <v>110</v>
      </c>
      <c r="B54" s="156" t="s">
        <v>794</v>
      </c>
      <c r="C54" s="156"/>
      <c r="D54" s="156"/>
      <c r="E54" s="156"/>
      <c r="F54" s="156"/>
      <c r="G54" s="156"/>
      <c r="H54" s="156"/>
      <c r="I54" s="156"/>
      <c r="J54" s="156"/>
      <c r="K54" s="156"/>
      <c r="L54" s="156"/>
      <c r="M54" s="156"/>
      <c r="N54" s="156"/>
      <c r="O54" s="156"/>
      <c r="P54" s="156"/>
      <c r="Q54" s="156"/>
      <c r="R54" s="156"/>
      <c r="S54" s="156"/>
      <c r="T54" s="156"/>
      <c r="U54" s="156"/>
      <c r="V54" s="156"/>
      <c r="W54" s="156"/>
      <c r="X54" s="156"/>
      <c r="Y54" s="156"/>
      <c r="Z54" s="156"/>
    </row>
    <row r="55" spans="1:26" ht="114.9" customHeight="1" x14ac:dyDescent="0.3">
      <c r="A55" t="s">
        <v>111</v>
      </c>
      <c r="B55" s="156" t="s">
        <v>795</v>
      </c>
      <c r="C55" s="156"/>
      <c r="D55" s="156"/>
      <c r="E55" s="156"/>
      <c r="F55" s="156"/>
      <c r="G55" s="156"/>
      <c r="H55" s="156"/>
      <c r="I55" s="156"/>
      <c r="J55" s="156"/>
      <c r="K55" s="156"/>
      <c r="L55" s="156"/>
      <c r="M55" s="156"/>
      <c r="N55" s="156"/>
      <c r="O55" s="156"/>
      <c r="P55" s="156"/>
      <c r="Q55" s="156"/>
      <c r="R55" s="156"/>
      <c r="S55" s="156"/>
      <c r="T55" s="156"/>
      <c r="U55" s="156"/>
      <c r="V55" s="156"/>
      <c r="W55" s="156"/>
      <c r="X55" s="156"/>
      <c r="Y55" s="156"/>
      <c r="Z55" s="156"/>
    </row>
    <row r="56" spans="1:26" ht="114.9" customHeight="1" x14ac:dyDescent="0.3">
      <c r="B56" s="156"/>
      <c r="C56" s="156"/>
      <c r="D56" s="156"/>
      <c r="E56" s="156"/>
      <c r="F56" s="156"/>
      <c r="G56" s="156"/>
      <c r="H56" s="156"/>
      <c r="I56" s="156"/>
      <c r="J56" s="156"/>
      <c r="K56" s="156"/>
      <c r="L56" s="156"/>
      <c r="M56" s="156"/>
      <c r="N56" s="156"/>
      <c r="O56" s="156"/>
      <c r="P56" s="156"/>
      <c r="Q56" s="156"/>
      <c r="R56" s="156"/>
      <c r="S56" s="156"/>
      <c r="T56" s="156"/>
      <c r="U56" s="156"/>
      <c r="V56" s="156"/>
      <c r="W56" s="156"/>
      <c r="X56" s="156"/>
      <c r="Y56" s="156"/>
      <c r="Z56" s="156"/>
    </row>
    <row r="57" spans="1:26" ht="114.9" customHeight="1" x14ac:dyDescent="0.3">
      <c r="B57" s="158"/>
      <c r="C57" s="156"/>
      <c r="D57" s="156"/>
      <c r="E57" s="156"/>
      <c r="F57" s="156"/>
      <c r="G57" s="156"/>
      <c r="H57" s="156"/>
      <c r="I57" s="156"/>
      <c r="J57" s="156"/>
      <c r="K57" s="156"/>
      <c r="L57" s="156"/>
      <c r="M57" s="156"/>
      <c r="N57" s="156"/>
      <c r="O57" s="156"/>
      <c r="P57" s="156"/>
      <c r="Q57" s="156"/>
      <c r="R57" s="156"/>
      <c r="S57" s="156"/>
      <c r="T57" s="156"/>
      <c r="U57" s="156"/>
      <c r="V57" s="156"/>
      <c r="W57" s="156"/>
      <c r="X57" s="156"/>
      <c r="Y57" s="156"/>
      <c r="Z57" s="156"/>
    </row>
    <row r="58" spans="1:26" ht="22.5" customHeight="1" x14ac:dyDescent="0.3">
      <c r="B58" s="158"/>
      <c r="C58" s="156"/>
      <c r="D58" s="156"/>
      <c r="E58" s="156"/>
      <c r="F58" s="156"/>
      <c r="G58" s="156"/>
      <c r="H58" s="156"/>
      <c r="I58" s="156"/>
      <c r="J58" s="156"/>
      <c r="K58" s="156"/>
      <c r="L58" s="156"/>
      <c r="M58" s="156"/>
      <c r="N58" s="156"/>
      <c r="O58" s="156"/>
      <c r="P58" s="156"/>
      <c r="Q58" s="156"/>
      <c r="R58" s="156"/>
      <c r="S58" s="156"/>
      <c r="T58" s="156"/>
      <c r="U58" s="156"/>
      <c r="V58" s="156"/>
      <c r="W58" s="156"/>
      <c r="X58" s="156"/>
      <c r="Y58" s="156"/>
      <c r="Z58" s="156"/>
    </row>
    <row r="59" spans="1:26" ht="114.9" customHeight="1" x14ac:dyDescent="0.3">
      <c r="B59" s="156"/>
      <c r="C59" s="156"/>
      <c r="D59" s="156"/>
      <c r="E59" s="156"/>
      <c r="F59" s="156"/>
      <c r="G59" s="156"/>
      <c r="H59" s="156"/>
      <c r="I59" s="156"/>
      <c r="J59" s="156"/>
      <c r="K59" s="156"/>
      <c r="L59" s="156"/>
      <c r="M59" s="156"/>
      <c r="N59" s="156"/>
      <c r="O59" s="156"/>
      <c r="P59" s="156"/>
      <c r="Q59" s="156"/>
      <c r="R59" s="156"/>
      <c r="S59" s="156"/>
      <c r="T59" s="156"/>
      <c r="U59" s="156"/>
      <c r="V59" s="156"/>
      <c r="W59" s="156"/>
      <c r="X59" s="156"/>
      <c r="Y59" s="156"/>
      <c r="Z59" s="156"/>
    </row>
    <row r="60" spans="1:26" ht="114.9" customHeight="1" x14ac:dyDescent="0.3">
      <c r="B60" s="156"/>
      <c r="C60" s="156"/>
      <c r="D60" s="156"/>
      <c r="E60" s="156"/>
      <c r="F60" s="156"/>
      <c r="G60" s="156"/>
      <c r="H60" s="156"/>
      <c r="I60" s="156"/>
      <c r="J60" s="156"/>
      <c r="K60" s="156"/>
      <c r="L60" s="156"/>
      <c r="M60" s="156"/>
      <c r="N60" s="156"/>
      <c r="O60" s="156"/>
      <c r="P60" s="156"/>
      <c r="Q60" s="156"/>
      <c r="R60" s="156"/>
      <c r="S60" s="156"/>
      <c r="T60" s="156"/>
      <c r="U60" s="156"/>
      <c r="V60" s="156"/>
      <c r="W60" s="156"/>
      <c r="X60" s="156"/>
      <c r="Y60" s="156"/>
      <c r="Z60" s="156"/>
    </row>
    <row r="61" spans="1:26" ht="114.9" customHeight="1" x14ac:dyDescent="0.3">
      <c r="B61" s="156"/>
      <c r="C61" s="156"/>
      <c r="D61" s="156"/>
      <c r="E61" s="156"/>
      <c r="F61" s="156"/>
      <c r="G61" s="156"/>
      <c r="H61" s="156"/>
      <c r="I61" s="156"/>
      <c r="J61" s="156"/>
      <c r="K61" s="156"/>
      <c r="L61" s="156"/>
      <c r="M61" s="156"/>
      <c r="N61" s="156"/>
      <c r="O61" s="156"/>
      <c r="P61" s="156"/>
      <c r="Q61" s="156"/>
      <c r="R61" s="156"/>
      <c r="S61" s="156"/>
      <c r="T61" s="156"/>
      <c r="U61" s="156"/>
      <c r="V61" s="156"/>
      <c r="W61" s="156"/>
      <c r="X61" s="156"/>
      <c r="Y61" s="156"/>
      <c r="Z61" s="156"/>
    </row>
    <row r="62" spans="1:26" ht="114.9" customHeight="1" x14ac:dyDescent="0.3">
      <c r="B62" s="156"/>
      <c r="C62" s="156"/>
      <c r="D62" s="156"/>
      <c r="E62" s="156"/>
      <c r="F62" s="156"/>
      <c r="G62" s="156"/>
      <c r="H62" s="156"/>
      <c r="I62" s="156"/>
      <c r="J62" s="156"/>
      <c r="K62" s="156"/>
      <c r="L62" s="156"/>
      <c r="M62" s="156"/>
      <c r="N62" s="156"/>
      <c r="O62" s="156"/>
      <c r="P62" s="156"/>
      <c r="Q62" s="156"/>
      <c r="R62" s="156"/>
      <c r="S62" s="156"/>
      <c r="T62" s="156"/>
      <c r="U62" s="156"/>
      <c r="V62" s="156"/>
      <c r="W62" s="156"/>
      <c r="X62" s="156"/>
      <c r="Y62" s="156"/>
      <c r="Z62" s="156"/>
    </row>
    <row r="63" spans="1:26" ht="114.9" customHeight="1" x14ac:dyDescent="0.3">
      <c r="A63" t="s">
        <v>383</v>
      </c>
      <c r="B63" s="156" t="s">
        <v>788</v>
      </c>
      <c r="C63" s="156"/>
      <c r="D63" s="156"/>
      <c r="E63" s="156"/>
      <c r="F63" s="156"/>
      <c r="G63" s="156"/>
      <c r="H63" s="156"/>
      <c r="I63" s="156"/>
      <c r="J63" s="156"/>
      <c r="K63" s="156"/>
      <c r="L63" s="156"/>
      <c r="M63" s="156"/>
      <c r="N63" s="156"/>
      <c r="O63" s="156"/>
      <c r="P63" s="156"/>
      <c r="Q63" s="156"/>
      <c r="R63" s="156"/>
      <c r="S63" s="156"/>
      <c r="T63" s="156"/>
      <c r="U63" s="156"/>
      <c r="V63" s="156"/>
      <c r="W63" s="156"/>
      <c r="X63" s="156"/>
      <c r="Y63" s="156"/>
      <c r="Z63" s="156"/>
    </row>
    <row r="64" spans="1:26" ht="409.6" x14ac:dyDescent="0.3">
      <c r="A64" t="s">
        <v>384</v>
      </c>
      <c r="B64" s="29" t="s">
        <v>789</v>
      </c>
    </row>
    <row r="65" spans="1:2" ht="409.6" x14ac:dyDescent="0.3">
      <c r="A65" t="s">
        <v>385</v>
      </c>
      <c r="B65" s="29" t="s">
        <v>789</v>
      </c>
    </row>
    <row r="66" spans="1:2" ht="409.6" x14ac:dyDescent="0.3">
      <c r="A66" t="s">
        <v>386</v>
      </c>
      <c r="B66" s="29" t="s">
        <v>788</v>
      </c>
    </row>
    <row r="67" spans="1:2" ht="409.6" x14ac:dyDescent="0.3">
      <c r="A67" t="s">
        <v>386</v>
      </c>
      <c r="B67" s="29" t="s">
        <v>460</v>
      </c>
    </row>
    <row r="68" spans="1:2" ht="409.6" x14ac:dyDescent="0.3">
      <c r="A68" t="s">
        <v>383</v>
      </c>
      <c r="B68" s="29" t="s">
        <v>442</v>
      </c>
    </row>
    <row r="69" spans="1:2" ht="409.6" x14ac:dyDescent="0.3">
      <c r="A69" t="s">
        <v>384</v>
      </c>
      <c r="B69" s="29" t="s">
        <v>441</v>
      </c>
    </row>
    <row r="70" spans="1:2" ht="409.6" x14ac:dyDescent="0.3">
      <c r="A70" t="s">
        <v>385</v>
      </c>
      <c r="B70" s="29" t="s">
        <v>445</v>
      </c>
    </row>
    <row r="71" spans="1:2" ht="409.6" x14ac:dyDescent="0.3">
      <c r="A71" t="s">
        <v>386</v>
      </c>
      <c r="B71" s="29" t="s">
        <v>446</v>
      </c>
    </row>
  </sheetData>
  <mergeCells count="19">
    <mergeCell ref="S32:T32"/>
    <mergeCell ref="M6:O6"/>
    <mergeCell ref="O32:P32"/>
    <mergeCell ref="N32:N33"/>
    <mergeCell ref="B62:Z62"/>
    <mergeCell ref="B63:Z63"/>
    <mergeCell ref="A49:N49"/>
    <mergeCell ref="B56:Z56"/>
    <mergeCell ref="B57:Z57"/>
    <mergeCell ref="B58:Z58"/>
    <mergeCell ref="B59:Z59"/>
    <mergeCell ref="B60:Z60"/>
    <mergeCell ref="B61:Z61"/>
    <mergeCell ref="B50:Z50"/>
    <mergeCell ref="B51:Z51"/>
    <mergeCell ref="B52:Z52"/>
    <mergeCell ref="B53:Z53"/>
    <mergeCell ref="B54:Z54"/>
    <mergeCell ref="B55:Z55"/>
  </mergeCells>
  <phoneticPr fontId="19" type="noConversion"/>
  <hyperlinks>
    <hyperlink ref="B3" r:id="rId1" xr:uid="{D05AEF50-1C01-45F3-9A5B-B6791B93B2B3}"/>
    <hyperlink ref="B1" r:id="rId2" xr:uid="{0E2D53BC-B9E7-4F6C-AC07-1D7B09D3D37F}"/>
    <hyperlink ref="C44" r:id="rId3" xr:uid="{13AC0715-F374-445E-A314-83D1C782352C}"/>
    <hyperlink ref="P26" r:id="rId4" display="info@dieball.de" xr:uid="{17623D57-2D05-4640-A0F4-D786B7EA752B}"/>
    <hyperlink ref="P25" r:id="rId5" xr:uid="{E14EE2CB-1447-4C14-A2F8-DC112181FCFE}"/>
    <hyperlink ref="P18" r:id="rId6" xr:uid="{6AF3AC29-3D59-4F04-9940-1BB47FA289E5}"/>
    <hyperlink ref="P13" r:id="rId7" xr:uid="{BA090DC7-893F-4080-B6F4-96B1AF05F5F1}"/>
    <hyperlink ref="P17" r:id="rId8" xr:uid="{57F88C23-DB32-4369-97ED-3BE8572F608F}"/>
  </hyperlinks>
  <pageMargins left="0.7" right="0.7" top="0.78740157499999996" bottom="0.78740157499999996" header="0.3" footer="0.3"/>
  <drawing r:id="rId9"/>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900BA-047E-4E38-B5D8-8C8AEDB2343E}">
  <sheetPr codeName="Tabelle45"/>
  <dimension ref="A2:W57"/>
  <sheetViews>
    <sheetView zoomScale="80" zoomScaleNormal="80" workbookViewId="0">
      <selection activeCell="D4" sqref="D4"/>
    </sheetView>
  </sheetViews>
  <sheetFormatPr baseColWidth="10" defaultRowHeight="14.4" x14ac:dyDescent="0.3"/>
  <cols>
    <col min="1" max="1" width="22.5546875" customWidth="1"/>
    <col min="13" max="13" width="14.88671875" customWidth="1"/>
    <col min="14" max="14" width="15.5546875" customWidth="1"/>
    <col min="19" max="19" width="13" customWidth="1"/>
    <col min="22" max="22" width="12.44140625" customWidth="1"/>
  </cols>
  <sheetData>
    <row r="2" spans="1:22" x14ac:dyDescent="0.3">
      <c r="B2" t="s">
        <v>798</v>
      </c>
      <c r="C2" s="150"/>
      <c r="V2" s="145">
        <f>SUM(V9:V119)</f>
        <v>263.44537815126051</v>
      </c>
    </row>
    <row r="6" spans="1:22" x14ac:dyDescent="0.3">
      <c r="B6" t="s">
        <v>214</v>
      </c>
      <c r="C6" s="63" t="s">
        <v>215</v>
      </c>
    </row>
    <row r="9" spans="1:22" x14ac:dyDescent="0.3">
      <c r="A9">
        <v>0</v>
      </c>
      <c r="C9" t="s">
        <v>322</v>
      </c>
      <c r="Q9">
        <v>300</v>
      </c>
      <c r="S9" s="146" t="s">
        <v>448</v>
      </c>
    </row>
    <row r="10" spans="1:22" x14ac:dyDescent="0.3">
      <c r="B10" t="s">
        <v>209</v>
      </c>
      <c r="C10" s="63" t="s">
        <v>215</v>
      </c>
      <c r="E10" t="s">
        <v>216</v>
      </c>
      <c r="F10">
        <v>1</v>
      </c>
    </row>
    <row r="11" spans="1:22" x14ac:dyDescent="0.3">
      <c r="B11" t="s">
        <v>205</v>
      </c>
      <c r="C11" s="63" t="s">
        <v>213</v>
      </c>
    </row>
    <row r="12" spans="1:22" x14ac:dyDescent="0.3">
      <c r="B12" t="s">
        <v>206</v>
      </c>
      <c r="C12" t="s">
        <v>197</v>
      </c>
    </row>
    <row r="13" spans="1:22" x14ac:dyDescent="0.3">
      <c r="B13" t="s">
        <v>207</v>
      </c>
      <c r="C13" t="s">
        <v>217</v>
      </c>
    </row>
    <row r="14" spans="1:22" x14ac:dyDescent="0.3">
      <c r="B14" t="s">
        <v>212</v>
      </c>
      <c r="C14" t="s">
        <v>303</v>
      </c>
    </row>
    <row r="17" spans="1:23" x14ac:dyDescent="0.3">
      <c r="A17">
        <v>1</v>
      </c>
      <c r="C17" t="s">
        <v>322</v>
      </c>
      <c r="N17" t="s">
        <v>436</v>
      </c>
      <c r="Q17">
        <v>364</v>
      </c>
      <c r="S17" s="146" t="s">
        <v>448</v>
      </c>
    </row>
    <row r="18" spans="1:23" x14ac:dyDescent="0.3">
      <c r="B18" t="s">
        <v>209</v>
      </c>
      <c r="C18" s="63" t="s">
        <v>210</v>
      </c>
      <c r="E18" t="s">
        <v>216</v>
      </c>
      <c r="F18">
        <v>2</v>
      </c>
    </row>
    <row r="19" spans="1:23" x14ac:dyDescent="0.3">
      <c r="B19" t="s">
        <v>205</v>
      </c>
      <c r="C19" s="115" t="s">
        <v>211</v>
      </c>
    </row>
    <row r="20" spans="1:23" x14ac:dyDescent="0.3">
      <c r="B20" t="s">
        <v>206</v>
      </c>
      <c r="C20" t="s">
        <v>197</v>
      </c>
    </row>
    <row r="21" spans="1:23" x14ac:dyDescent="0.3">
      <c r="B21" t="s">
        <v>207</v>
      </c>
      <c r="C21" t="s">
        <v>208</v>
      </c>
    </row>
    <row r="22" spans="1:23" x14ac:dyDescent="0.3">
      <c r="B22" t="s">
        <v>212</v>
      </c>
      <c r="C22" t="s">
        <v>302</v>
      </c>
    </row>
    <row r="25" spans="1:23" x14ac:dyDescent="0.3">
      <c r="A25">
        <v>2</v>
      </c>
      <c r="C25" t="s">
        <v>322</v>
      </c>
      <c r="M25" s="57">
        <v>44424</v>
      </c>
      <c r="N25">
        <v>18</v>
      </c>
      <c r="Q25">
        <v>297</v>
      </c>
      <c r="S25" s="146" t="s">
        <v>448</v>
      </c>
      <c r="T25">
        <v>12</v>
      </c>
      <c r="U25" s="145">
        <f>T25*N25</f>
        <v>216</v>
      </c>
      <c r="V25" s="145">
        <f>U25/1.19</f>
        <v>181.51260504201682</v>
      </c>
      <c r="W25" s="145">
        <f>U25-V25</f>
        <v>34.487394957983184</v>
      </c>
    </row>
    <row r="26" spans="1:23" x14ac:dyDescent="0.3">
      <c r="B26" t="s">
        <v>209</v>
      </c>
      <c r="C26" s="63" t="s">
        <v>215</v>
      </c>
      <c r="E26" t="s">
        <v>216</v>
      </c>
      <c r="F26">
        <v>1</v>
      </c>
    </row>
    <row r="27" spans="1:23" x14ac:dyDescent="0.3">
      <c r="B27" t="s">
        <v>205</v>
      </c>
      <c r="C27" s="115" t="s">
        <v>336</v>
      </c>
    </row>
    <row r="28" spans="1:23" x14ac:dyDescent="0.3">
      <c r="B28" t="s">
        <v>206</v>
      </c>
      <c r="C28" t="s">
        <v>197</v>
      </c>
    </row>
    <row r="29" spans="1:23" x14ac:dyDescent="0.3">
      <c r="B29" t="s">
        <v>207</v>
      </c>
      <c r="C29" t="s">
        <v>337</v>
      </c>
    </row>
    <row r="30" spans="1:23" x14ac:dyDescent="0.3">
      <c r="B30" t="s">
        <v>212</v>
      </c>
      <c r="C30" t="s">
        <v>303</v>
      </c>
    </row>
    <row r="33" spans="1:23" x14ac:dyDescent="0.3">
      <c r="A33">
        <v>3</v>
      </c>
      <c r="C33" t="s">
        <v>30</v>
      </c>
      <c r="Q33">
        <v>75</v>
      </c>
      <c r="S33" s="146" t="s">
        <v>448</v>
      </c>
    </row>
    <row r="34" spans="1:23" x14ac:dyDescent="0.3">
      <c r="B34" t="s">
        <v>209</v>
      </c>
      <c r="C34" s="63" t="s">
        <v>215</v>
      </c>
      <c r="E34" t="s">
        <v>216</v>
      </c>
      <c r="F34">
        <v>1</v>
      </c>
      <c r="N34" t="s">
        <v>436</v>
      </c>
    </row>
    <row r="35" spans="1:23" x14ac:dyDescent="0.3">
      <c r="B35" t="s">
        <v>205</v>
      </c>
      <c r="C35" s="115" t="s">
        <v>417</v>
      </c>
    </row>
    <row r="36" spans="1:23" x14ac:dyDescent="0.3">
      <c r="B36" t="s">
        <v>206</v>
      </c>
      <c r="C36" t="s">
        <v>416</v>
      </c>
    </row>
    <row r="37" spans="1:23" x14ac:dyDescent="0.3">
      <c r="B37" t="s">
        <v>207</v>
      </c>
      <c r="C37" t="s">
        <v>418</v>
      </c>
    </row>
    <row r="38" spans="1:23" x14ac:dyDescent="0.3">
      <c r="B38" t="s">
        <v>212</v>
      </c>
      <c r="C38" t="s">
        <v>303</v>
      </c>
    </row>
    <row r="41" spans="1:23" x14ac:dyDescent="0.3">
      <c r="A41">
        <v>4</v>
      </c>
      <c r="C41" t="s">
        <v>322</v>
      </c>
      <c r="M41" s="57">
        <v>44703</v>
      </c>
      <c r="N41">
        <v>19.5</v>
      </c>
      <c r="Q41">
        <v>297</v>
      </c>
      <c r="S41" s="146" t="s">
        <v>448</v>
      </c>
      <c r="T41">
        <v>5</v>
      </c>
      <c r="U41" s="145">
        <f>T41*N41</f>
        <v>97.5</v>
      </c>
      <c r="V41" s="145">
        <f>U41/1.19</f>
        <v>81.932773109243698</v>
      </c>
      <c r="W41" s="145">
        <f>U41-V41</f>
        <v>15.567226890756302</v>
      </c>
    </row>
    <row r="42" spans="1:23" x14ac:dyDescent="0.3">
      <c r="B42" t="s">
        <v>209</v>
      </c>
      <c r="C42" s="63" t="s">
        <v>215</v>
      </c>
      <c r="E42" t="s">
        <v>216</v>
      </c>
      <c r="F42">
        <v>1</v>
      </c>
    </row>
    <row r="43" spans="1:23" x14ac:dyDescent="0.3">
      <c r="B43" t="s">
        <v>205</v>
      </c>
      <c r="C43" s="63" t="s">
        <v>439</v>
      </c>
    </row>
    <row r="44" spans="1:23" x14ac:dyDescent="0.3">
      <c r="B44" t="s">
        <v>206</v>
      </c>
      <c r="C44" t="s">
        <v>197</v>
      </c>
    </row>
    <row r="45" spans="1:23" x14ac:dyDescent="0.3">
      <c r="B45" t="s">
        <v>207</v>
      </c>
      <c r="C45" t="s">
        <v>440</v>
      </c>
    </row>
    <row r="46" spans="1:23" x14ac:dyDescent="0.3">
      <c r="B46" t="s">
        <v>212</v>
      </c>
      <c r="C46" t="s">
        <v>303</v>
      </c>
    </row>
    <row r="47" spans="1:23" ht="22.5" customHeight="1" x14ac:dyDescent="0.3"/>
    <row r="48" spans="1:23" ht="114.9" customHeight="1" x14ac:dyDescent="0.3"/>
    <row r="49" spans="17:17" ht="114.9" customHeight="1" x14ac:dyDescent="0.3">
      <c r="Q49">
        <v>1</v>
      </c>
    </row>
    <row r="50" spans="17:17" ht="114.9" customHeight="1" x14ac:dyDescent="0.3"/>
    <row r="51" spans="17:17" ht="114.9" customHeight="1" x14ac:dyDescent="0.3"/>
    <row r="52" spans="17:17" ht="114.9" customHeight="1" x14ac:dyDescent="0.3"/>
    <row r="57" spans="17:17" x14ac:dyDescent="0.3">
      <c r="Q57">
        <v>1</v>
      </c>
    </row>
  </sheetData>
  <hyperlinks>
    <hyperlink ref="C19" r:id="rId1" display="info@dieball.de" xr:uid="{3BADA6FA-82AC-41EE-8A1B-C33E21906A11}"/>
    <hyperlink ref="C18" r:id="rId2" xr:uid="{FF11D64D-5FF5-495F-90ED-2EB541B1BF6A}"/>
    <hyperlink ref="C11" r:id="rId3" xr:uid="{89442A00-11CE-4264-A7EE-AA4E771A030F}"/>
    <hyperlink ref="C6" r:id="rId4" xr:uid="{9C19A557-DDE7-4980-B42C-29BAE00E908E}"/>
    <hyperlink ref="C10" r:id="rId5" xr:uid="{806C9B01-CAF3-446A-A894-C56AB58794AB}"/>
    <hyperlink ref="C27" r:id="rId6" display="info@dieball.de" xr:uid="{6A37E9A7-3652-4790-B3C7-099C8C57DF6C}"/>
    <hyperlink ref="C35" r:id="rId7" display="info@dieball.de" xr:uid="{696E3F4F-B051-4797-BF56-F772F834FE99}"/>
    <hyperlink ref="C43" r:id="rId8" display="mailto:kid-trading@gmx.de" xr:uid="{DBCBB33E-F7E5-4320-AD92-D83AC19D8408}"/>
  </hyperlinks>
  <pageMargins left="0.7" right="0.7" top="0.78740157499999996" bottom="0.78740157499999996"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5EE2E-23F0-4792-989D-02FD7381F38E}">
  <sheetPr codeName="Tabelle8"/>
  <dimension ref="A1:AA14"/>
  <sheetViews>
    <sheetView workbookViewId="0">
      <selection activeCell="A9" sqref="A9:XFD10"/>
    </sheetView>
  </sheetViews>
  <sheetFormatPr baseColWidth="10" defaultRowHeight="14.4" x14ac:dyDescent="0.3"/>
  <sheetData>
    <row r="1" spans="1:27" x14ac:dyDescent="0.3">
      <c r="A1">
        <v>5</v>
      </c>
      <c r="C1" t="s">
        <v>322</v>
      </c>
      <c r="M1" s="57">
        <v>44664</v>
      </c>
      <c r="N1">
        <v>19.5</v>
      </c>
      <c r="Q1">
        <v>248</v>
      </c>
      <c r="S1" s="146" t="s">
        <v>448</v>
      </c>
      <c r="T1">
        <v>6</v>
      </c>
      <c r="U1" s="145">
        <f>T1*N1</f>
        <v>117</v>
      </c>
      <c r="V1" s="145">
        <f>U1/1.19</f>
        <v>98.319327731092443</v>
      </c>
      <c r="W1" s="145">
        <f>U1-V1</f>
        <v>18.680672268907557</v>
      </c>
      <c r="Z1" t="s">
        <v>450</v>
      </c>
      <c r="AA1" s="57">
        <v>44865</v>
      </c>
    </row>
    <row r="2" spans="1:27" x14ac:dyDescent="0.3">
      <c r="B2" t="s">
        <v>209</v>
      </c>
      <c r="C2" s="63" t="s">
        <v>215</v>
      </c>
      <c r="E2" t="s">
        <v>216</v>
      </c>
      <c r="F2">
        <v>1</v>
      </c>
    </row>
    <row r="3" spans="1:27" x14ac:dyDescent="0.3">
      <c r="B3" t="s">
        <v>205</v>
      </c>
      <c r="C3" s="115" t="s">
        <v>434</v>
      </c>
    </row>
    <row r="4" spans="1:27" x14ac:dyDescent="0.3">
      <c r="B4" t="s">
        <v>206</v>
      </c>
      <c r="C4" t="s">
        <v>197</v>
      </c>
    </row>
    <row r="5" spans="1:27" x14ac:dyDescent="0.3">
      <c r="B5" t="s">
        <v>207</v>
      </c>
      <c r="C5" t="s">
        <v>435</v>
      </c>
    </row>
    <row r="6" spans="1:27" x14ac:dyDescent="0.3">
      <c r="B6" t="s">
        <v>212</v>
      </c>
      <c r="C6" t="s">
        <v>303</v>
      </c>
    </row>
    <row r="9" spans="1:27" x14ac:dyDescent="0.3">
      <c r="A9">
        <v>2</v>
      </c>
      <c r="C9" t="s">
        <v>30</v>
      </c>
      <c r="M9" s="144">
        <v>44348</v>
      </c>
      <c r="N9">
        <v>8</v>
      </c>
      <c r="Q9">
        <v>60</v>
      </c>
      <c r="S9" s="146" t="s">
        <v>448</v>
      </c>
      <c r="T9">
        <v>15</v>
      </c>
      <c r="U9" s="145">
        <f>T9*N9</f>
        <v>120</v>
      </c>
      <c r="V9" s="145">
        <f>U9/1.19</f>
        <v>100.84033613445379</v>
      </c>
      <c r="W9" s="145">
        <f>U9-V9</f>
        <v>19.159663865546207</v>
      </c>
    </row>
    <row r="10" spans="1:27" x14ac:dyDescent="0.3">
      <c r="B10" t="s">
        <v>209</v>
      </c>
      <c r="C10" s="63" t="s">
        <v>215</v>
      </c>
      <c r="E10" t="s">
        <v>216</v>
      </c>
      <c r="F10">
        <v>1</v>
      </c>
    </row>
    <row r="11" spans="1:27" x14ac:dyDescent="0.3">
      <c r="B11" t="s">
        <v>205</v>
      </c>
      <c r="C11" s="115" t="s">
        <v>323</v>
      </c>
    </row>
    <row r="12" spans="1:27" x14ac:dyDescent="0.3">
      <c r="B12" t="s">
        <v>206</v>
      </c>
      <c r="C12" t="s">
        <v>197</v>
      </c>
    </row>
    <row r="13" spans="1:27" x14ac:dyDescent="0.3">
      <c r="B13" t="s">
        <v>207</v>
      </c>
      <c r="C13" t="s">
        <v>324</v>
      </c>
    </row>
    <row r="14" spans="1:27" x14ac:dyDescent="0.3">
      <c r="B14" t="s">
        <v>212</v>
      </c>
      <c r="C14" t="s">
        <v>303</v>
      </c>
    </row>
  </sheetData>
  <hyperlinks>
    <hyperlink ref="C3" r:id="rId1" display="info@dieball.de" xr:uid="{8ECE303D-FA21-4699-8F4F-A0D34CE9B643}"/>
    <hyperlink ref="C11" r:id="rId2" display="info@dieball.de" xr:uid="{E8D80153-631B-4F85-852B-D8A0A90E0AEB}"/>
  </hyperlink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1877B-4400-4B87-B07E-112606CC6219}">
  <sheetPr codeName="Tabelle19">
    <pageSetUpPr fitToPage="1"/>
  </sheetPr>
  <dimension ref="A1:V200"/>
  <sheetViews>
    <sheetView view="pageBreakPreview" topLeftCell="A7" zoomScale="60" zoomScaleNormal="70" workbookViewId="0">
      <selection activeCell="Y1" sqref="Y1"/>
    </sheetView>
  </sheetViews>
  <sheetFormatPr baseColWidth="10" defaultRowHeight="14.4" x14ac:dyDescent="0.3"/>
  <cols>
    <col min="1" max="1" width="11.44140625" style="19"/>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6" customWidth="1"/>
    <col min="17" max="17" width="17.109375" customWidth="1"/>
  </cols>
  <sheetData>
    <row r="1" spans="1:22" ht="65.25" customHeight="1" x14ac:dyDescent="0.3">
      <c r="A1" s="169" t="s">
        <v>42</v>
      </c>
      <c r="B1" s="170"/>
      <c r="C1" s="170"/>
      <c r="D1" s="170"/>
      <c r="E1" s="170"/>
      <c r="F1" s="170"/>
      <c r="G1" s="171">
        <f>Ueberhaenge!G1</f>
        <v>45226</v>
      </c>
      <c r="H1" s="172"/>
      <c r="I1" s="54"/>
    </row>
    <row r="2" spans="1:22" x14ac:dyDescent="0.3">
      <c r="A2" s="52"/>
      <c r="B2" s="45"/>
      <c r="C2" s="45"/>
      <c r="D2" s="45"/>
      <c r="E2" s="45"/>
      <c r="F2" s="45"/>
      <c r="G2" s="45"/>
      <c r="H2" s="45"/>
      <c r="I2" s="45"/>
    </row>
    <row r="3" spans="1:22" ht="18" x14ac:dyDescent="0.35">
      <c r="A3" s="25" t="s">
        <v>35</v>
      </c>
      <c r="C3" s="27">
        <f>Ueberhaenge!G2</f>
        <v>21</v>
      </c>
      <c r="D3" s="45"/>
      <c r="E3" s="53" t="s">
        <v>40</v>
      </c>
      <c r="F3" s="30">
        <v>0.5</v>
      </c>
      <c r="G3" s="45"/>
      <c r="I3" s="1"/>
    </row>
    <row r="4" spans="1:22" x14ac:dyDescent="0.3">
      <c r="A4" s="21"/>
      <c r="B4" s="2"/>
      <c r="C4" s="2"/>
      <c r="D4" s="2"/>
      <c r="E4" s="2"/>
      <c r="F4" s="2"/>
      <c r="G4" s="2"/>
      <c r="H4" s="2"/>
      <c r="I4" s="45"/>
      <c r="J4" s="2"/>
      <c r="K4" s="2"/>
      <c r="L4" s="2"/>
      <c r="M4" s="2"/>
      <c r="N4" s="2"/>
      <c r="O4" s="2"/>
      <c r="P4" s="2"/>
      <c r="Q4" s="2"/>
      <c r="R4" s="2"/>
      <c r="S4" s="2"/>
    </row>
    <row r="5" spans="1:22" ht="5.25" customHeight="1" x14ac:dyDescent="0.3">
      <c r="A5" s="21"/>
      <c r="B5" s="2"/>
      <c r="C5" s="2"/>
      <c r="D5" s="2"/>
      <c r="E5" s="2"/>
      <c r="F5" s="2"/>
      <c r="G5" s="2"/>
      <c r="H5" s="2"/>
      <c r="I5" s="2"/>
      <c r="J5" s="2"/>
      <c r="K5" s="2"/>
      <c r="L5" s="2"/>
      <c r="M5" s="2"/>
      <c r="N5" s="2"/>
      <c r="O5" s="2"/>
      <c r="P5" s="2"/>
      <c r="Q5" s="2"/>
      <c r="R5" s="2"/>
      <c r="S5" s="2"/>
    </row>
    <row r="6" spans="1:22" ht="50.25" customHeight="1" thickBot="1" x14ac:dyDescent="0.35">
      <c r="A6" s="173" t="s">
        <v>41</v>
      </c>
      <c r="B6" s="174"/>
      <c r="C6" s="174"/>
      <c r="D6" s="174"/>
      <c r="E6" s="174"/>
      <c r="F6" s="174"/>
      <c r="G6" s="174"/>
      <c r="H6" s="174"/>
      <c r="I6" s="174"/>
      <c r="J6" s="2"/>
      <c r="K6" s="2"/>
      <c r="L6" s="2"/>
      <c r="M6" s="2"/>
      <c r="N6" s="180" t="s">
        <v>41</v>
      </c>
      <c r="O6" s="180"/>
      <c r="P6" s="180"/>
      <c r="Q6" s="180"/>
      <c r="R6" s="2"/>
      <c r="S6" s="2"/>
    </row>
    <row r="7" spans="1:22" ht="32.25" customHeight="1" thickBot="1" x14ac:dyDescent="0.65">
      <c r="A7" s="177" t="s">
        <v>3</v>
      </c>
      <c r="B7" s="175" t="str">
        <f xml:space="preserve"> "Front: " &amp; Ueberhaenge!D8</f>
        <v>Front: 2023-11</v>
      </c>
      <c r="C7" s="175"/>
      <c r="D7" s="175"/>
      <c r="E7" s="26"/>
      <c r="F7" s="26"/>
      <c r="G7" s="26"/>
      <c r="H7" s="45"/>
      <c r="J7" s="2"/>
      <c r="K7" s="2"/>
      <c r="L7" s="2"/>
      <c r="M7" s="2"/>
      <c r="N7" s="180"/>
      <c r="O7" s="180"/>
      <c r="P7" s="180"/>
      <c r="Q7" s="180"/>
      <c r="R7" s="51"/>
      <c r="S7" s="51"/>
      <c r="T7" s="50"/>
      <c r="U7" s="50"/>
      <c r="V7" s="50"/>
    </row>
    <row r="8" spans="1:22" ht="21.6" thickBot="1" x14ac:dyDescent="0.45">
      <c r="A8" s="178"/>
      <c r="B8" s="176"/>
      <c r="C8" s="176"/>
      <c r="D8" s="176"/>
      <c r="E8" s="22"/>
      <c r="I8" s="2"/>
      <c r="J8" s="2"/>
      <c r="K8" s="2"/>
      <c r="L8" s="2"/>
      <c r="M8" s="2"/>
      <c r="N8" s="48"/>
      <c r="O8" s="166" t="str">
        <f xml:space="preserve"> "Summe: " &amp; Ueberhaenge!D8 &amp; " bis " &amp; Ueberhaenge!I8</f>
        <v>Summe: 2023-11 bis -</v>
      </c>
      <c r="P8" s="167"/>
      <c r="Q8" s="168"/>
      <c r="R8" s="2"/>
      <c r="S8" s="2"/>
    </row>
    <row r="9" spans="1:22" ht="18.600000000000001" thickBot="1" x14ac:dyDescent="0.4">
      <c r="A9" s="179"/>
      <c r="B9" s="47" t="s">
        <v>34</v>
      </c>
      <c r="C9" s="46">
        <f>Ueberhaenge!G5</f>
        <v>45226</v>
      </c>
      <c r="D9" s="46">
        <f>IF(WEEKDAY(C9,2)=1,C9-3,C9-1)</f>
        <v>45225</v>
      </c>
      <c r="E9" s="22"/>
      <c r="I9" s="2"/>
      <c r="J9" s="2"/>
      <c r="K9" s="2"/>
      <c r="L9" s="2"/>
      <c r="M9" s="2"/>
      <c r="N9" s="49" t="s">
        <v>3</v>
      </c>
      <c r="O9" s="24" t="s">
        <v>34</v>
      </c>
      <c r="P9" s="23">
        <f>C9</f>
        <v>45226</v>
      </c>
      <c r="Q9" s="23">
        <f>D9</f>
        <v>45225</v>
      </c>
      <c r="R9" s="2"/>
      <c r="S9" s="2"/>
    </row>
    <row r="10" spans="1:22" ht="18" x14ac:dyDescent="0.35">
      <c r="A10" s="31">
        <v>16000</v>
      </c>
      <c r="B10" s="32">
        <v>0.30000000000001137</v>
      </c>
      <c r="C10" s="33">
        <v>-171.3</v>
      </c>
      <c r="D10" s="33">
        <v>-171.60000000000002</v>
      </c>
      <c r="E10" s="2"/>
      <c r="F10" s="2"/>
      <c r="G10" s="2"/>
      <c r="H10" s="2"/>
      <c r="I10" s="2"/>
      <c r="J10" s="2"/>
      <c r="K10" s="2"/>
      <c r="L10" s="2"/>
      <c r="M10" s="2"/>
      <c r="N10" s="31">
        <v>16000</v>
      </c>
      <c r="O10" s="35">
        <v>-28.099999999999994</v>
      </c>
      <c r="P10" s="36">
        <v>240.9</v>
      </c>
      <c r="Q10" s="37">
        <v>269</v>
      </c>
      <c r="R10" s="2"/>
      <c r="S10" s="2"/>
      <c r="T10" s="25">
        <v>269</v>
      </c>
    </row>
    <row r="11" spans="1:22" ht="18" x14ac:dyDescent="0.35">
      <c r="A11" s="31">
        <v>15950</v>
      </c>
      <c r="B11" s="35">
        <v>0</v>
      </c>
      <c r="C11" s="36">
        <v>-55</v>
      </c>
      <c r="D11" s="36">
        <v>-55</v>
      </c>
      <c r="E11" s="2"/>
      <c r="F11" s="2"/>
      <c r="G11" s="2"/>
      <c r="H11" s="2"/>
      <c r="I11" s="2"/>
      <c r="J11" s="2"/>
      <c r="K11" s="2"/>
      <c r="L11" s="2"/>
      <c r="M11" s="2"/>
      <c r="N11" s="31">
        <v>15950</v>
      </c>
      <c r="O11" s="35">
        <v>-2.6000000000000085</v>
      </c>
      <c r="P11" s="36">
        <v>-83.800000000000011</v>
      </c>
      <c r="Q11" s="37">
        <v>-81.2</v>
      </c>
      <c r="R11" s="2"/>
      <c r="S11" s="2"/>
      <c r="T11" s="25">
        <v>-81.2</v>
      </c>
    </row>
    <row r="12" spans="1:22" ht="18" x14ac:dyDescent="0.35">
      <c r="A12" s="31">
        <v>15900</v>
      </c>
      <c r="B12" s="35">
        <v>-9.9999999999994316E-2</v>
      </c>
      <c r="C12" s="36">
        <v>-151</v>
      </c>
      <c r="D12" s="36">
        <v>-150.9</v>
      </c>
      <c r="E12" s="2"/>
      <c r="F12" s="2"/>
      <c r="G12" s="2"/>
      <c r="H12" s="2"/>
      <c r="I12" s="2"/>
      <c r="J12" s="2"/>
      <c r="K12" s="2"/>
      <c r="L12" s="2"/>
      <c r="M12" s="2"/>
      <c r="N12" s="31">
        <v>15900</v>
      </c>
      <c r="O12" s="35">
        <v>-2.9000000000000057</v>
      </c>
      <c r="P12" s="36">
        <v>-105.60000000000001</v>
      </c>
      <c r="Q12" s="37">
        <v>-102.7</v>
      </c>
      <c r="R12" s="2"/>
      <c r="S12" s="2"/>
      <c r="T12" s="25">
        <v>-102.7</v>
      </c>
    </row>
    <row r="13" spans="1:22" ht="18" x14ac:dyDescent="0.35">
      <c r="A13" s="31">
        <v>15850</v>
      </c>
      <c r="B13" s="35">
        <v>0</v>
      </c>
      <c r="C13" s="36">
        <v>-8.3000000000000007</v>
      </c>
      <c r="D13" s="36">
        <v>-8.3000000000000007</v>
      </c>
      <c r="E13" s="2"/>
      <c r="F13" s="2"/>
      <c r="G13" s="2"/>
      <c r="H13" s="2"/>
      <c r="I13" s="2"/>
      <c r="J13" s="2"/>
      <c r="K13" s="2"/>
      <c r="L13" s="2"/>
      <c r="M13" s="2"/>
      <c r="N13" s="31">
        <v>15850</v>
      </c>
      <c r="O13" s="35">
        <v>-0.20000000000000018</v>
      </c>
      <c r="P13" s="36">
        <v>7</v>
      </c>
      <c r="Q13" s="37">
        <v>7.2</v>
      </c>
      <c r="R13" s="2"/>
      <c r="S13" s="2"/>
      <c r="T13" s="25">
        <v>7.2</v>
      </c>
    </row>
    <row r="14" spans="1:22" ht="18" x14ac:dyDescent="0.35">
      <c r="A14" s="31">
        <v>15800</v>
      </c>
      <c r="B14" s="35">
        <v>-0.89999999999999858</v>
      </c>
      <c r="C14" s="36">
        <v>-45.300000000000004</v>
      </c>
      <c r="D14" s="36">
        <v>-44.400000000000006</v>
      </c>
      <c r="E14" s="2"/>
      <c r="F14" s="2"/>
      <c r="G14" s="2"/>
      <c r="H14" s="2"/>
      <c r="I14" s="2"/>
      <c r="J14" s="2"/>
      <c r="K14" s="2"/>
      <c r="L14" s="2"/>
      <c r="M14" s="2"/>
      <c r="N14" s="31">
        <v>15800</v>
      </c>
      <c r="O14" s="35">
        <v>-0.80000000000001137</v>
      </c>
      <c r="P14" s="36">
        <v>319.90000000000003</v>
      </c>
      <c r="Q14" s="37">
        <v>320.70000000000005</v>
      </c>
      <c r="R14" s="2"/>
      <c r="S14" s="2"/>
      <c r="T14" s="25">
        <v>320.70000000000005</v>
      </c>
    </row>
    <row r="15" spans="1:22" ht="18" x14ac:dyDescent="0.35">
      <c r="A15" s="31">
        <v>15750</v>
      </c>
      <c r="B15" s="35">
        <v>-0.59999999999999787</v>
      </c>
      <c r="C15" s="36">
        <v>-26.3</v>
      </c>
      <c r="D15" s="36">
        <v>-25.700000000000003</v>
      </c>
      <c r="E15" s="2"/>
      <c r="F15" s="2"/>
      <c r="G15" s="2"/>
      <c r="H15" s="2"/>
      <c r="I15" s="2"/>
      <c r="J15" s="2"/>
      <c r="K15" s="2"/>
      <c r="L15" s="2"/>
      <c r="M15" s="2"/>
      <c r="N15" s="31">
        <v>15750</v>
      </c>
      <c r="O15" s="35">
        <v>-0.69999999999998863</v>
      </c>
      <c r="P15" s="36">
        <v>-66.8</v>
      </c>
      <c r="Q15" s="37">
        <v>-66.100000000000009</v>
      </c>
      <c r="R15" s="2"/>
      <c r="S15" s="2"/>
      <c r="T15" s="25">
        <v>-66.100000000000009</v>
      </c>
    </row>
    <row r="16" spans="1:22" ht="18" x14ac:dyDescent="0.35">
      <c r="A16" s="31">
        <v>15700</v>
      </c>
      <c r="B16" s="35">
        <v>4</v>
      </c>
      <c r="C16" s="36">
        <v>-85.4</v>
      </c>
      <c r="D16" s="36">
        <v>-89.4</v>
      </c>
      <c r="E16" s="2"/>
      <c r="F16" s="2"/>
      <c r="G16" s="2"/>
      <c r="H16" s="2"/>
      <c r="I16" s="2"/>
      <c r="J16" s="2"/>
      <c r="K16" s="2"/>
      <c r="L16" s="2"/>
      <c r="M16" s="2"/>
      <c r="N16" s="31">
        <v>15700</v>
      </c>
      <c r="O16" s="35">
        <v>-4.2999999999999972</v>
      </c>
      <c r="P16" s="36">
        <v>78.300000000000011</v>
      </c>
      <c r="Q16" s="37">
        <v>82.600000000000009</v>
      </c>
      <c r="R16" s="2"/>
      <c r="S16" s="2"/>
      <c r="T16" s="25">
        <v>82.600000000000009</v>
      </c>
    </row>
    <row r="17" spans="1:20" ht="18" x14ac:dyDescent="0.35">
      <c r="A17" s="31">
        <v>15650</v>
      </c>
      <c r="B17" s="35">
        <v>-5.0999999999999996</v>
      </c>
      <c r="C17" s="36">
        <v>-1.6</v>
      </c>
      <c r="D17" s="36">
        <v>3.5</v>
      </c>
      <c r="E17" s="2"/>
      <c r="F17" s="2"/>
      <c r="G17" s="2"/>
      <c r="H17" s="2"/>
      <c r="I17" s="2"/>
      <c r="J17" s="2"/>
      <c r="K17" s="2"/>
      <c r="L17" s="2"/>
      <c r="M17" s="2"/>
      <c r="N17" s="31">
        <v>15650</v>
      </c>
      <c r="O17" s="35">
        <v>-4.0000000000000009</v>
      </c>
      <c r="P17" s="36">
        <v>-10.200000000000001</v>
      </c>
      <c r="Q17" s="37">
        <v>-6.2</v>
      </c>
      <c r="R17" s="2"/>
      <c r="S17" s="2"/>
      <c r="T17" s="25">
        <v>-6.2</v>
      </c>
    </row>
    <row r="18" spans="1:20" ht="18" x14ac:dyDescent="0.35">
      <c r="A18" s="31">
        <v>15600</v>
      </c>
      <c r="B18" s="35">
        <v>-1.4000000000000909</v>
      </c>
      <c r="C18" s="36">
        <v>-745.90000000000009</v>
      </c>
      <c r="D18" s="36">
        <v>-744.5</v>
      </c>
      <c r="E18" s="2"/>
      <c r="F18" s="2"/>
      <c r="G18" s="2"/>
      <c r="H18" s="2"/>
      <c r="I18" s="2"/>
      <c r="J18" s="2"/>
      <c r="K18" s="2"/>
      <c r="L18" s="2"/>
      <c r="M18" s="2"/>
      <c r="N18" s="31">
        <v>15600</v>
      </c>
      <c r="O18" s="35">
        <v>-48.300000000000068</v>
      </c>
      <c r="P18" s="36">
        <v>-873.90000000000009</v>
      </c>
      <c r="Q18" s="37">
        <v>-825.6</v>
      </c>
      <c r="R18" s="2"/>
      <c r="S18" s="2"/>
      <c r="T18" s="25">
        <v>-825.6</v>
      </c>
    </row>
    <row r="19" spans="1:20" ht="18" x14ac:dyDescent="0.35">
      <c r="A19" s="31">
        <v>15550</v>
      </c>
      <c r="B19" s="35">
        <v>-1</v>
      </c>
      <c r="C19" s="36">
        <v>-70.600000000000009</v>
      </c>
      <c r="D19" s="36">
        <v>-69.600000000000009</v>
      </c>
      <c r="E19" s="2"/>
      <c r="F19" s="2"/>
      <c r="G19" s="2"/>
      <c r="H19" s="2"/>
      <c r="I19" s="2"/>
      <c r="J19" s="2"/>
      <c r="K19" s="2"/>
      <c r="L19" s="2"/>
      <c r="M19" s="2"/>
      <c r="N19" s="31">
        <v>15550</v>
      </c>
      <c r="O19" s="35">
        <v>-1</v>
      </c>
      <c r="P19" s="36">
        <v>-110.7</v>
      </c>
      <c r="Q19" s="37">
        <v>-109.7</v>
      </c>
      <c r="R19" s="2"/>
      <c r="S19" s="2"/>
      <c r="T19" s="25">
        <v>-109.7</v>
      </c>
    </row>
    <row r="20" spans="1:20" ht="18" x14ac:dyDescent="0.35">
      <c r="A20" s="31">
        <v>15500</v>
      </c>
      <c r="B20" s="35">
        <v>-5.8999999999999915</v>
      </c>
      <c r="C20" s="36">
        <v>-76.3</v>
      </c>
      <c r="D20" s="36">
        <v>-70.400000000000006</v>
      </c>
      <c r="E20" s="2"/>
      <c r="F20" s="2"/>
      <c r="G20" s="2"/>
      <c r="H20" s="2"/>
      <c r="I20" s="2"/>
      <c r="J20" s="2"/>
      <c r="K20" s="2"/>
      <c r="L20" s="2"/>
      <c r="M20" s="2"/>
      <c r="N20" s="31">
        <v>15500</v>
      </c>
      <c r="O20" s="35">
        <v>3.3999999999999773</v>
      </c>
      <c r="P20" s="36">
        <v>-468.90000000000003</v>
      </c>
      <c r="Q20" s="37">
        <v>-472.3</v>
      </c>
      <c r="R20" s="2"/>
      <c r="S20" s="2"/>
      <c r="T20" s="25">
        <v>-472.3</v>
      </c>
    </row>
    <row r="21" spans="1:20" ht="18" x14ac:dyDescent="0.35">
      <c r="A21" s="31">
        <v>15450</v>
      </c>
      <c r="B21" s="35">
        <v>1.4000000000000021</v>
      </c>
      <c r="C21" s="36">
        <v>-30.3</v>
      </c>
      <c r="D21" s="36">
        <v>-31.700000000000003</v>
      </c>
      <c r="E21" s="2"/>
      <c r="F21" s="2"/>
      <c r="G21" s="2"/>
      <c r="H21" s="2"/>
      <c r="I21" s="2"/>
      <c r="J21" s="2"/>
      <c r="K21" s="2"/>
      <c r="L21" s="2"/>
      <c r="M21" s="2"/>
      <c r="N21" s="31">
        <v>15450</v>
      </c>
      <c r="O21" s="35">
        <v>-0.5</v>
      </c>
      <c r="P21" s="36">
        <v>-9.1</v>
      </c>
      <c r="Q21" s="37">
        <v>-8.6</v>
      </c>
      <c r="R21" s="2"/>
      <c r="S21" s="2"/>
      <c r="T21" s="25">
        <v>-8.6</v>
      </c>
    </row>
    <row r="22" spans="1:20" ht="18" x14ac:dyDescent="0.35">
      <c r="A22" s="31">
        <v>15400</v>
      </c>
      <c r="B22" s="35">
        <v>1.8999999999999986</v>
      </c>
      <c r="C22" s="36">
        <v>41.1</v>
      </c>
      <c r="D22" s="36">
        <v>39.200000000000003</v>
      </c>
      <c r="E22" s="2"/>
      <c r="F22" s="2"/>
      <c r="G22" s="2"/>
      <c r="H22" s="2"/>
      <c r="I22" s="2"/>
      <c r="J22" s="2"/>
      <c r="K22" s="2"/>
      <c r="L22" s="2"/>
      <c r="M22" s="2"/>
      <c r="N22" s="31">
        <v>15400</v>
      </c>
      <c r="O22" s="35">
        <v>20.200000000000045</v>
      </c>
      <c r="P22" s="36">
        <v>523.30000000000007</v>
      </c>
      <c r="Q22" s="37">
        <v>503.1</v>
      </c>
      <c r="R22" s="2"/>
      <c r="S22" s="2"/>
      <c r="T22" s="25">
        <v>503.1</v>
      </c>
    </row>
    <row r="23" spans="1:20" ht="18" x14ac:dyDescent="0.35">
      <c r="A23" s="31">
        <v>15350</v>
      </c>
      <c r="B23" s="35">
        <v>-13.299999999999999</v>
      </c>
      <c r="C23" s="36">
        <v>-24.5</v>
      </c>
      <c r="D23" s="36">
        <v>-11.200000000000001</v>
      </c>
      <c r="E23" s="2"/>
      <c r="F23" s="2"/>
      <c r="G23" s="2"/>
      <c r="H23" s="2"/>
      <c r="I23" s="2"/>
      <c r="J23" s="2"/>
      <c r="K23" s="2"/>
      <c r="L23" s="2"/>
      <c r="M23" s="2"/>
      <c r="N23" s="31">
        <v>15350</v>
      </c>
      <c r="O23" s="35">
        <v>-13.4</v>
      </c>
      <c r="P23" s="36">
        <v>3.4000000000000004</v>
      </c>
      <c r="Q23" s="37">
        <v>16.8</v>
      </c>
      <c r="R23" s="2"/>
      <c r="S23" s="2"/>
      <c r="T23" s="25">
        <v>16.8</v>
      </c>
    </row>
    <row r="24" spans="1:20" ht="18" x14ac:dyDescent="0.35">
      <c r="A24" s="31">
        <v>15300</v>
      </c>
      <c r="B24" s="35">
        <v>28.5</v>
      </c>
      <c r="C24" s="36">
        <v>14</v>
      </c>
      <c r="D24" s="36">
        <v>-14.5</v>
      </c>
      <c r="E24" s="2"/>
      <c r="F24" s="2"/>
      <c r="G24" s="2"/>
      <c r="H24" s="2"/>
      <c r="I24" s="2"/>
      <c r="J24" s="2"/>
      <c r="K24" s="2"/>
      <c r="L24" s="2"/>
      <c r="M24" s="2"/>
      <c r="N24" s="31">
        <v>15300</v>
      </c>
      <c r="O24" s="35">
        <v>28.6</v>
      </c>
      <c r="P24" s="36">
        <v>80.400000000000006</v>
      </c>
      <c r="Q24" s="37">
        <v>51.800000000000004</v>
      </c>
      <c r="R24" s="2"/>
      <c r="S24" s="2"/>
      <c r="T24" s="25">
        <v>51.800000000000004</v>
      </c>
    </row>
    <row r="25" spans="1:20" ht="18" x14ac:dyDescent="0.35">
      <c r="A25" s="31">
        <v>15250</v>
      </c>
      <c r="B25" s="35">
        <v>-7</v>
      </c>
      <c r="C25" s="36">
        <v>-27.200000000000003</v>
      </c>
      <c r="D25" s="36">
        <v>-20.200000000000003</v>
      </c>
      <c r="E25" s="2"/>
      <c r="F25" s="2"/>
      <c r="G25" s="2"/>
      <c r="H25" s="2"/>
      <c r="I25" s="2"/>
      <c r="J25" s="2"/>
      <c r="K25" s="2"/>
      <c r="L25" s="2"/>
      <c r="M25" s="2"/>
      <c r="N25" s="31">
        <v>15250</v>
      </c>
      <c r="O25" s="35">
        <v>-11.000000000000004</v>
      </c>
      <c r="P25" s="36">
        <v>30.3</v>
      </c>
      <c r="Q25" s="37">
        <v>41.300000000000004</v>
      </c>
      <c r="R25" s="2"/>
      <c r="S25" s="2"/>
      <c r="T25" s="25">
        <v>41.300000000000004</v>
      </c>
    </row>
    <row r="26" spans="1:20" ht="18" x14ac:dyDescent="0.35">
      <c r="A26" s="31">
        <v>15200</v>
      </c>
      <c r="B26" s="35">
        <v>-71.5</v>
      </c>
      <c r="C26" s="36">
        <v>-94.7</v>
      </c>
      <c r="D26" s="36">
        <v>-23.200000000000003</v>
      </c>
      <c r="E26" s="2"/>
      <c r="F26" s="2"/>
      <c r="G26" s="2"/>
      <c r="H26" s="2"/>
      <c r="I26" s="2"/>
      <c r="J26" s="2"/>
      <c r="K26" s="2"/>
      <c r="L26" s="2"/>
      <c r="M26" s="2"/>
      <c r="N26" s="31">
        <v>15200</v>
      </c>
      <c r="O26" s="35">
        <v>-70.800000000000011</v>
      </c>
      <c r="P26" s="36">
        <v>79.400000000000006</v>
      </c>
      <c r="Q26" s="37">
        <v>150.20000000000002</v>
      </c>
      <c r="R26" s="2"/>
      <c r="S26" s="2"/>
      <c r="T26" s="25">
        <v>150.20000000000002</v>
      </c>
    </row>
    <row r="27" spans="1:20" ht="18" x14ac:dyDescent="0.35">
      <c r="A27" s="31">
        <v>15150</v>
      </c>
      <c r="B27" s="35">
        <v>-1.1000000000000085</v>
      </c>
      <c r="C27" s="36">
        <v>66.3</v>
      </c>
      <c r="D27" s="36">
        <v>67.400000000000006</v>
      </c>
      <c r="E27" s="2"/>
      <c r="F27" s="2"/>
      <c r="G27" s="2"/>
      <c r="H27" s="2"/>
      <c r="I27" s="2"/>
      <c r="J27" s="2"/>
      <c r="K27" s="2"/>
      <c r="L27" s="2"/>
      <c r="M27" s="2"/>
      <c r="N27" s="31">
        <v>15150</v>
      </c>
      <c r="O27" s="35">
        <v>-1.0999999999999943</v>
      </c>
      <c r="P27" s="36">
        <v>134.70000000000002</v>
      </c>
      <c r="Q27" s="37">
        <v>135.80000000000001</v>
      </c>
      <c r="R27" s="2"/>
      <c r="S27" s="2"/>
      <c r="T27" s="25">
        <v>135.80000000000001</v>
      </c>
    </row>
    <row r="28" spans="1:20" ht="18" x14ac:dyDescent="0.35">
      <c r="A28" s="31">
        <v>15100</v>
      </c>
      <c r="B28" s="35">
        <v>-3.3000000000000043</v>
      </c>
      <c r="C28" s="36">
        <v>38.5</v>
      </c>
      <c r="D28" s="36">
        <v>41.800000000000004</v>
      </c>
      <c r="E28" s="2"/>
      <c r="F28" s="2"/>
      <c r="G28" s="2"/>
      <c r="H28" s="2"/>
      <c r="I28" s="2"/>
      <c r="J28" s="2"/>
      <c r="K28" s="2"/>
      <c r="L28" s="2"/>
      <c r="M28" s="2"/>
      <c r="N28" s="31">
        <v>15100</v>
      </c>
      <c r="O28" s="35">
        <v>-3</v>
      </c>
      <c r="P28" s="36">
        <v>690.1</v>
      </c>
      <c r="Q28" s="37">
        <v>693.1</v>
      </c>
      <c r="R28" s="2"/>
      <c r="S28" s="2"/>
      <c r="T28" s="25">
        <v>693.1</v>
      </c>
    </row>
    <row r="29" spans="1:20" ht="18" x14ac:dyDescent="0.35">
      <c r="A29" s="31">
        <v>15050</v>
      </c>
      <c r="B29" s="35">
        <v>0.5</v>
      </c>
      <c r="C29" s="36">
        <v>275.5</v>
      </c>
      <c r="D29" s="36">
        <v>275</v>
      </c>
      <c r="E29" s="2"/>
      <c r="F29" s="2"/>
      <c r="G29" s="2"/>
      <c r="H29" s="2"/>
      <c r="I29" s="2"/>
      <c r="J29" s="2"/>
      <c r="K29" s="2"/>
      <c r="L29" s="2"/>
      <c r="M29" s="2"/>
      <c r="N29" s="31">
        <v>15050</v>
      </c>
      <c r="O29" s="35">
        <v>-8.2000000000000455</v>
      </c>
      <c r="P29" s="36">
        <v>349.5</v>
      </c>
      <c r="Q29" s="37">
        <v>357.70000000000005</v>
      </c>
      <c r="R29" s="2"/>
      <c r="S29" s="2"/>
      <c r="T29" s="25">
        <v>357.70000000000005</v>
      </c>
    </row>
    <row r="30" spans="1:20" ht="18" x14ac:dyDescent="0.35">
      <c r="A30" s="31">
        <v>15000</v>
      </c>
      <c r="B30" s="35">
        <v>-162.79999999999995</v>
      </c>
      <c r="C30" s="36">
        <v>1033.7</v>
      </c>
      <c r="D30" s="36">
        <v>1196.5</v>
      </c>
      <c r="E30" s="2"/>
      <c r="F30" s="2"/>
      <c r="G30" s="2"/>
      <c r="H30" s="2"/>
      <c r="I30" s="2"/>
      <c r="J30" s="2"/>
      <c r="K30" s="2"/>
      <c r="L30" s="2"/>
      <c r="M30" s="2"/>
      <c r="N30" s="31">
        <v>15000</v>
      </c>
      <c r="O30" s="35">
        <v>-227</v>
      </c>
      <c r="P30" s="36">
        <v>2252.7000000000003</v>
      </c>
      <c r="Q30" s="37">
        <v>2479.7000000000003</v>
      </c>
      <c r="R30" s="2"/>
      <c r="S30" s="2"/>
      <c r="T30" s="25">
        <v>2479.7000000000003</v>
      </c>
    </row>
    <row r="31" spans="1:20" ht="18" x14ac:dyDescent="0.35">
      <c r="A31" s="31">
        <v>14950</v>
      </c>
      <c r="B31" s="35">
        <v>0</v>
      </c>
      <c r="C31" s="36">
        <v>403.20000000000005</v>
      </c>
      <c r="D31" s="36">
        <v>403.20000000000005</v>
      </c>
      <c r="E31" s="2"/>
      <c r="F31" s="2"/>
      <c r="G31" s="2"/>
      <c r="H31" s="2"/>
      <c r="I31" s="2"/>
      <c r="J31" s="2"/>
      <c r="K31" s="2"/>
      <c r="L31" s="2"/>
      <c r="M31" s="2"/>
      <c r="N31" s="31">
        <v>14950</v>
      </c>
      <c r="O31" s="35">
        <v>0.19999999999998863</v>
      </c>
      <c r="P31" s="36">
        <v>457</v>
      </c>
      <c r="Q31" s="37">
        <v>456.8</v>
      </c>
      <c r="R31" s="2"/>
      <c r="S31" s="2"/>
      <c r="T31" s="25">
        <v>456.8</v>
      </c>
    </row>
    <row r="32" spans="1:20" ht="18" x14ac:dyDescent="0.35">
      <c r="A32" s="31">
        <v>14900</v>
      </c>
      <c r="B32" s="35">
        <v>-4.7999999999999972</v>
      </c>
      <c r="C32" s="36">
        <v>-71.7</v>
      </c>
      <c r="D32" s="36">
        <v>-66.900000000000006</v>
      </c>
      <c r="E32" s="2"/>
      <c r="F32" s="2"/>
      <c r="G32" s="2"/>
      <c r="H32" s="2"/>
      <c r="I32" s="2"/>
      <c r="J32" s="2"/>
      <c r="K32" s="2"/>
      <c r="L32" s="2"/>
      <c r="M32" s="2"/>
      <c r="N32" s="31">
        <v>14900</v>
      </c>
      <c r="O32" s="35">
        <v>-1.0999999999999943</v>
      </c>
      <c r="P32" s="36">
        <v>213.9</v>
      </c>
      <c r="Q32" s="37">
        <v>215</v>
      </c>
      <c r="R32" s="2"/>
      <c r="S32" s="2"/>
      <c r="T32" s="25">
        <v>215</v>
      </c>
    </row>
    <row r="33" spans="1:20" ht="18" x14ac:dyDescent="0.35">
      <c r="A33" s="31">
        <v>14850</v>
      </c>
      <c r="B33" s="35">
        <v>-0.89999999999999991</v>
      </c>
      <c r="C33" s="36">
        <v>2.8000000000000003</v>
      </c>
      <c r="D33" s="36">
        <v>3.7</v>
      </c>
      <c r="E33" s="2"/>
      <c r="F33" s="2"/>
      <c r="G33" s="2"/>
      <c r="H33" s="2"/>
      <c r="I33" s="2"/>
      <c r="J33" s="2"/>
      <c r="K33" s="2"/>
      <c r="L33" s="2"/>
      <c r="M33" s="2"/>
      <c r="N33" s="31">
        <v>14850</v>
      </c>
      <c r="O33" s="35">
        <v>-4.7999999999999972</v>
      </c>
      <c r="P33" s="36">
        <v>25.200000000000003</v>
      </c>
      <c r="Q33" s="37">
        <v>30</v>
      </c>
      <c r="R33" s="2"/>
      <c r="S33" s="2"/>
      <c r="T33" s="25">
        <v>30</v>
      </c>
    </row>
    <row r="34" spans="1:20" ht="18" x14ac:dyDescent="0.35">
      <c r="A34" s="31">
        <v>14800</v>
      </c>
      <c r="B34" s="35">
        <v>-22.399999999999977</v>
      </c>
      <c r="C34" s="36">
        <v>564</v>
      </c>
      <c r="D34" s="36">
        <v>586.4</v>
      </c>
      <c r="E34" s="2"/>
      <c r="F34" s="2"/>
      <c r="G34" s="2"/>
      <c r="H34" s="2"/>
      <c r="I34" s="2"/>
      <c r="J34" s="2"/>
      <c r="K34" s="2"/>
      <c r="L34" s="2"/>
      <c r="M34" s="2"/>
      <c r="N34" s="31">
        <v>14800</v>
      </c>
      <c r="O34" s="35">
        <v>-24</v>
      </c>
      <c r="P34" s="36">
        <v>877.6</v>
      </c>
      <c r="Q34" s="37">
        <v>901.6</v>
      </c>
      <c r="R34" s="2"/>
      <c r="S34" s="2"/>
      <c r="T34" s="25">
        <v>901.6</v>
      </c>
    </row>
    <row r="35" spans="1:20" ht="18" x14ac:dyDescent="0.35">
      <c r="A35" s="31">
        <v>14750</v>
      </c>
      <c r="B35" s="35">
        <v>-3.3000000000000114</v>
      </c>
      <c r="C35" s="36">
        <v>72.8</v>
      </c>
      <c r="D35" s="36">
        <v>76.100000000000009</v>
      </c>
      <c r="E35" s="2"/>
      <c r="F35" s="2"/>
      <c r="G35" s="2"/>
      <c r="H35" s="2"/>
      <c r="I35" s="2"/>
      <c r="J35" s="2"/>
      <c r="K35" s="2"/>
      <c r="L35" s="2"/>
      <c r="M35" s="2"/>
      <c r="N35" s="31">
        <v>14750</v>
      </c>
      <c r="O35" s="35">
        <v>-3.0999999999999943</v>
      </c>
      <c r="P35" s="36">
        <v>108.9</v>
      </c>
      <c r="Q35" s="37">
        <v>112</v>
      </c>
      <c r="R35" s="2"/>
      <c r="S35" s="2"/>
      <c r="T35" s="25">
        <v>112</v>
      </c>
    </row>
    <row r="36" spans="1:20" ht="18" x14ac:dyDescent="0.35">
      <c r="A36" s="31">
        <v>14700</v>
      </c>
      <c r="B36" s="35">
        <v>7.3000000000000114</v>
      </c>
      <c r="C36" s="36">
        <v>505.3</v>
      </c>
      <c r="D36" s="36">
        <v>498</v>
      </c>
      <c r="E36" s="2"/>
      <c r="F36" s="2"/>
      <c r="G36" s="2"/>
      <c r="H36" s="2"/>
      <c r="I36" s="2"/>
      <c r="J36" s="2"/>
      <c r="K36" s="2"/>
      <c r="L36" s="2"/>
      <c r="M36" s="2"/>
      <c r="N36" s="31">
        <v>14700</v>
      </c>
      <c r="O36" s="35">
        <v>25.099999999999966</v>
      </c>
      <c r="P36" s="36">
        <v>525.9</v>
      </c>
      <c r="Q36" s="37">
        <v>500.8</v>
      </c>
      <c r="R36" s="2"/>
      <c r="S36" s="2"/>
      <c r="T36" s="25">
        <v>500.8</v>
      </c>
    </row>
    <row r="37" spans="1:20" ht="18" x14ac:dyDescent="0.35">
      <c r="A37" s="31">
        <v>14650</v>
      </c>
      <c r="B37" s="35">
        <v>-0.40000000000000568</v>
      </c>
      <c r="C37" s="36">
        <v>121</v>
      </c>
      <c r="D37" s="36">
        <v>121.4</v>
      </c>
      <c r="E37" s="2"/>
      <c r="F37" s="2"/>
      <c r="G37" s="2"/>
      <c r="H37" s="2"/>
      <c r="I37" s="2"/>
      <c r="J37" s="2"/>
      <c r="K37" s="2"/>
      <c r="L37" s="2"/>
      <c r="M37" s="2"/>
      <c r="N37" s="31">
        <v>14650</v>
      </c>
      <c r="O37" s="35">
        <v>-0.30000000000001137</v>
      </c>
      <c r="P37" s="36">
        <v>154.9</v>
      </c>
      <c r="Q37" s="37">
        <v>155.20000000000002</v>
      </c>
      <c r="R37" s="2"/>
      <c r="S37" s="2"/>
      <c r="T37" s="25">
        <v>155.20000000000002</v>
      </c>
    </row>
    <row r="38" spans="1:20" ht="18" x14ac:dyDescent="0.35">
      <c r="A38" s="31">
        <v>14600</v>
      </c>
      <c r="B38" s="35">
        <v>-6.3000000000000114</v>
      </c>
      <c r="C38" s="36">
        <v>313.60000000000002</v>
      </c>
      <c r="D38" s="36">
        <v>319.90000000000003</v>
      </c>
      <c r="E38" s="2"/>
      <c r="F38" s="2"/>
      <c r="G38" s="2"/>
      <c r="H38" s="2"/>
      <c r="I38" s="2"/>
      <c r="J38" s="2"/>
      <c r="K38" s="2"/>
      <c r="L38" s="2"/>
      <c r="M38" s="2"/>
      <c r="N38" s="31">
        <v>14600</v>
      </c>
      <c r="O38" s="35">
        <v>-45.200000000000045</v>
      </c>
      <c r="P38" s="36">
        <v>1259.9000000000001</v>
      </c>
      <c r="Q38" s="37">
        <v>1305.1000000000001</v>
      </c>
      <c r="R38" s="2"/>
      <c r="S38" s="2"/>
      <c r="T38" s="25">
        <v>1305.1000000000001</v>
      </c>
    </row>
    <row r="39" spans="1:20" ht="18" x14ac:dyDescent="0.35">
      <c r="A39" s="31">
        <v>14550</v>
      </c>
      <c r="B39" s="35">
        <v>-0.29999999999999716</v>
      </c>
      <c r="C39" s="36">
        <v>37.300000000000004</v>
      </c>
      <c r="D39" s="36">
        <v>37.6</v>
      </c>
      <c r="E39" s="2"/>
      <c r="F39" s="2"/>
      <c r="G39" s="2"/>
      <c r="H39" s="2"/>
      <c r="I39" s="2"/>
      <c r="J39" s="2"/>
      <c r="K39" s="2"/>
      <c r="L39" s="2"/>
      <c r="M39" s="2"/>
      <c r="N39" s="31">
        <v>14550</v>
      </c>
      <c r="O39" s="35">
        <v>-0.29999999999999716</v>
      </c>
      <c r="P39" s="36">
        <v>75.400000000000006</v>
      </c>
      <c r="Q39" s="37">
        <v>75.7</v>
      </c>
      <c r="R39" s="2"/>
      <c r="S39" s="2"/>
      <c r="T39" s="25">
        <v>75.7</v>
      </c>
    </row>
    <row r="40" spans="1:20" ht="18" x14ac:dyDescent="0.35">
      <c r="A40" s="31">
        <v>14500</v>
      </c>
      <c r="B40" s="35">
        <v>11.099999999999966</v>
      </c>
      <c r="C40" s="36">
        <v>321.8</v>
      </c>
      <c r="D40" s="36">
        <v>310.70000000000005</v>
      </c>
      <c r="E40" s="2"/>
      <c r="F40" s="2"/>
      <c r="G40" s="2"/>
      <c r="H40" s="2"/>
      <c r="I40" s="2"/>
      <c r="J40" s="2"/>
      <c r="K40" s="2"/>
      <c r="L40" s="2"/>
      <c r="M40" s="2"/>
      <c r="N40" s="31">
        <v>14500</v>
      </c>
      <c r="O40" s="35">
        <v>14.5</v>
      </c>
      <c r="P40" s="36">
        <v>765.90000000000009</v>
      </c>
      <c r="Q40" s="37">
        <v>751.40000000000009</v>
      </c>
      <c r="R40" s="2"/>
      <c r="S40" s="2"/>
      <c r="T40" s="25">
        <v>751.40000000000009</v>
      </c>
    </row>
    <row r="41" spans="1:20" ht="18" x14ac:dyDescent="0.35">
      <c r="A41" s="31">
        <v>14450</v>
      </c>
      <c r="B41" s="35">
        <v>2.2999999999999972</v>
      </c>
      <c r="C41" s="36">
        <v>99.5</v>
      </c>
      <c r="D41" s="36">
        <v>97.2</v>
      </c>
      <c r="E41" s="2"/>
      <c r="F41" s="2"/>
      <c r="G41" s="2"/>
      <c r="H41" s="2"/>
      <c r="I41" s="2"/>
      <c r="J41" s="2"/>
      <c r="K41" s="2"/>
      <c r="L41" s="2"/>
      <c r="M41" s="2"/>
      <c r="N41" s="31">
        <v>14450</v>
      </c>
      <c r="O41" s="35">
        <v>-6.3999999999999915</v>
      </c>
      <c r="P41" s="36">
        <v>125.2</v>
      </c>
      <c r="Q41" s="37">
        <v>131.6</v>
      </c>
      <c r="R41" s="2"/>
      <c r="S41" s="2"/>
      <c r="T41" s="25">
        <v>131.6</v>
      </c>
    </row>
    <row r="42" spans="1:20" ht="18" x14ac:dyDescent="0.35">
      <c r="A42" s="31">
        <v>14400</v>
      </c>
      <c r="B42" s="35">
        <v>1.0999999999999943</v>
      </c>
      <c r="C42" s="36">
        <v>209.3</v>
      </c>
      <c r="D42" s="36">
        <v>208.20000000000002</v>
      </c>
      <c r="E42" s="2"/>
      <c r="F42" s="2"/>
      <c r="G42" s="2"/>
      <c r="H42" s="2"/>
      <c r="I42" s="2"/>
      <c r="J42" s="2"/>
      <c r="K42" s="2"/>
      <c r="L42" s="2"/>
      <c r="M42" s="2"/>
      <c r="N42" s="31">
        <v>14400</v>
      </c>
      <c r="O42" s="35">
        <v>0.69999999999998863</v>
      </c>
      <c r="P42" s="36">
        <v>502.40000000000003</v>
      </c>
      <c r="Q42" s="37">
        <v>501.70000000000005</v>
      </c>
      <c r="R42" s="2"/>
      <c r="S42" s="2"/>
      <c r="T42" s="25">
        <v>501.70000000000005</v>
      </c>
    </row>
    <row r="43" spans="1:20" ht="18" x14ac:dyDescent="0.35">
      <c r="A43" s="31">
        <v>14350</v>
      </c>
      <c r="B43" s="35">
        <v>9.9999999999994316E-2</v>
      </c>
      <c r="C43" s="36">
        <v>43.5</v>
      </c>
      <c r="D43" s="36">
        <v>43.400000000000006</v>
      </c>
      <c r="E43" s="2"/>
      <c r="F43" s="2"/>
      <c r="G43" s="2"/>
      <c r="H43" s="2"/>
      <c r="I43" s="2"/>
      <c r="J43" s="2"/>
      <c r="K43" s="2"/>
      <c r="L43" s="2"/>
      <c r="M43" s="2"/>
      <c r="N43" s="31">
        <v>14350</v>
      </c>
      <c r="O43" s="35">
        <v>9.9999999999994316E-2</v>
      </c>
      <c r="P43" s="36">
        <v>91</v>
      </c>
      <c r="Q43" s="37">
        <v>90.9</v>
      </c>
      <c r="R43" s="2"/>
      <c r="S43" s="2"/>
      <c r="T43" s="25">
        <v>90.9</v>
      </c>
    </row>
    <row r="44" spans="1:20" ht="18" x14ac:dyDescent="0.35">
      <c r="A44" s="31">
        <v>14300</v>
      </c>
      <c r="B44" s="35">
        <v>19.300000000000011</v>
      </c>
      <c r="C44" s="36">
        <v>189.60000000000002</v>
      </c>
      <c r="D44" s="36">
        <v>170.3</v>
      </c>
      <c r="E44" s="2"/>
      <c r="F44" s="2"/>
      <c r="G44" s="2"/>
      <c r="H44" s="2"/>
      <c r="I44" s="2"/>
      <c r="J44" s="2"/>
      <c r="K44" s="2"/>
      <c r="L44" s="2"/>
      <c r="M44" s="2"/>
      <c r="N44" s="31">
        <v>14300</v>
      </c>
      <c r="O44" s="35">
        <v>19.300000000000011</v>
      </c>
      <c r="P44" s="36">
        <v>296.8</v>
      </c>
      <c r="Q44" s="37">
        <v>277.5</v>
      </c>
      <c r="R44" s="2"/>
      <c r="S44" s="2"/>
      <c r="T44" s="25">
        <v>277.5</v>
      </c>
    </row>
    <row r="45" spans="1:20" ht="18" x14ac:dyDescent="0.35">
      <c r="A45" s="31">
        <v>14250</v>
      </c>
      <c r="B45" s="35">
        <v>0.29999999999999716</v>
      </c>
      <c r="C45" s="36">
        <v>63.7</v>
      </c>
      <c r="D45" s="36">
        <v>63.400000000000006</v>
      </c>
      <c r="E45" s="2"/>
      <c r="F45" s="2"/>
      <c r="G45" s="2"/>
      <c r="H45" s="2"/>
      <c r="I45" s="2"/>
      <c r="J45" s="2"/>
      <c r="K45" s="2"/>
      <c r="L45" s="2"/>
      <c r="M45" s="2"/>
      <c r="N45" s="31">
        <v>14250</v>
      </c>
      <c r="O45" s="35">
        <v>0.5</v>
      </c>
      <c r="P45" s="36">
        <v>79.800000000000011</v>
      </c>
      <c r="Q45" s="37">
        <v>79.300000000000011</v>
      </c>
      <c r="R45" s="2"/>
      <c r="S45" s="2"/>
      <c r="T45" s="25">
        <v>79.300000000000011</v>
      </c>
    </row>
    <row r="46" spans="1:20" ht="18" x14ac:dyDescent="0.35">
      <c r="A46" s="31">
        <v>14200</v>
      </c>
      <c r="B46" s="35">
        <v>15</v>
      </c>
      <c r="C46" s="36">
        <v>648.5</v>
      </c>
      <c r="D46" s="36">
        <v>633.5</v>
      </c>
      <c r="E46" s="2"/>
      <c r="F46" s="2"/>
      <c r="G46" s="2"/>
      <c r="H46" s="2"/>
      <c r="I46" s="2"/>
      <c r="J46" s="2"/>
      <c r="K46" s="2"/>
      <c r="L46" s="2"/>
      <c r="M46" s="2"/>
      <c r="N46" s="31">
        <v>14200</v>
      </c>
      <c r="O46" s="35">
        <v>164.90000000000009</v>
      </c>
      <c r="P46" s="36">
        <v>1282.1000000000001</v>
      </c>
      <c r="Q46" s="37">
        <v>1117.2</v>
      </c>
      <c r="R46" s="2"/>
      <c r="S46" s="2"/>
      <c r="T46" s="25">
        <v>1117.2</v>
      </c>
    </row>
    <row r="47" spans="1:20" ht="18" x14ac:dyDescent="0.35">
      <c r="A47" s="31">
        <v>14150</v>
      </c>
      <c r="B47" s="35">
        <v>0.20000000000000284</v>
      </c>
      <c r="C47" s="36">
        <v>79.400000000000006</v>
      </c>
      <c r="D47" s="36">
        <v>79.2</v>
      </c>
      <c r="E47" s="2"/>
      <c r="F47" s="2"/>
      <c r="G47" s="2"/>
      <c r="H47" s="2"/>
      <c r="I47" s="2"/>
      <c r="J47" s="2"/>
      <c r="K47" s="2"/>
      <c r="L47" s="2"/>
      <c r="M47" s="2"/>
      <c r="N47" s="31">
        <v>14150</v>
      </c>
      <c r="O47" s="35">
        <v>0.30000000000001137</v>
      </c>
      <c r="P47" s="36">
        <v>181.60000000000002</v>
      </c>
      <c r="Q47" s="37">
        <v>181.3</v>
      </c>
      <c r="R47" s="2"/>
      <c r="S47" s="2"/>
      <c r="T47" s="25">
        <v>181.3</v>
      </c>
    </row>
    <row r="48" spans="1:20" ht="18" x14ac:dyDescent="0.35">
      <c r="A48" s="31">
        <v>14100</v>
      </c>
      <c r="B48" s="35">
        <v>5.3999999999999915</v>
      </c>
      <c r="C48" s="36">
        <v>94</v>
      </c>
      <c r="D48" s="36">
        <v>88.600000000000009</v>
      </c>
      <c r="E48" s="2"/>
      <c r="F48" s="2"/>
      <c r="G48" s="2"/>
      <c r="H48" s="2"/>
      <c r="I48" s="2"/>
      <c r="J48" s="2"/>
      <c r="K48" s="2"/>
      <c r="L48" s="2"/>
      <c r="M48" s="2"/>
      <c r="N48" s="31">
        <v>14100</v>
      </c>
      <c r="O48" s="35">
        <v>5.6000000000000227</v>
      </c>
      <c r="P48" s="36">
        <v>235.60000000000002</v>
      </c>
      <c r="Q48" s="37">
        <v>230</v>
      </c>
      <c r="R48" s="2"/>
      <c r="S48" s="2"/>
      <c r="T48" s="25">
        <v>230</v>
      </c>
    </row>
    <row r="49" spans="1:20" ht="18" x14ac:dyDescent="0.35">
      <c r="A49" s="31">
        <v>14050</v>
      </c>
      <c r="B49" s="35">
        <v>0</v>
      </c>
      <c r="C49" s="36">
        <v>215.4</v>
      </c>
      <c r="D49" s="36">
        <v>215.4</v>
      </c>
      <c r="E49" s="2"/>
      <c r="F49" s="2"/>
      <c r="G49" s="2"/>
      <c r="H49" s="2"/>
      <c r="I49" s="2"/>
      <c r="J49" s="2"/>
      <c r="K49" s="2"/>
      <c r="L49" s="2"/>
      <c r="M49" s="2"/>
      <c r="N49" s="31">
        <v>14050</v>
      </c>
      <c r="O49" s="35">
        <v>0</v>
      </c>
      <c r="P49" s="36">
        <v>223</v>
      </c>
      <c r="Q49" s="37">
        <v>223</v>
      </c>
      <c r="R49" s="2"/>
      <c r="S49" s="2"/>
      <c r="T49" s="25">
        <v>223</v>
      </c>
    </row>
    <row r="50" spans="1:20" ht="18.600000000000001" thickBot="1" x14ac:dyDescent="0.4">
      <c r="A50" s="38">
        <v>14000</v>
      </c>
      <c r="B50" s="35">
        <v>-85.400000000000034</v>
      </c>
      <c r="C50" s="40">
        <v>352.8</v>
      </c>
      <c r="D50" s="40">
        <v>438.20000000000005</v>
      </c>
      <c r="E50" s="2"/>
      <c r="F50" s="2"/>
      <c r="G50" s="2"/>
      <c r="H50" s="2"/>
      <c r="I50" s="2"/>
      <c r="J50" s="2"/>
      <c r="K50" s="2"/>
      <c r="L50" s="2"/>
      <c r="M50" s="2"/>
      <c r="N50" s="38">
        <v>14000</v>
      </c>
      <c r="O50" s="35">
        <v>-106.5</v>
      </c>
      <c r="P50" s="36">
        <v>3252.7000000000003</v>
      </c>
      <c r="Q50" s="41">
        <v>3359.2000000000003</v>
      </c>
      <c r="R50" s="2"/>
      <c r="S50" s="2"/>
      <c r="T50" s="25">
        <v>3359.2000000000003</v>
      </c>
    </row>
    <row r="51" spans="1:20" ht="18.600000000000001" thickBot="1" x14ac:dyDescent="0.4">
      <c r="A51" s="149"/>
      <c r="B51" s="2"/>
      <c r="C51" s="2"/>
      <c r="D51" s="2"/>
      <c r="E51" s="2"/>
      <c r="F51" s="2"/>
      <c r="G51" s="2"/>
      <c r="H51" s="2"/>
      <c r="I51" s="2"/>
      <c r="J51" s="2"/>
      <c r="K51" s="2"/>
      <c r="L51" s="2"/>
      <c r="M51" s="2"/>
      <c r="N51" s="2"/>
      <c r="O51" s="44"/>
      <c r="P51" s="44"/>
      <c r="Q51" s="44"/>
      <c r="R51" s="2"/>
      <c r="S51" s="2"/>
    </row>
    <row r="52" spans="1:20" ht="60.75" customHeight="1" thickBot="1" x14ac:dyDescent="0.35">
      <c r="A52" s="149"/>
      <c r="B52" s="163" t="s">
        <v>39</v>
      </c>
      <c r="C52" s="164"/>
      <c r="D52" s="165"/>
      <c r="E52" s="2"/>
      <c r="F52" s="2"/>
      <c r="G52" s="2"/>
      <c r="H52" s="2"/>
      <c r="I52" s="2"/>
      <c r="J52" s="2"/>
      <c r="K52" s="2"/>
      <c r="L52" s="2"/>
      <c r="M52" s="2"/>
      <c r="N52" s="2"/>
      <c r="O52" s="163" t="s">
        <v>38</v>
      </c>
      <c r="P52" s="164"/>
      <c r="Q52" s="165"/>
      <c r="R52" s="2"/>
      <c r="S52" s="2"/>
    </row>
    <row r="53" spans="1:20" x14ac:dyDescent="0.3">
      <c r="A53" s="21"/>
      <c r="B53" s="2"/>
      <c r="C53" s="2"/>
      <c r="D53" s="2"/>
      <c r="E53" s="2"/>
      <c r="F53" s="2"/>
      <c r="G53" s="2"/>
      <c r="H53" s="2"/>
      <c r="I53" s="2"/>
      <c r="J53" s="2"/>
      <c r="K53" s="2"/>
      <c r="L53" s="2"/>
      <c r="M53" s="2"/>
      <c r="N53" s="2"/>
      <c r="O53" s="2"/>
      <c r="P53" s="2"/>
      <c r="Q53" s="2"/>
      <c r="R53" s="2"/>
      <c r="S53" s="2"/>
    </row>
    <row r="54" spans="1:20" ht="18" x14ac:dyDescent="0.35">
      <c r="A54" s="42" t="s">
        <v>36</v>
      </c>
      <c r="B54" s="42"/>
      <c r="C54" s="42"/>
      <c r="D54" s="42"/>
      <c r="E54" s="28"/>
      <c r="F54" s="28"/>
      <c r="G54" s="28"/>
      <c r="H54" s="28"/>
      <c r="I54" s="2"/>
      <c r="J54" s="2"/>
      <c r="K54" s="2"/>
      <c r="L54" s="2"/>
      <c r="M54" s="2"/>
      <c r="N54" s="42" t="s">
        <v>36</v>
      </c>
      <c r="O54" s="42"/>
      <c r="P54" s="42"/>
      <c r="Q54" s="42"/>
      <c r="R54" s="2"/>
      <c r="S54" s="2"/>
    </row>
    <row r="55" spans="1:20" ht="18" x14ac:dyDescent="0.35">
      <c r="A55" s="43" t="s">
        <v>37</v>
      </c>
      <c r="B55" s="43"/>
      <c r="C55" s="43"/>
      <c r="D55" s="43"/>
      <c r="E55" s="28"/>
      <c r="F55" s="28"/>
      <c r="G55" s="71" t="s">
        <v>141</v>
      </c>
      <c r="H55" s="28"/>
      <c r="I55" s="2"/>
      <c r="J55" s="2"/>
      <c r="K55" s="2"/>
      <c r="L55" s="2"/>
      <c r="M55" s="2"/>
      <c r="N55" s="43" t="s">
        <v>37</v>
      </c>
      <c r="O55" s="43"/>
      <c r="P55" s="43"/>
      <c r="Q55" s="43"/>
      <c r="R55" s="2"/>
      <c r="S55" s="2"/>
    </row>
    <row r="56" spans="1:20" x14ac:dyDescent="0.3">
      <c r="A56" s="28"/>
      <c r="B56" s="28"/>
      <c r="C56" s="28"/>
      <c r="D56" s="28"/>
      <c r="E56" s="28"/>
      <c r="F56" s="28"/>
      <c r="G56" s="28"/>
      <c r="H56" s="28"/>
      <c r="I56" s="2"/>
      <c r="J56" s="2"/>
      <c r="K56" s="2"/>
      <c r="L56" s="2"/>
      <c r="M56" s="2"/>
      <c r="N56" s="2"/>
      <c r="O56" s="2"/>
      <c r="P56" s="2"/>
      <c r="Q56" s="2"/>
      <c r="R56" s="2"/>
      <c r="S56" s="2"/>
    </row>
    <row r="57" spans="1:20" ht="117.75" customHeight="1" x14ac:dyDescent="0.3">
      <c r="A57" s="181" t="s">
        <v>105</v>
      </c>
      <c r="B57" s="182"/>
      <c r="C57" s="182"/>
      <c r="D57" s="182"/>
      <c r="E57" s="182"/>
      <c r="F57" s="182"/>
      <c r="G57" s="182"/>
      <c r="H57" s="182"/>
      <c r="I57" s="182"/>
      <c r="J57" s="2"/>
      <c r="K57" s="2"/>
      <c r="L57" s="2"/>
      <c r="M57" s="2"/>
      <c r="N57" s="162" t="s">
        <v>43</v>
      </c>
      <c r="O57" s="162"/>
      <c r="P57" s="162"/>
      <c r="Q57" s="162"/>
      <c r="R57" s="2"/>
      <c r="S57" s="2"/>
    </row>
    <row r="58" spans="1:20" x14ac:dyDescent="0.3">
      <c r="A58" s="28"/>
      <c r="B58" s="28"/>
      <c r="C58" s="28"/>
      <c r="D58" s="28"/>
      <c r="E58" s="28"/>
      <c r="F58" s="28"/>
      <c r="G58" s="28"/>
      <c r="H58" s="28"/>
      <c r="I58" s="2"/>
      <c r="J58" s="2"/>
      <c r="K58" s="2"/>
      <c r="L58" s="2"/>
      <c r="M58" s="2"/>
      <c r="N58" s="2"/>
      <c r="O58" s="2"/>
      <c r="P58" s="2"/>
      <c r="Q58" s="2"/>
      <c r="R58" s="2"/>
      <c r="S58" s="2"/>
    </row>
    <row r="59" spans="1:20" x14ac:dyDescent="0.3">
      <c r="A59" s="28"/>
      <c r="B59" s="28"/>
      <c r="C59" s="28"/>
      <c r="D59" s="28"/>
      <c r="E59" s="28"/>
      <c r="F59" s="28"/>
      <c r="G59" s="28"/>
      <c r="H59" s="28"/>
      <c r="I59" s="2"/>
      <c r="J59" s="2"/>
      <c r="K59" s="2"/>
      <c r="L59" s="2"/>
      <c r="M59" s="2"/>
      <c r="N59" s="2"/>
      <c r="O59" s="2"/>
      <c r="P59" s="2"/>
      <c r="Q59" s="2"/>
      <c r="R59" s="2"/>
      <c r="S59" s="2"/>
    </row>
    <row r="60" spans="1:20" x14ac:dyDescent="0.3">
      <c r="A60" s="28"/>
      <c r="B60" s="28"/>
      <c r="C60" s="28"/>
      <c r="D60" s="28"/>
      <c r="E60" s="28"/>
      <c r="F60" s="28"/>
      <c r="G60" s="28"/>
      <c r="H60" s="28"/>
      <c r="I60" s="2"/>
      <c r="J60" s="2"/>
      <c r="K60" s="2"/>
      <c r="L60" s="2"/>
      <c r="M60" s="2"/>
      <c r="N60" s="2"/>
      <c r="O60" s="2"/>
      <c r="P60" s="2"/>
      <c r="Q60" s="2"/>
      <c r="R60" s="2"/>
      <c r="S60" s="2"/>
    </row>
    <row r="61" spans="1:20" x14ac:dyDescent="0.3">
      <c r="A61" s="28"/>
      <c r="B61" s="28"/>
      <c r="C61" s="28"/>
      <c r="D61" s="28"/>
      <c r="E61" s="28"/>
      <c r="F61" s="28"/>
      <c r="G61" s="28"/>
      <c r="H61" s="28"/>
      <c r="I61" s="2"/>
      <c r="J61" s="2"/>
      <c r="K61" s="2"/>
      <c r="L61" s="2"/>
      <c r="M61" s="2"/>
      <c r="N61" s="2"/>
      <c r="O61" s="2"/>
      <c r="P61" s="2"/>
      <c r="Q61" s="2"/>
      <c r="R61" s="2"/>
      <c r="S61" s="2"/>
    </row>
    <row r="62" spans="1:20" x14ac:dyDescent="0.3">
      <c r="A62" s="28"/>
      <c r="B62" s="28"/>
      <c r="C62" s="28"/>
      <c r="D62" s="28"/>
      <c r="E62" s="28"/>
      <c r="F62" s="28"/>
      <c r="G62" s="28"/>
      <c r="H62" s="28"/>
      <c r="I62" s="2"/>
      <c r="J62" s="2"/>
      <c r="K62" s="2"/>
      <c r="L62" s="2"/>
      <c r="M62" s="2"/>
      <c r="N62" s="2"/>
      <c r="O62" s="2"/>
      <c r="P62" s="2"/>
      <c r="Q62" s="2"/>
      <c r="R62" s="2"/>
      <c r="S62" s="2"/>
    </row>
    <row r="63" spans="1:20" x14ac:dyDescent="0.3">
      <c r="A63" s="28"/>
      <c r="B63" s="28"/>
      <c r="C63" s="28"/>
      <c r="D63" s="28"/>
      <c r="E63" s="28"/>
      <c r="F63" s="28"/>
      <c r="G63" s="28"/>
      <c r="H63" s="28"/>
      <c r="I63" s="2"/>
      <c r="J63" s="2"/>
      <c r="K63" s="2"/>
      <c r="L63" s="2"/>
      <c r="M63" s="2"/>
      <c r="N63" s="2"/>
      <c r="O63" s="2"/>
      <c r="P63" s="2"/>
      <c r="Q63" s="2"/>
      <c r="R63" s="2"/>
      <c r="S63" s="2"/>
    </row>
    <row r="64" spans="1:20" x14ac:dyDescent="0.3">
      <c r="A64" s="28"/>
      <c r="B64" s="28"/>
      <c r="C64" s="28"/>
      <c r="D64" s="28"/>
      <c r="E64" s="28"/>
      <c r="F64" s="28"/>
      <c r="G64" s="28"/>
      <c r="H64" s="28"/>
      <c r="I64" s="2"/>
      <c r="J64" s="2"/>
      <c r="K64" s="2"/>
      <c r="L64" s="2"/>
      <c r="M64" s="2"/>
      <c r="N64" s="2"/>
      <c r="O64" s="2"/>
      <c r="P64" s="2"/>
      <c r="Q64" s="2"/>
      <c r="R64" s="2"/>
      <c r="S64" s="2"/>
    </row>
    <row r="65" spans="1:19" x14ac:dyDescent="0.3">
      <c r="A65" s="21"/>
      <c r="B65" s="2"/>
      <c r="C65" s="2"/>
      <c r="D65" s="2"/>
      <c r="E65" s="2"/>
      <c r="F65" s="2"/>
      <c r="G65" s="2"/>
      <c r="H65" s="2"/>
      <c r="I65" s="2"/>
      <c r="J65" s="2"/>
      <c r="K65" s="2"/>
      <c r="L65" s="2"/>
      <c r="M65" s="2"/>
      <c r="N65" s="2"/>
      <c r="O65" s="2"/>
      <c r="P65" s="2"/>
      <c r="Q65" s="2"/>
      <c r="R65" s="2"/>
      <c r="S65" s="2"/>
    </row>
    <row r="66" spans="1:19" x14ac:dyDescent="0.3">
      <c r="A66" s="21"/>
      <c r="B66" s="2"/>
      <c r="C66" s="2"/>
      <c r="D66" s="2"/>
      <c r="E66" s="2"/>
      <c r="F66" s="2"/>
      <c r="G66" s="2"/>
      <c r="H66" s="2"/>
      <c r="I66" s="2"/>
      <c r="J66" s="2"/>
      <c r="K66" s="2"/>
      <c r="L66" s="2"/>
      <c r="M66" s="2"/>
      <c r="N66" s="2"/>
      <c r="O66" s="2"/>
      <c r="P66" s="2"/>
      <c r="Q66" s="2"/>
      <c r="R66" s="2"/>
      <c r="S66" s="2"/>
    </row>
    <row r="67" spans="1:19" x14ac:dyDescent="0.3">
      <c r="A67" s="21"/>
      <c r="B67" s="2"/>
      <c r="C67" s="2"/>
      <c r="D67" s="2"/>
      <c r="E67" s="2"/>
      <c r="F67" s="2"/>
      <c r="G67" s="2"/>
      <c r="H67" s="2"/>
      <c r="I67" s="2"/>
      <c r="J67" s="2"/>
      <c r="K67" s="2"/>
      <c r="L67" s="2"/>
      <c r="M67" s="2"/>
      <c r="N67" s="2"/>
      <c r="O67" s="2"/>
      <c r="P67" s="2"/>
      <c r="Q67" s="2"/>
      <c r="R67" s="2"/>
      <c r="S67" s="2"/>
    </row>
    <row r="68" spans="1:19" x14ac:dyDescent="0.3">
      <c r="A68" s="21"/>
      <c r="B68" s="2"/>
      <c r="C68" s="2"/>
      <c r="D68" s="2"/>
      <c r="E68" s="2"/>
      <c r="F68" s="2"/>
      <c r="G68" s="2"/>
      <c r="H68" s="2"/>
      <c r="I68" s="2"/>
      <c r="J68" s="2"/>
      <c r="K68" s="2"/>
      <c r="L68" s="2"/>
      <c r="M68" s="2"/>
      <c r="N68" s="2"/>
      <c r="O68" s="2"/>
      <c r="P68" s="2"/>
      <c r="Q68" s="2"/>
      <c r="R68" s="2"/>
      <c r="S68" s="2"/>
    </row>
    <row r="69" spans="1:19" x14ac:dyDescent="0.3">
      <c r="A69" s="21"/>
      <c r="B69" s="2"/>
      <c r="C69" s="2"/>
      <c r="D69" s="2"/>
      <c r="E69" s="2"/>
      <c r="F69" s="2"/>
      <c r="G69" s="2"/>
      <c r="H69" s="2"/>
      <c r="I69" s="2"/>
      <c r="J69" s="2"/>
      <c r="K69" s="2"/>
      <c r="L69" s="2"/>
      <c r="M69" s="2"/>
      <c r="N69" s="2"/>
      <c r="O69" s="2"/>
      <c r="P69" s="2"/>
      <c r="Q69" s="2"/>
      <c r="R69" s="2"/>
      <c r="S69" s="2"/>
    </row>
    <row r="70" spans="1:19" x14ac:dyDescent="0.3">
      <c r="A70" s="21"/>
      <c r="B70" s="2"/>
      <c r="C70" s="2"/>
      <c r="D70" s="2"/>
      <c r="E70" s="2"/>
      <c r="F70" s="2"/>
      <c r="G70" s="2"/>
      <c r="H70" s="2"/>
      <c r="I70" s="2"/>
      <c r="J70" s="2"/>
      <c r="K70" s="2"/>
      <c r="L70" s="2"/>
      <c r="M70" s="2"/>
      <c r="N70" s="2"/>
      <c r="O70" s="2"/>
      <c r="P70" s="2"/>
      <c r="Q70" s="2"/>
      <c r="R70" s="2"/>
      <c r="S70" s="2"/>
    </row>
    <row r="71" spans="1:19" x14ac:dyDescent="0.3">
      <c r="A71" s="21"/>
      <c r="B71" s="2"/>
      <c r="C71" s="2"/>
      <c r="D71" s="2"/>
      <c r="E71" s="2"/>
      <c r="F71" s="2"/>
      <c r="G71" s="2"/>
      <c r="H71" s="2"/>
      <c r="I71" s="2"/>
      <c r="J71" s="2"/>
      <c r="K71" s="2"/>
      <c r="L71" s="2"/>
      <c r="M71" s="2"/>
      <c r="N71" s="2"/>
      <c r="O71" s="2"/>
      <c r="P71" s="2"/>
      <c r="Q71" s="2"/>
      <c r="R71" s="2"/>
      <c r="S71" s="2"/>
    </row>
    <row r="72" spans="1:19" x14ac:dyDescent="0.3">
      <c r="A72" s="21"/>
      <c r="B72" s="2"/>
      <c r="C72" s="2"/>
      <c r="D72" s="2"/>
      <c r="E72" s="2"/>
      <c r="F72" s="2"/>
      <c r="G72" s="2"/>
      <c r="H72" s="2"/>
      <c r="I72" s="2"/>
      <c r="J72" s="2"/>
      <c r="K72" s="2"/>
      <c r="L72" s="2"/>
      <c r="M72" s="2"/>
      <c r="N72" s="2"/>
      <c r="O72" s="2"/>
      <c r="P72" s="2"/>
      <c r="Q72" s="2"/>
      <c r="R72" s="2"/>
      <c r="S72" s="2"/>
    </row>
    <row r="73" spans="1:19" x14ac:dyDescent="0.3">
      <c r="A73" s="21"/>
      <c r="B73" s="2"/>
      <c r="C73" s="2"/>
      <c r="D73" s="2"/>
      <c r="E73" s="2"/>
      <c r="F73" s="2"/>
      <c r="G73" s="2"/>
      <c r="H73" s="2"/>
      <c r="I73" s="2"/>
      <c r="J73" s="2"/>
      <c r="K73" s="2"/>
      <c r="L73" s="2"/>
      <c r="M73" s="2"/>
      <c r="N73" s="2"/>
      <c r="O73" s="2"/>
      <c r="P73" s="2"/>
      <c r="Q73" s="2"/>
      <c r="R73" s="2"/>
      <c r="S73" s="2"/>
    </row>
    <row r="74" spans="1:19" x14ac:dyDescent="0.3">
      <c r="A74" s="21"/>
      <c r="B74" s="2"/>
      <c r="C74" s="2"/>
      <c r="D74" s="2"/>
      <c r="E74" s="2"/>
      <c r="F74" s="2"/>
      <c r="G74" s="2"/>
      <c r="H74" s="2"/>
      <c r="I74" s="2"/>
      <c r="J74" s="2"/>
      <c r="K74" s="2"/>
      <c r="L74" s="2"/>
      <c r="M74" s="2"/>
      <c r="N74" s="2"/>
      <c r="O74" s="2"/>
      <c r="P74" s="2"/>
      <c r="Q74" s="2"/>
      <c r="R74" s="2"/>
      <c r="S74" s="2"/>
    </row>
    <row r="75" spans="1:19" x14ac:dyDescent="0.3">
      <c r="A75" s="21"/>
      <c r="B75" s="2"/>
      <c r="C75" s="2"/>
      <c r="D75" s="2"/>
      <c r="E75" s="2"/>
      <c r="F75" s="2"/>
      <c r="G75" s="2"/>
      <c r="H75" s="2"/>
      <c r="I75" s="2"/>
      <c r="J75" s="2"/>
      <c r="K75" s="2"/>
      <c r="L75" s="2"/>
      <c r="M75" s="2"/>
      <c r="N75" s="2"/>
      <c r="O75" s="2"/>
      <c r="P75" s="2"/>
      <c r="Q75" s="2"/>
      <c r="R75" s="2"/>
      <c r="S75" s="2"/>
    </row>
    <row r="76" spans="1:19" x14ac:dyDescent="0.3">
      <c r="A76" s="21"/>
      <c r="B76" s="2"/>
      <c r="C76" s="2"/>
      <c r="D76" s="2"/>
      <c r="E76" s="2"/>
      <c r="F76" s="2"/>
      <c r="G76" s="2"/>
      <c r="H76" s="2"/>
      <c r="I76" s="2"/>
      <c r="J76" s="2"/>
      <c r="K76" s="2"/>
      <c r="L76" s="2"/>
      <c r="M76" s="2"/>
      <c r="N76" s="2"/>
      <c r="O76" s="2"/>
      <c r="P76" s="2"/>
      <c r="Q76" s="2"/>
      <c r="R76" s="2"/>
      <c r="S76" s="2"/>
    </row>
    <row r="77" spans="1:19" x14ac:dyDescent="0.3">
      <c r="A77" s="21"/>
      <c r="B77" s="2"/>
      <c r="C77" s="2"/>
      <c r="D77" s="2"/>
      <c r="E77" s="2"/>
      <c r="F77" s="2"/>
      <c r="G77" s="2"/>
      <c r="H77" s="2"/>
      <c r="I77" s="2"/>
      <c r="J77" s="2"/>
      <c r="K77" s="2"/>
      <c r="L77" s="2"/>
      <c r="M77" s="2"/>
      <c r="N77" s="2"/>
      <c r="O77" s="2"/>
      <c r="P77" s="2"/>
      <c r="Q77" s="2"/>
      <c r="R77" s="2"/>
      <c r="S77" s="2"/>
    </row>
    <row r="78" spans="1:19" x14ac:dyDescent="0.3">
      <c r="A78" s="21"/>
      <c r="B78" s="2"/>
      <c r="C78" s="2"/>
      <c r="D78" s="2"/>
      <c r="E78" s="2"/>
      <c r="F78" s="2"/>
      <c r="G78" s="2"/>
      <c r="H78" s="2"/>
      <c r="I78" s="2"/>
      <c r="J78" s="2"/>
      <c r="K78" s="2"/>
      <c r="L78" s="2"/>
      <c r="M78" s="2"/>
      <c r="N78" s="2"/>
      <c r="O78" s="2"/>
      <c r="P78" s="2"/>
      <c r="Q78" s="2"/>
      <c r="R78" s="2"/>
      <c r="S78" s="2"/>
    </row>
    <row r="79" spans="1:19" x14ac:dyDescent="0.3">
      <c r="A79" s="21"/>
      <c r="B79" s="2"/>
      <c r="C79" s="2"/>
      <c r="D79" s="2"/>
      <c r="E79" s="2"/>
      <c r="F79" s="2"/>
      <c r="G79" s="2"/>
      <c r="H79" s="2"/>
      <c r="I79" s="2"/>
      <c r="J79" s="2"/>
      <c r="K79" s="2"/>
      <c r="L79" s="2"/>
      <c r="M79" s="2"/>
      <c r="N79" s="2"/>
      <c r="O79" s="2"/>
      <c r="P79" s="2"/>
      <c r="Q79" s="2"/>
      <c r="R79" s="2"/>
      <c r="S79" s="2"/>
    </row>
    <row r="80" spans="1:19" x14ac:dyDescent="0.3">
      <c r="A80" s="21"/>
      <c r="B80" s="2"/>
      <c r="C80" s="2"/>
      <c r="D80" s="2"/>
      <c r="E80" s="2"/>
      <c r="F80" s="2"/>
      <c r="G80" s="2"/>
      <c r="H80" s="2"/>
      <c r="I80" s="2"/>
      <c r="J80" s="2"/>
      <c r="K80" s="2"/>
      <c r="L80" s="2"/>
      <c r="M80" s="2"/>
      <c r="N80" s="2"/>
      <c r="O80" s="2"/>
      <c r="P80" s="2"/>
      <c r="Q80" s="2"/>
      <c r="R80" s="2"/>
      <c r="S80" s="2"/>
    </row>
    <row r="81" spans="1:19" x14ac:dyDescent="0.3">
      <c r="A81" s="21"/>
      <c r="B81" s="2"/>
      <c r="C81" s="2"/>
      <c r="D81" s="2"/>
      <c r="E81" s="2"/>
      <c r="F81" s="2"/>
      <c r="G81" s="2"/>
      <c r="H81" s="2"/>
      <c r="I81" s="2"/>
      <c r="J81" s="2"/>
      <c r="K81" s="2"/>
      <c r="L81" s="2"/>
      <c r="M81" s="2"/>
      <c r="N81" s="2"/>
      <c r="O81" s="2"/>
      <c r="P81" s="2"/>
      <c r="Q81" s="2"/>
      <c r="R81" s="2"/>
      <c r="S81" s="2"/>
    </row>
    <row r="82" spans="1:19" x14ac:dyDescent="0.3">
      <c r="A82" s="21"/>
      <c r="B82" s="2"/>
      <c r="C82" s="2"/>
      <c r="D82" s="2"/>
      <c r="E82" s="2"/>
      <c r="F82" s="2"/>
      <c r="G82" s="2"/>
      <c r="H82" s="2"/>
      <c r="I82" s="2"/>
      <c r="J82" s="2"/>
      <c r="K82" s="2"/>
      <c r="L82" s="2"/>
      <c r="M82" s="2"/>
      <c r="N82" s="2"/>
      <c r="O82" s="2"/>
      <c r="P82" s="2"/>
      <c r="Q82" s="2"/>
      <c r="R82" s="2"/>
      <c r="S82" s="2"/>
    </row>
    <row r="83" spans="1:19" x14ac:dyDescent="0.3">
      <c r="A83" s="21"/>
      <c r="B83" s="2"/>
      <c r="C83" s="2"/>
      <c r="D83" s="2"/>
      <c r="E83" s="2"/>
      <c r="F83" s="2"/>
      <c r="G83" s="2"/>
      <c r="H83" s="2"/>
      <c r="I83" s="2"/>
      <c r="J83" s="2"/>
      <c r="K83" s="2"/>
      <c r="L83" s="2"/>
      <c r="M83" s="2"/>
      <c r="N83" s="2"/>
      <c r="O83" s="2"/>
      <c r="P83" s="2"/>
      <c r="Q83" s="2"/>
      <c r="R83" s="2"/>
      <c r="S83" s="2"/>
    </row>
    <row r="84" spans="1:19" x14ac:dyDescent="0.3">
      <c r="A84" s="21"/>
      <c r="B84" s="2"/>
      <c r="C84" s="2"/>
      <c r="D84" s="2"/>
      <c r="E84" s="2"/>
      <c r="F84" s="2"/>
      <c r="G84" s="2"/>
      <c r="H84" s="2"/>
      <c r="I84" s="2"/>
      <c r="J84" s="2"/>
      <c r="K84" s="2"/>
      <c r="L84" s="2"/>
      <c r="M84" s="2"/>
      <c r="N84" s="2"/>
      <c r="O84" s="2"/>
      <c r="P84" s="2"/>
      <c r="Q84" s="2"/>
      <c r="R84" s="2"/>
      <c r="S84" s="2"/>
    </row>
    <row r="85" spans="1:19" x14ac:dyDescent="0.3">
      <c r="A85" s="21"/>
      <c r="B85" s="2"/>
      <c r="C85" s="2"/>
      <c r="D85" s="2"/>
      <c r="E85" s="2"/>
      <c r="F85" s="2"/>
      <c r="G85" s="2"/>
      <c r="H85" s="2"/>
      <c r="I85" s="2"/>
      <c r="J85" s="2"/>
      <c r="K85" s="2"/>
      <c r="L85" s="2"/>
      <c r="M85" s="2"/>
      <c r="N85" s="2"/>
      <c r="O85" s="2"/>
      <c r="P85" s="2"/>
      <c r="Q85" s="2"/>
      <c r="R85" s="2"/>
      <c r="S85" s="2"/>
    </row>
    <row r="86" spans="1:19" x14ac:dyDescent="0.3">
      <c r="A86" s="21"/>
      <c r="B86" s="2"/>
      <c r="C86" s="2"/>
      <c r="D86" s="2"/>
      <c r="E86" s="2"/>
      <c r="F86" s="2"/>
      <c r="G86" s="2"/>
      <c r="H86" s="2"/>
      <c r="I86" s="2"/>
      <c r="J86" s="2"/>
      <c r="K86" s="2"/>
      <c r="L86" s="2"/>
      <c r="M86" s="2"/>
      <c r="N86" s="2"/>
      <c r="O86" s="2"/>
      <c r="P86" s="2"/>
      <c r="Q86" s="2"/>
      <c r="R86" s="2"/>
      <c r="S86" s="2"/>
    </row>
    <row r="87" spans="1:19" x14ac:dyDescent="0.3">
      <c r="A87" s="21"/>
      <c r="B87" s="2"/>
      <c r="C87" s="2"/>
      <c r="D87" s="2"/>
      <c r="E87" s="2"/>
      <c r="F87" s="2"/>
      <c r="G87" s="2"/>
      <c r="H87" s="2"/>
      <c r="I87" s="2"/>
      <c r="J87" s="2"/>
      <c r="K87" s="2"/>
      <c r="L87" s="2"/>
      <c r="M87" s="2"/>
      <c r="N87" s="2"/>
      <c r="O87" s="2"/>
      <c r="P87" s="2"/>
      <c r="Q87" s="2"/>
      <c r="R87" s="2"/>
      <c r="S87" s="2"/>
    </row>
    <row r="88" spans="1:19" x14ac:dyDescent="0.3">
      <c r="A88" s="21"/>
      <c r="B88" s="2"/>
      <c r="C88" s="2"/>
      <c r="D88" s="2"/>
      <c r="E88" s="2"/>
      <c r="F88" s="2"/>
      <c r="G88" s="2"/>
      <c r="H88" s="2"/>
      <c r="I88" s="2"/>
      <c r="J88" s="2"/>
      <c r="K88" s="2"/>
      <c r="L88" s="2"/>
      <c r="M88" s="2"/>
      <c r="N88" s="2"/>
      <c r="O88" s="2"/>
      <c r="P88" s="2"/>
      <c r="Q88" s="2"/>
      <c r="R88" s="2"/>
      <c r="S88" s="2"/>
    </row>
    <row r="89" spans="1:19" x14ac:dyDescent="0.3">
      <c r="A89" s="21"/>
      <c r="B89" s="2"/>
      <c r="C89" s="2"/>
      <c r="D89" s="2"/>
      <c r="E89" s="2"/>
      <c r="F89" s="2"/>
      <c r="G89" s="2"/>
      <c r="H89" s="2"/>
      <c r="I89" s="2"/>
      <c r="J89" s="2"/>
      <c r="K89" s="2"/>
      <c r="L89" s="2"/>
      <c r="M89" s="2"/>
      <c r="N89" s="2"/>
      <c r="O89" s="2"/>
      <c r="P89" s="2"/>
      <c r="Q89" s="2"/>
      <c r="R89" s="2"/>
      <c r="S89" s="2"/>
    </row>
    <row r="90" spans="1:19" x14ac:dyDescent="0.3">
      <c r="A90" s="21"/>
      <c r="B90" s="2"/>
      <c r="C90" s="2"/>
      <c r="D90" s="2"/>
      <c r="E90" s="2"/>
      <c r="F90" s="2"/>
      <c r="G90" s="2"/>
      <c r="H90" s="2"/>
      <c r="I90" s="2"/>
      <c r="J90" s="2"/>
      <c r="K90" s="2"/>
      <c r="L90" s="2"/>
      <c r="M90" s="2"/>
      <c r="N90" s="2"/>
      <c r="O90" s="2"/>
      <c r="P90" s="2"/>
      <c r="Q90" s="2"/>
      <c r="R90" s="2"/>
      <c r="S90" s="2"/>
    </row>
    <row r="91" spans="1:19" x14ac:dyDescent="0.3">
      <c r="A91" s="21"/>
      <c r="B91" s="2"/>
      <c r="C91" s="2"/>
      <c r="D91" s="2"/>
      <c r="E91" s="2"/>
      <c r="F91" s="2"/>
      <c r="G91" s="2"/>
      <c r="H91" s="2"/>
      <c r="I91" s="2"/>
      <c r="J91" s="2"/>
      <c r="K91" s="2"/>
      <c r="L91" s="2"/>
      <c r="M91" s="2"/>
      <c r="N91" s="2"/>
      <c r="O91" s="2"/>
      <c r="P91" s="2"/>
      <c r="Q91" s="2"/>
      <c r="R91" s="2"/>
      <c r="S91" s="2"/>
    </row>
    <row r="92" spans="1:19" x14ac:dyDescent="0.3">
      <c r="A92" s="21"/>
      <c r="B92" s="2"/>
      <c r="C92" s="2"/>
      <c r="D92" s="2"/>
      <c r="E92" s="2"/>
      <c r="F92" s="2"/>
      <c r="G92" s="2"/>
      <c r="H92" s="2"/>
      <c r="I92" s="2"/>
      <c r="J92" s="2"/>
      <c r="K92" s="2"/>
      <c r="L92" s="2"/>
      <c r="M92" s="2"/>
      <c r="N92" s="2"/>
      <c r="O92" s="2"/>
      <c r="P92" s="2"/>
      <c r="Q92" s="2"/>
      <c r="R92" s="2"/>
      <c r="S92" s="2"/>
    </row>
    <row r="93" spans="1:19" x14ac:dyDescent="0.3">
      <c r="A93" s="21"/>
      <c r="B93" s="2"/>
      <c r="C93" s="2"/>
      <c r="D93" s="2"/>
      <c r="E93" s="2"/>
      <c r="F93" s="2"/>
      <c r="G93" s="2"/>
      <c r="H93" s="2"/>
      <c r="I93" s="2"/>
      <c r="J93" s="2"/>
      <c r="K93" s="2"/>
      <c r="L93" s="2"/>
      <c r="M93" s="2"/>
      <c r="N93" s="2"/>
      <c r="O93" s="2"/>
      <c r="P93" s="2"/>
      <c r="Q93" s="2"/>
      <c r="R93" s="2"/>
      <c r="S93" s="2"/>
    </row>
    <row r="94" spans="1:19" x14ac:dyDescent="0.3">
      <c r="A94" s="21"/>
      <c r="B94" s="2"/>
      <c r="C94" s="2"/>
      <c r="D94" s="2"/>
      <c r="E94" s="2"/>
      <c r="F94" s="2"/>
      <c r="G94" s="2"/>
      <c r="H94" s="2"/>
      <c r="I94" s="2"/>
      <c r="J94" s="2"/>
      <c r="K94" s="2"/>
      <c r="L94" s="2"/>
      <c r="M94" s="2"/>
      <c r="N94" s="2"/>
      <c r="O94" s="2"/>
      <c r="P94" s="2"/>
      <c r="Q94" s="2"/>
      <c r="R94" s="2"/>
      <c r="S94" s="2"/>
    </row>
    <row r="95" spans="1:19" x14ac:dyDescent="0.3">
      <c r="A95" s="21"/>
      <c r="B95" s="2"/>
      <c r="C95" s="2"/>
      <c r="D95" s="2"/>
      <c r="E95" s="2"/>
      <c r="F95" s="2"/>
      <c r="G95" s="2"/>
      <c r="H95" s="2"/>
      <c r="I95" s="2"/>
      <c r="J95" s="2"/>
      <c r="K95" s="2"/>
      <c r="L95" s="2"/>
      <c r="M95" s="2"/>
      <c r="N95" s="2"/>
      <c r="O95" s="2"/>
      <c r="P95" s="2"/>
      <c r="Q95" s="2"/>
      <c r="R95" s="2"/>
      <c r="S95" s="2"/>
    </row>
    <row r="96" spans="1:19" x14ac:dyDescent="0.3">
      <c r="A96" s="21"/>
      <c r="B96" s="2"/>
      <c r="C96" s="2"/>
      <c r="D96" s="2"/>
      <c r="E96" s="2"/>
      <c r="F96" s="2"/>
      <c r="G96" s="2"/>
      <c r="H96" s="2"/>
      <c r="I96" s="2"/>
      <c r="J96" s="2"/>
      <c r="K96" s="2"/>
      <c r="L96" s="2"/>
      <c r="M96" s="2"/>
      <c r="N96" s="2"/>
      <c r="O96" s="2"/>
      <c r="P96" s="2"/>
      <c r="Q96" s="2"/>
      <c r="R96" s="2"/>
      <c r="S96" s="2"/>
    </row>
    <row r="97" spans="1:19" x14ac:dyDescent="0.3">
      <c r="A97" s="21"/>
      <c r="B97" s="2"/>
      <c r="C97" s="2"/>
      <c r="D97" s="2"/>
      <c r="E97" s="2"/>
      <c r="F97" s="2"/>
      <c r="G97" s="2"/>
      <c r="H97" s="2"/>
      <c r="I97" s="2"/>
      <c r="J97" s="2"/>
      <c r="K97" s="2"/>
      <c r="L97" s="2"/>
      <c r="M97" s="2"/>
      <c r="N97" s="2"/>
      <c r="O97" s="2"/>
      <c r="P97" s="2"/>
      <c r="Q97" s="2"/>
      <c r="R97" s="2"/>
      <c r="S97" s="2"/>
    </row>
    <row r="98" spans="1:19" x14ac:dyDescent="0.3">
      <c r="A98" s="21"/>
      <c r="B98" s="2"/>
      <c r="C98" s="2"/>
      <c r="D98" s="2"/>
      <c r="E98" s="2"/>
      <c r="F98" s="2"/>
      <c r="G98" s="2"/>
      <c r="H98" s="2"/>
      <c r="I98" s="2"/>
      <c r="J98" s="2"/>
      <c r="K98" s="2"/>
      <c r="L98" s="2"/>
      <c r="M98" s="2"/>
      <c r="N98" s="2"/>
      <c r="O98" s="2"/>
      <c r="P98" s="2"/>
      <c r="Q98" s="2"/>
      <c r="R98" s="2"/>
      <c r="S98" s="2"/>
    </row>
    <row r="99" spans="1:19" x14ac:dyDescent="0.3">
      <c r="A99" s="21"/>
      <c r="B99" s="2"/>
      <c r="C99" s="2"/>
      <c r="D99" s="2"/>
      <c r="E99" s="2"/>
      <c r="F99" s="2"/>
      <c r="G99" s="2"/>
      <c r="H99" s="2"/>
      <c r="I99" s="2"/>
      <c r="J99" s="2"/>
      <c r="K99" s="2"/>
      <c r="L99" s="2"/>
      <c r="M99" s="2"/>
      <c r="N99" s="2"/>
      <c r="O99" s="2"/>
      <c r="P99" s="2"/>
      <c r="Q99" s="2"/>
      <c r="R99" s="2"/>
      <c r="S99" s="2"/>
    </row>
    <row r="100" spans="1:19" x14ac:dyDescent="0.3">
      <c r="A100" s="21"/>
      <c r="B100" s="2"/>
      <c r="C100" s="2"/>
      <c r="D100" s="2"/>
      <c r="E100" s="2"/>
      <c r="F100" s="2"/>
      <c r="G100" s="2"/>
      <c r="H100" s="2"/>
      <c r="I100" s="2"/>
      <c r="J100" s="2"/>
      <c r="K100" s="2"/>
      <c r="L100" s="2"/>
      <c r="M100" s="2"/>
      <c r="N100" s="2"/>
      <c r="O100" s="2"/>
      <c r="P100" s="2"/>
      <c r="Q100" s="2"/>
      <c r="R100" s="2"/>
      <c r="S100" s="2"/>
    </row>
    <row r="101" spans="1:19" x14ac:dyDescent="0.3">
      <c r="A101" s="21"/>
      <c r="B101" s="2"/>
      <c r="C101" s="2"/>
      <c r="D101" s="2"/>
      <c r="E101" s="2"/>
      <c r="F101" s="2"/>
      <c r="G101" s="2"/>
      <c r="H101" s="2"/>
      <c r="I101" s="2"/>
      <c r="J101" s="2"/>
      <c r="K101" s="2"/>
      <c r="L101" s="2"/>
      <c r="M101" s="2"/>
      <c r="N101" s="2"/>
      <c r="O101" s="2"/>
      <c r="P101" s="2"/>
      <c r="Q101" s="2"/>
      <c r="R101" s="2"/>
      <c r="S101" s="2"/>
    </row>
    <row r="102" spans="1:19" x14ac:dyDescent="0.3">
      <c r="A102" s="21"/>
      <c r="B102" s="2"/>
      <c r="C102" s="2"/>
      <c r="D102" s="2"/>
      <c r="E102" s="2"/>
      <c r="F102" s="2"/>
      <c r="G102" s="2"/>
      <c r="H102" s="2"/>
      <c r="I102" s="2"/>
      <c r="J102" s="2"/>
      <c r="K102" s="2"/>
      <c r="L102" s="2"/>
      <c r="M102" s="2"/>
      <c r="N102" s="2"/>
      <c r="O102" s="2"/>
      <c r="P102" s="2"/>
      <c r="Q102" s="2"/>
      <c r="R102" s="2"/>
      <c r="S102" s="2"/>
    </row>
    <row r="103" spans="1:19" x14ac:dyDescent="0.3">
      <c r="A103" s="21"/>
      <c r="B103" s="2"/>
      <c r="C103" s="2"/>
      <c r="D103" s="2"/>
      <c r="E103" s="2"/>
      <c r="F103" s="2"/>
      <c r="G103" s="2"/>
      <c r="H103" s="2"/>
      <c r="I103" s="2"/>
      <c r="J103" s="2"/>
      <c r="K103" s="2"/>
      <c r="L103" s="2"/>
      <c r="M103" s="2"/>
      <c r="N103" s="2"/>
      <c r="O103" s="2"/>
      <c r="P103" s="2"/>
      <c r="Q103" s="2"/>
      <c r="R103" s="2"/>
      <c r="S103" s="2"/>
    </row>
    <row r="104" spans="1:19" x14ac:dyDescent="0.3">
      <c r="A104" s="21"/>
      <c r="B104" s="2"/>
      <c r="C104" s="2"/>
      <c r="D104" s="2"/>
      <c r="E104" s="2"/>
      <c r="F104" s="2"/>
      <c r="G104" s="2"/>
      <c r="H104" s="2"/>
      <c r="I104" s="2"/>
      <c r="J104" s="2"/>
      <c r="K104" s="2"/>
      <c r="L104" s="2"/>
      <c r="M104" s="2"/>
      <c r="N104" s="2"/>
      <c r="O104" s="2"/>
      <c r="P104" s="2"/>
      <c r="Q104" s="2"/>
      <c r="R104" s="2"/>
      <c r="S104" s="2"/>
    </row>
    <row r="105" spans="1:19" x14ac:dyDescent="0.3">
      <c r="A105" s="21"/>
      <c r="B105" s="2"/>
      <c r="C105" s="2"/>
      <c r="D105" s="2"/>
      <c r="E105" s="2"/>
      <c r="F105" s="2"/>
      <c r="G105" s="2"/>
      <c r="H105" s="2"/>
      <c r="I105" s="2"/>
      <c r="J105" s="2"/>
      <c r="K105" s="2"/>
      <c r="L105" s="2"/>
      <c r="M105" s="2"/>
      <c r="N105" s="2"/>
      <c r="O105" s="2"/>
      <c r="P105" s="2"/>
      <c r="Q105" s="2"/>
      <c r="R105" s="2"/>
      <c r="S105" s="2"/>
    </row>
    <row r="106" spans="1:19" x14ac:dyDescent="0.3">
      <c r="A106" s="21"/>
      <c r="B106" s="2"/>
      <c r="C106" s="2"/>
      <c r="D106" s="2"/>
      <c r="E106" s="2"/>
      <c r="F106" s="2"/>
      <c r="G106" s="2"/>
      <c r="H106" s="2"/>
      <c r="I106" s="2"/>
      <c r="J106" s="2"/>
      <c r="K106" s="2"/>
      <c r="L106" s="2"/>
      <c r="M106" s="2"/>
      <c r="N106" s="2"/>
      <c r="O106" s="2"/>
      <c r="P106" s="2"/>
      <c r="Q106" s="2"/>
      <c r="R106" s="2"/>
      <c r="S106" s="2"/>
    </row>
    <row r="107" spans="1:19" x14ac:dyDescent="0.3">
      <c r="A107" s="21"/>
      <c r="B107" s="2"/>
      <c r="C107" s="2"/>
      <c r="D107" s="2"/>
      <c r="E107" s="2"/>
      <c r="F107" s="2"/>
      <c r="G107" s="2"/>
      <c r="H107" s="2"/>
      <c r="I107" s="2"/>
      <c r="J107" s="2"/>
      <c r="K107" s="2"/>
      <c r="L107" s="2"/>
      <c r="M107" s="2"/>
      <c r="N107" s="2"/>
      <c r="O107" s="2"/>
      <c r="P107" s="2"/>
      <c r="Q107" s="2"/>
      <c r="R107" s="2"/>
      <c r="S107" s="2"/>
    </row>
    <row r="108" spans="1:19" x14ac:dyDescent="0.3">
      <c r="A108" s="21"/>
      <c r="B108" s="2"/>
      <c r="C108" s="2"/>
      <c r="D108" s="2"/>
      <c r="E108" s="2"/>
      <c r="F108" s="2"/>
      <c r="G108" s="2"/>
      <c r="H108" s="2"/>
      <c r="I108" s="2"/>
      <c r="J108" s="2"/>
      <c r="K108" s="2"/>
      <c r="L108" s="2"/>
      <c r="M108" s="2"/>
      <c r="N108" s="2"/>
      <c r="O108" s="2"/>
      <c r="P108" s="2"/>
      <c r="Q108" s="2"/>
      <c r="R108" s="2"/>
      <c r="S108" s="2"/>
    </row>
    <row r="109" spans="1:19" x14ac:dyDescent="0.3">
      <c r="A109" s="21"/>
      <c r="B109" s="2"/>
      <c r="C109" s="2"/>
      <c r="D109" s="2"/>
      <c r="E109" s="2"/>
      <c r="F109" s="2"/>
      <c r="G109" s="2"/>
      <c r="H109" s="2"/>
      <c r="I109" s="2"/>
      <c r="J109" s="2"/>
      <c r="K109" s="2"/>
      <c r="L109" s="2"/>
      <c r="M109" s="2"/>
      <c r="N109" s="2"/>
      <c r="O109" s="2"/>
      <c r="P109" s="2"/>
      <c r="Q109" s="2"/>
      <c r="R109" s="2"/>
      <c r="S109" s="2"/>
    </row>
    <row r="110" spans="1:19" x14ac:dyDescent="0.3">
      <c r="A110" s="21"/>
      <c r="B110" s="2"/>
      <c r="C110" s="2"/>
      <c r="D110" s="2"/>
      <c r="E110" s="2"/>
      <c r="F110" s="2"/>
      <c r="G110" s="2"/>
      <c r="H110" s="2"/>
      <c r="I110" s="2"/>
      <c r="J110" s="2"/>
      <c r="K110" s="2"/>
      <c r="L110" s="2"/>
      <c r="M110" s="2"/>
      <c r="N110" s="2"/>
      <c r="O110" s="2"/>
      <c r="P110" s="2"/>
      <c r="Q110" s="2"/>
      <c r="R110" s="2"/>
      <c r="S110" s="2"/>
    </row>
    <row r="111" spans="1:19" x14ac:dyDescent="0.3">
      <c r="A111" s="21"/>
      <c r="B111" s="2"/>
      <c r="C111" s="2"/>
      <c r="D111" s="2"/>
      <c r="E111" s="2"/>
      <c r="F111" s="2"/>
      <c r="G111" s="2"/>
      <c r="H111" s="2"/>
      <c r="I111" s="2"/>
      <c r="J111" s="2"/>
      <c r="K111" s="2"/>
      <c r="L111" s="2"/>
      <c r="M111" s="2"/>
      <c r="N111" s="2"/>
      <c r="O111" s="2"/>
      <c r="P111" s="2"/>
      <c r="Q111" s="2"/>
      <c r="R111" s="2"/>
      <c r="S111" s="2"/>
    </row>
    <row r="112" spans="1:19" x14ac:dyDescent="0.3">
      <c r="A112" s="21"/>
      <c r="B112" s="2"/>
      <c r="C112" s="2"/>
      <c r="D112" s="2"/>
      <c r="E112" s="2"/>
      <c r="F112" s="2"/>
      <c r="G112" s="2"/>
      <c r="H112" s="2"/>
      <c r="I112" s="2"/>
      <c r="J112" s="2"/>
      <c r="K112" s="2"/>
      <c r="L112" s="2"/>
      <c r="M112" s="2"/>
      <c r="N112" s="2"/>
      <c r="O112" s="2"/>
      <c r="P112" s="2"/>
      <c r="Q112" s="2"/>
      <c r="R112" s="2"/>
      <c r="S112" s="2"/>
    </row>
    <row r="113" spans="1:19" x14ac:dyDescent="0.3">
      <c r="A113" s="21"/>
      <c r="B113" s="2"/>
      <c r="C113" s="2"/>
      <c r="D113" s="2"/>
      <c r="E113" s="2"/>
      <c r="F113" s="2"/>
      <c r="G113" s="2"/>
      <c r="H113" s="2"/>
      <c r="I113" s="2"/>
      <c r="J113" s="2"/>
      <c r="K113" s="2"/>
      <c r="L113" s="2"/>
      <c r="M113" s="2"/>
      <c r="N113" s="2"/>
      <c r="O113" s="2"/>
      <c r="P113" s="2"/>
      <c r="Q113" s="2"/>
      <c r="R113" s="2"/>
      <c r="S113" s="2"/>
    </row>
    <row r="114" spans="1:19" x14ac:dyDescent="0.3">
      <c r="A114" s="21"/>
      <c r="B114" s="2"/>
      <c r="C114" s="2"/>
      <c r="D114" s="2"/>
      <c r="E114" s="2"/>
      <c r="F114" s="2"/>
      <c r="G114" s="2"/>
      <c r="H114" s="2"/>
      <c r="I114" s="2"/>
      <c r="J114" s="2"/>
      <c r="K114" s="2"/>
      <c r="L114" s="2"/>
      <c r="M114" s="2"/>
      <c r="N114" s="2"/>
      <c r="O114" s="2"/>
      <c r="P114" s="2"/>
      <c r="Q114" s="2"/>
      <c r="R114" s="2"/>
      <c r="S114" s="2"/>
    </row>
    <row r="115" spans="1:19" x14ac:dyDescent="0.3">
      <c r="A115" s="21"/>
      <c r="B115" s="2"/>
      <c r="C115" s="2"/>
      <c r="D115" s="2"/>
      <c r="E115" s="2"/>
      <c r="F115" s="2"/>
      <c r="G115" s="2"/>
      <c r="H115" s="2"/>
      <c r="I115" s="2"/>
      <c r="J115" s="2"/>
      <c r="K115" s="2"/>
      <c r="L115" s="2"/>
      <c r="M115" s="2"/>
      <c r="N115" s="2"/>
      <c r="O115" s="2"/>
      <c r="P115" s="2"/>
      <c r="Q115" s="2"/>
      <c r="R115" s="2"/>
      <c r="S115" s="2"/>
    </row>
    <row r="116" spans="1:19" x14ac:dyDescent="0.3">
      <c r="A116" s="21"/>
      <c r="B116" s="2"/>
      <c r="C116" s="2"/>
      <c r="D116" s="2"/>
      <c r="E116" s="2"/>
      <c r="F116" s="2"/>
      <c r="G116" s="2"/>
      <c r="H116" s="2"/>
      <c r="I116" s="2"/>
      <c r="J116" s="2"/>
      <c r="K116" s="2"/>
      <c r="L116" s="2"/>
      <c r="M116" s="2"/>
      <c r="N116" s="2"/>
      <c r="O116" s="2"/>
      <c r="P116" s="2"/>
      <c r="Q116" s="2"/>
      <c r="R116" s="2"/>
      <c r="S116" s="2"/>
    </row>
    <row r="117" spans="1:19" x14ac:dyDescent="0.3">
      <c r="A117" s="21"/>
      <c r="B117" s="2"/>
      <c r="C117" s="2"/>
      <c r="D117" s="2"/>
      <c r="E117" s="2"/>
      <c r="F117" s="2"/>
      <c r="G117" s="2"/>
      <c r="H117" s="2"/>
      <c r="I117" s="2"/>
      <c r="J117" s="2"/>
      <c r="K117" s="2"/>
      <c r="L117" s="2"/>
      <c r="M117" s="2"/>
      <c r="N117" s="2"/>
      <c r="O117" s="2"/>
      <c r="P117" s="2"/>
      <c r="Q117" s="2"/>
      <c r="R117" s="2"/>
      <c r="S117" s="2"/>
    </row>
    <row r="118" spans="1:19" x14ac:dyDescent="0.3">
      <c r="A118" s="21"/>
      <c r="B118" s="2"/>
      <c r="C118" s="2"/>
      <c r="D118" s="2"/>
      <c r="E118" s="2"/>
      <c r="F118" s="2"/>
      <c r="G118" s="2"/>
      <c r="H118" s="2"/>
      <c r="I118" s="2"/>
      <c r="J118" s="2"/>
      <c r="K118" s="2"/>
      <c r="L118" s="2"/>
      <c r="M118" s="2"/>
      <c r="N118" s="2"/>
      <c r="O118" s="2"/>
      <c r="P118" s="2"/>
      <c r="Q118" s="2"/>
      <c r="R118" s="2"/>
      <c r="S118" s="2"/>
    </row>
    <row r="119" spans="1:19" x14ac:dyDescent="0.3">
      <c r="A119" s="21"/>
      <c r="B119" s="2"/>
      <c r="C119" s="2"/>
      <c r="D119" s="2"/>
      <c r="E119" s="2"/>
      <c r="F119" s="2"/>
      <c r="G119" s="2"/>
      <c r="H119" s="2"/>
      <c r="I119" s="2"/>
      <c r="J119" s="2"/>
      <c r="K119" s="2"/>
      <c r="L119" s="2"/>
      <c r="M119" s="2"/>
      <c r="N119" s="2"/>
      <c r="O119" s="2"/>
      <c r="P119" s="2"/>
      <c r="Q119" s="2"/>
      <c r="R119" s="2"/>
      <c r="S119" s="2"/>
    </row>
    <row r="120" spans="1:19" x14ac:dyDescent="0.3">
      <c r="A120" s="21"/>
      <c r="B120" s="2"/>
      <c r="C120" s="2"/>
      <c r="D120" s="2"/>
      <c r="E120" s="2"/>
      <c r="F120" s="2"/>
      <c r="G120" s="2"/>
      <c r="H120" s="2"/>
      <c r="I120" s="2"/>
      <c r="J120" s="2"/>
      <c r="K120" s="2"/>
      <c r="L120" s="2"/>
      <c r="M120" s="2"/>
      <c r="N120" s="2"/>
      <c r="O120" s="2"/>
      <c r="P120" s="2"/>
      <c r="Q120" s="2"/>
      <c r="R120" s="2"/>
      <c r="S120" s="2"/>
    </row>
    <row r="121" spans="1:19" x14ac:dyDescent="0.3">
      <c r="A121" s="21"/>
      <c r="B121" s="2"/>
      <c r="C121" s="2"/>
      <c r="D121" s="2"/>
      <c r="E121" s="2"/>
      <c r="F121" s="2"/>
      <c r="G121" s="2"/>
      <c r="H121" s="2"/>
      <c r="I121" s="2"/>
      <c r="J121" s="2"/>
      <c r="K121" s="2"/>
      <c r="L121" s="2"/>
      <c r="M121" s="2"/>
      <c r="N121" s="2"/>
      <c r="O121" s="2"/>
      <c r="P121" s="2"/>
      <c r="Q121" s="2"/>
      <c r="R121" s="2"/>
      <c r="S121" s="2"/>
    </row>
    <row r="122" spans="1:19" x14ac:dyDescent="0.3">
      <c r="A122" s="21"/>
      <c r="B122" s="2"/>
      <c r="C122" s="2"/>
      <c r="D122" s="2"/>
      <c r="E122" s="2"/>
      <c r="F122" s="2"/>
      <c r="G122" s="2"/>
      <c r="H122" s="2"/>
      <c r="I122" s="2"/>
      <c r="J122" s="2"/>
      <c r="K122" s="2"/>
      <c r="L122" s="2"/>
      <c r="M122" s="2"/>
      <c r="N122" s="2"/>
      <c r="O122" s="2"/>
      <c r="P122" s="2"/>
      <c r="Q122" s="2"/>
      <c r="R122" s="2"/>
      <c r="S122" s="2"/>
    </row>
    <row r="123" spans="1:19" x14ac:dyDescent="0.3">
      <c r="A123" s="21"/>
      <c r="B123" s="2"/>
      <c r="C123" s="2"/>
      <c r="D123" s="2"/>
      <c r="E123" s="2"/>
      <c r="F123" s="2"/>
      <c r="G123" s="2"/>
      <c r="H123" s="2"/>
      <c r="I123" s="2"/>
      <c r="J123" s="2"/>
      <c r="K123" s="2"/>
      <c r="L123" s="2"/>
      <c r="M123" s="2"/>
      <c r="N123" s="2"/>
      <c r="O123" s="2"/>
      <c r="P123" s="2"/>
      <c r="Q123" s="2"/>
      <c r="R123" s="2"/>
      <c r="S123" s="2"/>
    </row>
    <row r="124" spans="1:19" x14ac:dyDescent="0.3">
      <c r="A124" s="21"/>
      <c r="B124" s="2"/>
      <c r="C124" s="2"/>
      <c r="D124" s="2"/>
      <c r="E124" s="2"/>
      <c r="F124" s="2"/>
      <c r="G124" s="2"/>
      <c r="H124" s="2"/>
      <c r="I124" s="2"/>
      <c r="J124" s="2"/>
      <c r="K124" s="2"/>
      <c r="L124" s="2"/>
      <c r="M124" s="2"/>
      <c r="N124" s="2"/>
      <c r="O124" s="2"/>
      <c r="P124" s="2"/>
      <c r="Q124" s="2"/>
      <c r="R124" s="2"/>
      <c r="S124" s="2"/>
    </row>
    <row r="125" spans="1:19" x14ac:dyDescent="0.3">
      <c r="A125" s="21"/>
      <c r="B125" s="2"/>
      <c r="C125" s="2"/>
      <c r="D125" s="2"/>
      <c r="E125" s="2"/>
      <c r="F125" s="2"/>
      <c r="G125" s="2"/>
      <c r="H125" s="2"/>
      <c r="I125" s="2"/>
      <c r="J125" s="2"/>
      <c r="K125" s="2"/>
      <c r="L125" s="2"/>
      <c r="M125" s="2"/>
      <c r="N125" s="2"/>
      <c r="O125" s="2"/>
      <c r="P125" s="2"/>
      <c r="Q125" s="2"/>
      <c r="R125" s="2"/>
      <c r="S125" s="2"/>
    </row>
    <row r="126" spans="1:19" x14ac:dyDescent="0.3">
      <c r="A126" s="21"/>
      <c r="B126" s="2"/>
      <c r="C126" s="2"/>
      <c r="D126" s="2"/>
      <c r="E126" s="2"/>
      <c r="F126" s="2"/>
      <c r="G126" s="2"/>
      <c r="H126" s="2"/>
      <c r="I126" s="2"/>
      <c r="J126" s="2"/>
      <c r="K126" s="2"/>
      <c r="L126" s="2"/>
      <c r="M126" s="2"/>
      <c r="N126" s="2"/>
      <c r="O126" s="2"/>
      <c r="P126" s="2"/>
      <c r="Q126" s="2"/>
      <c r="R126" s="2"/>
      <c r="S126" s="2"/>
    </row>
    <row r="127" spans="1:19" x14ac:dyDescent="0.3">
      <c r="A127" s="21"/>
      <c r="B127" s="2"/>
      <c r="C127" s="2"/>
      <c r="D127" s="2"/>
      <c r="E127" s="2"/>
      <c r="F127" s="2"/>
      <c r="G127" s="2"/>
      <c r="H127" s="2"/>
      <c r="I127" s="2"/>
      <c r="J127" s="2"/>
      <c r="K127" s="2"/>
      <c r="L127" s="2"/>
      <c r="M127" s="2"/>
      <c r="N127" s="2"/>
      <c r="O127" s="2"/>
      <c r="P127" s="2"/>
      <c r="Q127" s="2"/>
      <c r="R127" s="2"/>
      <c r="S127" s="2"/>
    </row>
    <row r="128" spans="1:19" x14ac:dyDescent="0.3">
      <c r="A128" s="21"/>
      <c r="B128" s="2"/>
      <c r="C128" s="2"/>
      <c r="D128" s="2"/>
      <c r="E128" s="2"/>
      <c r="F128" s="2"/>
      <c r="G128" s="2"/>
      <c r="H128" s="2"/>
      <c r="I128" s="2"/>
      <c r="J128" s="2"/>
      <c r="K128" s="2"/>
      <c r="L128" s="2"/>
      <c r="M128" s="2"/>
      <c r="N128" s="2"/>
      <c r="O128" s="2"/>
      <c r="P128" s="2"/>
      <c r="Q128" s="2"/>
      <c r="R128" s="2"/>
      <c r="S128" s="2"/>
    </row>
    <row r="129" spans="1:19" x14ac:dyDescent="0.3">
      <c r="A129" s="21"/>
      <c r="B129" s="2"/>
      <c r="C129" s="2"/>
      <c r="D129" s="2"/>
      <c r="E129" s="2"/>
      <c r="F129" s="2"/>
      <c r="G129" s="2"/>
      <c r="H129" s="2"/>
      <c r="I129" s="2"/>
      <c r="J129" s="2"/>
      <c r="K129" s="2"/>
      <c r="L129" s="2"/>
      <c r="M129" s="2"/>
      <c r="N129" s="2"/>
      <c r="O129" s="2"/>
      <c r="P129" s="2"/>
      <c r="Q129" s="2"/>
      <c r="R129" s="2"/>
      <c r="S129" s="2"/>
    </row>
    <row r="130" spans="1:19" x14ac:dyDescent="0.3">
      <c r="A130" s="21"/>
      <c r="B130" s="2"/>
      <c r="C130" s="2"/>
      <c r="D130" s="2"/>
      <c r="E130" s="2"/>
      <c r="F130" s="2"/>
      <c r="G130" s="2"/>
      <c r="H130" s="2"/>
      <c r="I130" s="2"/>
      <c r="J130" s="2"/>
      <c r="K130" s="2"/>
      <c r="L130" s="2"/>
      <c r="M130" s="2"/>
      <c r="N130" s="2"/>
      <c r="O130" s="2"/>
      <c r="P130" s="2"/>
      <c r="Q130" s="2"/>
      <c r="R130" s="2"/>
      <c r="S130" s="2"/>
    </row>
    <row r="131" spans="1:19" x14ac:dyDescent="0.3">
      <c r="A131" s="21"/>
      <c r="B131" s="2"/>
      <c r="C131" s="2"/>
      <c r="D131" s="2"/>
      <c r="E131" s="2"/>
      <c r="F131" s="2"/>
      <c r="G131" s="2"/>
      <c r="H131" s="2"/>
      <c r="I131" s="2"/>
      <c r="J131" s="2"/>
      <c r="K131" s="2"/>
      <c r="L131" s="2"/>
      <c r="M131" s="2"/>
      <c r="N131" s="2"/>
      <c r="O131" s="2"/>
      <c r="P131" s="2"/>
      <c r="Q131" s="2"/>
      <c r="R131" s="2"/>
      <c r="S131" s="2"/>
    </row>
    <row r="132" spans="1:19" x14ac:dyDescent="0.3">
      <c r="A132" s="21"/>
      <c r="B132" s="2"/>
      <c r="C132" s="2"/>
      <c r="D132" s="2"/>
      <c r="E132" s="2"/>
      <c r="F132" s="2"/>
      <c r="G132" s="2"/>
      <c r="H132" s="2"/>
      <c r="I132" s="2"/>
      <c r="J132" s="2"/>
      <c r="K132" s="2"/>
      <c r="L132" s="2"/>
      <c r="M132" s="2"/>
      <c r="N132" s="2"/>
      <c r="O132" s="2"/>
      <c r="P132" s="2"/>
      <c r="Q132" s="2"/>
      <c r="R132" s="2"/>
      <c r="S132" s="2"/>
    </row>
    <row r="133" spans="1:19" x14ac:dyDescent="0.3">
      <c r="A133" s="21"/>
      <c r="B133" s="2"/>
      <c r="C133" s="2"/>
      <c r="D133" s="2"/>
      <c r="E133" s="2"/>
      <c r="F133" s="2"/>
      <c r="G133" s="2"/>
      <c r="H133" s="2"/>
      <c r="I133" s="2"/>
      <c r="J133" s="2"/>
      <c r="K133" s="2"/>
      <c r="L133" s="2"/>
      <c r="M133" s="2"/>
      <c r="N133" s="2"/>
      <c r="O133" s="2"/>
      <c r="P133" s="2"/>
      <c r="Q133" s="2"/>
      <c r="R133" s="2"/>
      <c r="S133" s="2"/>
    </row>
    <row r="134" spans="1:19" x14ac:dyDescent="0.3">
      <c r="A134" s="21"/>
      <c r="B134" s="2"/>
      <c r="C134" s="2"/>
      <c r="D134" s="2"/>
      <c r="E134" s="2"/>
      <c r="F134" s="2"/>
      <c r="G134" s="2"/>
      <c r="H134" s="2"/>
      <c r="I134" s="2"/>
      <c r="J134" s="2"/>
      <c r="K134" s="2"/>
      <c r="L134" s="2"/>
      <c r="M134" s="2"/>
      <c r="N134" s="2"/>
      <c r="O134" s="2"/>
      <c r="P134" s="2"/>
      <c r="Q134" s="2"/>
      <c r="R134" s="2"/>
      <c r="S134" s="2"/>
    </row>
    <row r="135" spans="1:19" x14ac:dyDescent="0.3">
      <c r="A135" s="21"/>
      <c r="B135" s="2"/>
      <c r="C135" s="2"/>
      <c r="D135" s="2"/>
      <c r="E135" s="2"/>
      <c r="F135" s="2"/>
      <c r="G135" s="2"/>
      <c r="H135" s="2"/>
      <c r="I135" s="2"/>
      <c r="J135" s="2"/>
      <c r="K135" s="2"/>
      <c r="L135" s="2"/>
      <c r="M135" s="2"/>
      <c r="N135" s="2"/>
      <c r="O135" s="2"/>
      <c r="P135" s="2"/>
      <c r="Q135" s="2"/>
      <c r="R135" s="2"/>
      <c r="S135" s="2"/>
    </row>
    <row r="136" spans="1:19" x14ac:dyDescent="0.3">
      <c r="A136" s="21"/>
      <c r="B136" s="2"/>
      <c r="C136" s="2"/>
      <c r="D136" s="2"/>
      <c r="E136" s="2"/>
      <c r="F136" s="2"/>
      <c r="G136" s="2"/>
      <c r="H136" s="2"/>
      <c r="I136" s="2"/>
      <c r="J136" s="2"/>
      <c r="K136" s="2"/>
      <c r="L136" s="2"/>
      <c r="M136" s="2"/>
      <c r="N136" s="2"/>
      <c r="O136" s="2"/>
      <c r="P136" s="2"/>
      <c r="Q136" s="2"/>
      <c r="R136" s="2"/>
      <c r="S136" s="2"/>
    </row>
    <row r="137" spans="1:19" x14ac:dyDescent="0.3">
      <c r="A137" s="21"/>
      <c r="B137" s="2"/>
      <c r="C137" s="2"/>
      <c r="D137" s="2"/>
      <c r="E137" s="2"/>
      <c r="F137" s="2"/>
      <c r="G137" s="2"/>
      <c r="H137" s="2"/>
      <c r="I137" s="2"/>
      <c r="J137" s="2"/>
      <c r="K137" s="2"/>
      <c r="L137" s="2"/>
      <c r="M137" s="2"/>
      <c r="N137" s="2"/>
      <c r="O137" s="2"/>
      <c r="P137" s="2"/>
      <c r="Q137" s="2"/>
      <c r="R137" s="2"/>
      <c r="S137" s="2"/>
    </row>
    <row r="138" spans="1:19" x14ac:dyDescent="0.3">
      <c r="A138" s="21"/>
      <c r="B138" s="2"/>
      <c r="C138" s="2"/>
      <c r="D138" s="2"/>
      <c r="E138" s="2"/>
      <c r="F138" s="2"/>
      <c r="G138" s="2"/>
      <c r="H138" s="2"/>
      <c r="I138" s="2"/>
      <c r="J138" s="2"/>
      <c r="K138" s="2"/>
      <c r="L138" s="2"/>
      <c r="M138" s="2"/>
      <c r="N138" s="2"/>
      <c r="O138" s="2"/>
      <c r="P138" s="2"/>
      <c r="Q138" s="2"/>
      <c r="R138" s="2"/>
      <c r="S138" s="2"/>
    </row>
    <row r="139" spans="1:19" x14ac:dyDescent="0.3">
      <c r="A139" s="21"/>
      <c r="B139" s="2"/>
      <c r="C139" s="2"/>
      <c r="D139" s="2"/>
      <c r="E139" s="2"/>
      <c r="F139" s="2"/>
      <c r="G139" s="2"/>
      <c r="H139" s="2"/>
      <c r="I139" s="2"/>
      <c r="J139" s="2"/>
      <c r="K139" s="2"/>
      <c r="L139" s="2"/>
      <c r="M139" s="2"/>
      <c r="N139" s="2"/>
      <c r="O139" s="2"/>
      <c r="P139" s="2"/>
      <c r="Q139" s="2"/>
      <c r="R139" s="2"/>
      <c r="S139" s="2"/>
    </row>
    <row r="140" spans="1:19" x14ac:dyDescent="0.3">
      <c r="A140" s="21"/>
      <c r="B140" s="2"/>
      <c r="C140" s="2"/>
      <c r="D140" s="2"/>
      <c r="E140" s="2"/>
      <c r="F140" s="2"/>
      <c r="G140" s="2"/>
      <c r="H140" s="2"/>
      <c r="I140" s="2"/>
      <c r="J140" s="2"/>
      <c r="K140" s="2"/>
      <c r="L140" s="2"/>
      <c r="M140" s="2"/>
      <c r="N140" s="2"/>
      <c r="O140" s="2"/>
      <c r="P140" s="2"/>
      <c r="Q140" s="2"/>
      <c r="R140" s="2"/>
      <c r="S140" s="2"/>
    </row>
    <row r="141" spans="1:19" x14ac:dyDescent="0.3">
      <c r="A141" s="21"/>
      <c r="B141" s="2"/>
      <c r="C141" s="2"/>
      <c r="D141" s="2"/>
      <c r="E141" s="2"/>
      <c r="F141" s="2"/>
      <c r="G141" s="2"/>
      <c r="H141" s="2"/>
      <c r="I141" s="2"/>
      <c r="J141" s="2"/>
      <c r="K141" s="2"/>
      <c r="L141" s="2"/>
      <c r="M141" s="2"/>
      <c r="N141" s="2"/>
      <c r="O141" s="2"/>
      <c r="P141" s="2"/>
      <c r="Q141" s="2"/>
      <c r="R141" s="2"/>
      <c r="S141" s="2"/>
    </row>
    <row r="142" spans="1:19" x14ac:dyDescent="0.3">
      <c r="A142" s="21"/>
      <c r="B142" s="2"/>
      <c r="C142" s="2"/>
      <c r="D142" s="2"/>
      <c r="E142" s="2"/>
      <c r="F142" s="2"/>
      <c r="G142" s="2"/>
      <c r="H142" s="2"/>
      <c r="I142" s="2"/>
      <c r="J142" s="2"/>
      <c r="K142" s="2"/>
      <c r="L142" s="2"/>
      <c r="M142" s="2"/>
      <c r="N142" s="2"/>
      <c r="O142" s="2"/>
      <c r="P142" s="2"/>
      <c r="Q142" s="2"/>
      <c r="R142" s="2"/>
      <c r="S142" s="2"/>
    </row>
    <row r="143" spans="1:19" x14ac:dyDescent="0.3">
      <c r="A143" s="21"/>
      <c r="B143" s="2"/>
      <c r="C143" s="2"/>
      <c r="D143" s="2"/>
      <c r="E143" s="2"/>
      <c r="F143" s="2"/>
      <c r="G143" s="2"/>
      <c r="H143" s="2"/>
      <c r="I143" s="2"/>
      <c r="J143" s="2"/>
      <c r="K143" s="2"/>
      <c r="L143" s="2"/>
      <c r="M143" s="2"/>
      <c r="N143" s="2"/>
      <c r="O143" s="2"/>
      <c r="P143" s="2"/>
      <c r="Q143" s="2"/>
      <c r="R143" s="2"/>
      <c r="S143" s="2"/>
    </row>
    <row r="144" spans="1:19" x14ac:dyDescent="0.3">
      <c r="A144" s="21"/>
      <c r="B144" s="2"/>
      <c r="C144" s="2"/>
      <c r="D144" s="2"/>
      <c r="E144" s="2"/>
      <c r="F144" s="2"/>
      <c r="G144" s="2"/>
      <c r="H144" s="2"/>
      <c r="I144" s="2"/>
      <c r="J144" s="2"/>
      <c r="K144" s="2"/>
      <c r="L144" s="2"/>
      <c r="M144" s="2"/>
      <c r="N144" s="2"/>
      <c r="O144" s="2"/>
      <c r="P144" s="2"/>
      <c r="Q144" s="2"/>
      <c r="R144" s="2"/>
      <c r="S144" s="2"/>
    </row>
    <row r="145" spans="1:19" x14ac:dyDescent="0.3">
      <c r="A145" s="21"/>
      <c r="B145" s="2"/>
      <c r="C145" s="2"/>
      <c r="D145" s="2"/>
      <c r="E145" s="2"/>
      <c r="F145" s="2"/>
      <c r="G145" s="2"/>
      <c r="H145" s="2"/>
      <c r="I145" s="2"/>
      <c r="J145" s="2"/>
      <c r="K145" s="2"/>
      <c r="L145" s="2"/>
      <c r="M145" s="2"/>
      <c r="N145" s="2"/>
      <c r="O145" s="2"/>
      <c r="P145" s="2"/>
      <c r="Q145" s="2"/>
      <c r="R145" s="2"/>
      <c r="S145" s="2"/>
    </row>
    <row r="146" spans="1:19" x14ac:dyDescent="0.3">
      <c r="A146" s="21"/>
      <c r="B146" s="2"/>
      <c r="C146" s="2"/>
      <c r="D146" s="2"/>
      <c r="E146" s="2"/>
      <c r="F146" s="2"/>
      <c r="G146" s="2"/>
      <c r="H146" s="2"/>
      <c r="I146" s="2"/>
      <c r="J146" s="2"/>
      <c r="K146" s="2"/>
      <c r="L146" s="2"/>
      <c r="M146" s="2"/>
      <c r="N146" s="2"/>
      <c r="O146" s="2"/>
      <c r="P146" s="2"/>
      <c r="Q146" s="2"/>
      <c r="R146" s="2"/>
      <c r="S146" s="2"/>
    </row>
    <row r="147" spans="1:19" x14ac:dyDescent="0.3">
      <c r="A147" s="21"/>
      <c r="B147" s="2"/>
      <c r="C147" s="2"/>
      <c r="D147" s="2"/>
      <c r="E147" s="2"/>
      <c r="F147" s="2"/>
      <c r="G147" s="2"/>
      <c r="H147" s="2"/>
      <c r="I147" s="2"/>
      <c r="J147" s="2"/>
      <c r="K147" s="2"/>
      <c r="L147" s="2"/>
      <c r="M147" s="2"/>
      <c r="N147" s="2"/>
      <c r="O147" s="2"/>
      <c r="P147" s="2"/>
      <c r="Q147" s="2"/>
      <c r="R147" s="2"/>
      <c r="S147" s="2"/>
    </row>
    <row r="148" spans="1:19" x14ac:dyDescent="0.3">
      <c r="A148" s="21"/>
      <c r="B148" s="2"/>
      <c r="C148" s="2"/>
      <c r="D148" s="2"/>
      <c r="E148" s="2"/>
      <c r="F148" s="2"/>
      <c r="G148" s="2"/>
      <c r="H148" s="2"/>
      <c r="I148" s="2"/>
      <c r="J148" s="2"/>
      <c r="K148" s="2"/>
      <c r="L148" s="2"/>
      <c r="M148" s="2"/>
      <c r="N148" s="2"/>
      <c r="O148" s="2"/>
      <c r="P148" s="2"/>
      <c r="Q148" s="2"/>
      <c r="R148" s="2"/>
      <c r="S148" s="2"/>
    </row>
    <row r="149" spans="1:19" x14ac:dyDescent="0.3">
      <c r="A149" s="21"/>
      <c r="B149" s="2"/>
      <c r="C149" s="2"/>
      <c r="D149" s="2"/>
      <c r="E149" s="2"/>
      <c r="F149" s="2"/>
      <c r="G149" s="2"/>
      <c r="H149" s="2"/>
      <c r="I149" s="2"/>
      <c r="J149" s="2"/>
      <c r="K149" s="2"/>
      <c r="L149" s="2"/>
      <c r="M149" s="2"/>
      <c r="N149" s="2"/>
      <c r="O149" s="2"/>
      <c r="P149" s="2"/>
      <c r="Q149" s="2"/>
      <c r="R149" s="2"/>
      <c r="S149" s="2"/>
    </row>
    <row r="150" spans="1:19" x14ac:dyDescent="0.3">
      <c r="A150" s="21"/>
      <c r="B150" s="2"/>
      <c r="C150" s="2"/>
      <c r="D150" s="2"/>
      <c r="E150" s="2"/>
      <c r="F150" s="2"/>
      <c r="G150" s="2"/>
      <c r="H150" s="2"/>
      <c r="I150" s="2"/>
      <c r="J150" s="2"/>
      <c r="K150" s="2"/>
      <c r="L150" s="2"/>
      <c r="M150" s="2"/>
      <c r="N150" s="2"/>
      <c r="O150" s="2"/>
      <c r="P150" s="2"/>
      <c r="Q150" s="2"/>
      <c r="R150" s="2"/>
      <c r="S150" s="2"/>
    </row>
    <row r="151" spans="1:19" x14ac:dyDescent="0.3">
      <c r="A151" s="21"/>
      <c r="B151" s="2"/>
      <c r="C151" s="2"/>
      <c r="D151" s="2"/>
      <c r="E151" s="2"/>
      <c r="F151" s="2"/>
      <c r="G151" s="2"/>
      <c r="H151" s="2"/>
      <c r="I151" s="2"/>
      <c r="J151" s="2"/>
      <c r="K151" s="2"/>
      <c r="L151" s="2"/>
      <c r="M151" s="2"/>
      <c r="N151" s="2"/>
      <c r="O151" s="2"/>
      <c r="P151" s="2"/>
      <c r="Q151" s="2"/>
      <c r="R151" s="2"/>
      <c r="S151" s="2"/>
    </row>
    <row r="152" spans="1:19" x14ac:dyDescent="0.3">
      <c r="A152" s="21"/>
      <c r="B152" s="2"/>
      <c r="C152" s="2"/>
      <c r="D152" s="2"/>
      <c r="E152" s="2"/>
      <c r="F152" s="2"/>
      <c r="G152" s="2"/>
      <c r="H152" s="2"/>
      <c r="I152" s="2"/>
      <c r="J152" s="2"/>
      <c r="K152" s="2"/>
      <c r="L152" s="2"/>
      <c r="M152" s="2"/>
      <c r="N152" s="2"/>
      <c r="O152" s="2"/>
      <c r="P152" s="2"/>
      <c r="Q152" s="2"/>
      <c r="R152" s="2"/>
      <c r="S152" s="2"/>
    </row>
    <row r="153" spans="1:19" x14ac:dyDescent="0.3">
      <c r="A153" s="21"/>
      <c r="B153" s="2"/>
      <c r="C153" s="2"/>
      <c r="D153" s="2"/>
      <c r="E153" s="2"/>
      <c r="F153" s="2"/>
      <c r="G153" s="2"/>
      <c r="H153" s="2"/>
      <c r="I153" s="2"/>
      <c r="J153" s="2"/>
      <c r="K153" s="2"/>
      <c r="L153" s="2"/>
      <c r="M153" s="2"/>
      <c r="N153" s="2"/>
      <c r="O153" s="2"/>
      <c r="P153" s="2"/>
      <c r="Q153" s="2"/>
      <c r="R153" s="2"/>
      <c r="S153" s="2"/>
    </row>
    <row r="154" spans="1:19" x14ac:dyDescent="0.3">
      <c r="A154" s="21"/>
      <c r="B154" s="2"/>
      <c r="C154" s="2"/>
      <c r="D154" s="2"/>
      <c r="E154" s="2"/>
      <c r="F154" s="2"/>
      <c r="G154" s="2"/>
      <c r="H154" s="2"/>
      <c r="I154" s="2"/>
      <c r="J154" s="2"/>
      <c r="K154" s="2"/>
      <c r="L154" s="2"/>
      <c r="M154" s="2"/>
      <c r="N154" s="2"/>
      <c r="O154" s="2"/>
      <c r="P154" s="2"/>
      <c r="Q154" s="2"/>
      <c r="R154" s="2"/>
      <c r="S154" s="2"/>
    </row>
    <row r="155" spans="1:19" x14ac:dyDescent="0.3">
      <c r="A155" s="21"/>
      <c r="B155" s="2"/>
      <c r="C155" s="2"/>
      <c r="D155" s="2"/>
      <c r="E155" s="2"/>
      <c r="F155" s="2"/>
      <c r="G155" s="2"/>
      <c r="H155" s="2"/>
      <c r="I155" s="2"/>
      <c r="J155" s="2"/>
      <c r="K155" s="2"/>
      <c r="L155" s="2"/>
      <c r="M155" s="2"/>
      <c r="N155" s="2"/>
      <c r="O155" s="2"/>
      <c r="P155" s="2"/>
      <c r="Q155" s="2"/>
      <c r="R155" s="2"/>
      <c r="S155" s="2"/>
    </row>
    <row r="156" spans="1:19" x14ac:dyDescent="0.3">
      <c r="A156" s="21"/>
      <c r="B156" s="2"/>
      <c r="C156" s="2"/>
      <c r="D156" s="2"/>
      <c r="E156" s="2"/>
      <c r="F156" s="2"/>
      <c r="G156" s="2"/>
      <c r="H156" s="2"/>
      <c r="I156" s="2"/>
      <c r="J156" s="2"/>
      <c r="K156" s="2"/>
      <c r="L156" s="2"/>
      <c r="M156" s="2"/>
      <c r="N156" s="2"/>
      <c r="O156" s="2"/>
      <c r="P156" s="2"/>
      <c r="Q156" s="2"/>
      <c r="R156" s="2"/>
      <c r="S156" s="2"/>
    </row>
    <row r="157" spans="1:19" x14ac:dyDescent="0.3">
      <c r="A157" s="21"/>
      <c r="B157" s="2"/>
      <c r="C157" s="2"/>
      <c r="D157" s="2"/>
      <c r="E157" s="2"/>
      <c r="F157" s="2"/>
      <c r="G157" s="2"/>
      <c r="H157" s="2"/>
      <c r="I157" s="2"/>
      <c r="J157" s="2"/>
      <c r="K157" s="2"/>
      <c r="L157" s="2"/>
      <c r="M157" s="2"/>
      <c r="N157" s="2"/>
      <c r="O157" s="2"/>
      <c r="P157" s="2"/>
      <c r="Q157" s="2"/>
      <c r="R157" s="2"/>
      <c r="S157" s="2"/>
    </row>
    <row r="158" spans="1:19" x14ac:dyDescent="0.3">
      <c r="A158" s="21"/>
      <c r="B158" s="2"/>
      <c r="C158" s="2"/>
      <c r="D158" s="2"/>
      <c r="E158" s="2"/>
      <c r="F158" s="2"/>
      <c r="G158" s="2"/>
      <c r="H158" s="2"/>
      <c r="I158" s="2"/>
      <c r="J158" s="2"/>
      <c r="K158" s="2"/>
      <c r="L158" s="2"/>
      <c r="M158" s="2"/>
      <c r="N158" s="2"/>
      <c r="O158" s="2"/>
      <c r="P158" s="2"/>
      <c r="Q158" s="2"/>
      <c r="R158" s="2"/>
      <c r="S158" s="2"/>
    </row>
    <row r="159" spans="1:19" x14ac:dyDescent="0.3">
      <c r="A159" s="21"/>
      <c r="B159" s="2"/>
      <c r="C159" s="2"/>
      <c r="D159" s="2"/>
      <c r="E159" s="2"/>
      <c r="F159" s="2"/>
      <c r="G159" s="2"/>
      <c r="H159" s="2"/>
      <c r="I159" s="2"/>
      <c r="J159" s="2"/>
      <c r="K159" s="2"/>
      <c r="L159" s="2"/>
      <c r="M159" s="2"/>
      <c r="N159" s="2"/>
      <c r="O159" s="2"/>
      <c r="P159" s="2"/>
      <c r="Q159" s="2"/>
      <c r="R159" s="2"/>
      <c r="S159" s="2"/>
    </row>
    <row r="160" spans="1:19" x14ac:dyDescent="0.3">
      <c r="A160" s="21"/>
      <c r="B160" s="2"/>
      <c r="C160" s="2"/>
      <c r="D160" s="2"/>
      <c r="E160" s="2"/>
      <c r="F160" s="2"/>
      <c r="G160" s="2"/>
      <c r="H160" s="2"/>
      <c r="I160" s="2"/>
      <c r="J160" s="2"/>
      <c r="K160" s="2"/>
      <c r="L160" s="2"/>
      <c r="M160" s="2"/>
      <c r="N160" s="2"/>
      <c r="O160" s="2"/>
      <c r="P160" s="2"/>
      <c r="Q160" s="2"/>
      <c r="R160" s="2"/>
      <c r="S160" s="2"/>
    </row>
    <row r="161" spans="1:19" x14ac:dyDescent="0.3">
      <c r="A161" s="21"/>
      <c r="B161" s="2"/>
      <c r="C161" s="2"/>
      <c r="D161" s="2"/>
      <c r="E161" s="2"/>
      <c r="F161" s="2"/>
      <c r="G161" s="2"/>
      <c r="H161" s="2"/>
      <c r="I161" s="2"/>
      <c r="J161" s="2"/>
      <c r="K161" s="2"/>
      <c r="L161" s="2"/>
      <c r="M161" s="2"/>
      <c r="N161" s="2"/>
      <c r="O161" s="2"/>
      <c r="P161" s="2"/>
      <c r="Q161" s="2"/>
      <c r="R161" s="2"/>
      <c r="S161" s="2"/>
    </row>
    <row r="162" spans="1:19" x14ac:dyDescent="0.3">
      <c r="A162" s="21"/>
      <c r="B162" s="2"/>
      <c r="C162" s="2"/>
      <c r="D162" s="2"/>
      <c r="E162" s="2"/>
      <c r="F162" s="2"/>
      <c r="G162" s="2"/>
      <c r="H162" s="2"/>
      <c r="I162" s="2"/>
      <c r="J162" s="2"/>
      <c r="K162" s="2"/>
      <c r="L162" s="2"/>
      <c r="M162" s="2"/>
      <c r="N162" s="2"/>
      <c r="O162" s="2"/>
      <c r="P162" s="2"/>
      <c r="Q162" s="2"/>
      <c r="R162" s="2"/>
      <c r="S162" s="2"/>
    </row>
    <row r="163" spans="1:19" x14ac:dyDescent="0.3">
      <c r="A163" s="21"/>
      <c r="B163" s="2"/>
      <c r="C163" s="2"/>
      <c r="D163" s="2"/>
      <c r="E163" s="2"/>
      <c r="F163" s="2"/>
      <c r="G163" s="2"/>
      <c r="H163" s="2"/>
      <c r="I163" s="2"/>
      <c r="J163" s="2"/>
      <c r="K163" s="2"/>
      <c r="L163" s="2"/>
      <c r="M163" s="2"/>
      <c r="N163" s="2"/>
      <c r="O163" s="2"/>
      <c r="P163" s="2"/>
      <c r="Q163" s="2"/>
      <c r="R163" s="2"/>
      <c r="S163" s="2"/>
    </row>
    <row r="164" spans="1:19" x14ac:dyDescent="0.3">
      <c r="A164" s="21"/>
      <c r="B164" s="2"/>
      <c r="C164" s="2"/>
      <c r="D164" s="2"/>
      <c r="E164" s="2"/>
      <c r="F164" s="2"/>
      <c r="G164" s="2"/>
      <c r="H164" s="2"/>
      <c r="I164" s="2"/>
      <c r="J164" s="2"/>
      <c r="K164" s="2"/>
      <c r="L164" s="2"/>
      <c r="M164" s="2"/>
      <c r="N164" s="2"/>
      <c r="O164" s="2"/>
      <c r="P164" s="2"/>
      <c r="Q164" s="2"/>
      <c r="R164" s="2"/>
      <c r="S164" s="2"/>
    </row>
    <row r="165" spans="1:19" x14ac:dyDescent="0.3">
      <c r="A165" s="21"/>
      <c r="B165" s="2"/>
      <c r="C165" s="2"/>
      <c r="D165" s="2"/>
      <c r="E165" s="2"/>
      <c r="F165" s="2"/>
      <c r="G165" s="2"/>
      <c r="H165" s="2"/>
      <c r="I165" s="2"/>
      <c r="J165" s="2"/>
      <c r="K165" s="2"/>
      <c r="L165" s="2"/>
      <c r="M165" s="2"/>
      <c r="N165" s="2"/>
      <c r="O165" s="2"/>
      <c r="P165" s="2"/>
      <c r="Q165" s="2"/>
      <c r="R165" s="2"/>
      <c r="S165" s="2"/>
    </row>
    <row r="166" spans="1:19" x14ac:dyDescent="0.3">
      <c r="A166" s="21"/>
      <c r="B166" s="2"/>
      <c r="C166" s="2"/>
      <c r="D166" s="2"/>
      <c r="E166" s="2"/>
      <c r="F166" s="2"/>
      <c r="G166" s="2"/>
      <c r="H166" s="2"/>
      <c r="I166" s="2"/>
      <c r="J166" s="2"/>
      <c r="K166" s="2"/>
      <c r="L166" s="2"/>
      <c r="M166" s="2"/>
      <c r="N166" s="2"/>
      <c r="O166" s="2"/>
      <c r="P166" s="2"/>
      <c r="Q166" s="2"/>
      <c r="R166" s="2"/>
      <c r="S166" s="2"/>
    </row>
    <row r="167" spans="1:19" x14ac:dyDescent="0.3">
      <c r="A167" s="21"/>
      <c r="B167" s="2"/>
      <c r="C167" s="2"/>
      <c r="D167" s="2"/>
      <c r="E167" s="2"/>
      <c r="F167" s="2"/>
      <c r="G167" s="2"/>
      <c r="H167" s="2"/>
      <c r="I167" s="2"/>
      <c r="J167" s="2"/>
      <c r="K167" s="2"/>
      <c r="L167" s="2"/>
      <c r="M167" s="2"/>
      <c r="N167" s="2"/>
      <c r="O167" s="2"/>
      <c r="P167" s="2"/>
      <c r="Q167" s="2"/>
      <c r="R167" s="2"/>
      <c r="S167" s="2"/>
    </row>
    <row r="168" spans="1:19" x14ac:dyDescent="0.3">
      <c r="A168" s="21"/>
      <c r="B168" s="2"/>
      <c r="C168" s="2"/>
      <c r="D168" s="2"/>
      <c r="E168" s="2"/>
      <c r="F168" s="2"/>
      <c r="G168" s="2"/>
      <c r="H168" s="2"/>
      <c r="I168" s="2"/>
      <c r="J168" s="2"/>
      <c r="K168" s="2"/>
      <c r="L168" s="2"/>
      <c r="M168" s="2"/>
      <c r="N168" s="2"/>
      <c r="O168" s="2"/>
      <c r="P168" s="2"/>
      <c r="Q168" s="2"/>
      <c r="R168" s="2"/>
      <c r="S168" s="2"/>
    </row>
    <row r="169" spans="1:19" x14ac:dyDescent="0.3">
      <c r="A169" s="21"/>
      <c r="B169" s="2"/>
      <c r="C169" s="2"/>
      <c r="D169" s="2"/>
      <c r="E169" s="2"/>
      <c r="F169" s="2"/>
      <c r="G169" s="2"/>
      <c r="H169" s="2"/>
      <c r="I169" s="2"/>
      <c r="J169" s="2"/>
      <c r="K169" s="2"/>
      <c r="L169" s="2"/>
      <c r="M169" s="2"/>
      <c r="N169" s="2"/>
      <c r="O169" s="2"/>
      <c r="P169" s="2"/>
      <c r="Q169" s="2"/>
      <c r="R169" s="2"/>
      <c r="S169" s="2"/>
    </row>
    <row r="170" spans="1:19" x14ac:dyDescent="0.3">
      <c r="A170" s="21"/>
      <c r="B170" s="2"/>
      <c r="C170" s="2"/>
      <c r="D170" s="2"/>
      <c r="E170" s="2"/>
      <c r="F170" s="2"/>
      <c r="G170" s="2"/>
      <c r="H170" s="2"/>
      <c r="I170" s="2"/>
      <c r="J170" s="2"/>
      <c r="K170" s="2"/>
      <c r="L170" s="2"/>
      <c r="M170" s="2"/>
      <c r="N170" s="2"/>
      <c r="O170" s="2"/>
      <c r="P170" s="2"/>
      <c r="Q170" s="2"/>
      <c r="R170" s="2"/>
      <c r="S170" s="2"/>
    </row>
    <row r="171" spans="1:19" x14ac:dyDescent="0.3">
      <c r="A171" s="21"/>
      <c r="B171" s="2"/>
      <c r="C171" s="2"/>
      <c r="D171" s="2"/>
      <c r="E171" s="2"/>
      <c r="F171" s="2"/>
      <c r="G171" s="2"/>
      <c r="H171" s="2"/>
      <c r="I171" s="2"/>
      <c r="J171" s="2"/>
      <c r="K171" s="2"/>
      <c r="L171" s="2"/>
      <c r="M171" s="2"/>
      <c r="N171" s="2"/>
      <c r="O171" s="2"/>
      <c r="P171" s="2"/>
      <c r="Q171" s="2"/>
      <c r="R171" s="2"/>
      <c r="S171" s="2"/>
    </row>
    <row r="172" spans="1:19" x14ac:dyDescent="0.3">
      <c r="A172" s="21"/>
      <c r="B172" s="2"/>
      <c r="C172" s="2"/>
      <c r="D172" s="2"/>
      <c r="E172" s="2"/>
      <c r="F172" s="2"/>
      <c r="G172" s="2"/>
      <c r="H172" s="2"/>
      <c r="I172" s="2"/>
      <c r="J172" s="2"/>
      <c r="K172" s="2"/>
      <c r="L172" s="2"/>
      <c r="M172" s="2"/>
      <c r="N172" s="2"/>
      <c r="O172" s="2"/>
      <c r="P172" s="2"/>
      <c r="Q172" s="2"/>
      <c r="R172" s="2"/>
      <c r="S172" s="2"/>
    </row>
    <row r="173" spans="1:19" x14ac:dyDescent="0.3">
      <c r="A173" s="21"/>
      <c r="B173" s="2"/>
      <c r="C173" s="2"/>
      <c r="D173" s="2"/>
      <c r="E173" s="2"/>
      <c r="F173" s="2"/>
      <c r="G173" s="2"/>
      <c r="H173" s="2"/>
      <c r="I173" s="2"/>
      <c r="J173" s="2"/>
      <c r="K173" s="2"/>
      <c r="L173" s="2"/>
      <c r="M173" s="2"/>
      <c r="N173" s="2"/>
      <c r="O173" s="2"/>
      <c r="P173" s="2"/>
      <c r="Q173" s="2"/>
      <c r="R173" s="2"/>
      <c r="S173" s="2"/>
    </row>
    <row r="174" spans="1:19" x14ac:dyDescent="0.3">
      <c r="A174" s="21"/>
      <c r="B174" s="2"/>
      <c r="C174" s="2"/>
      <c r="D174" s="2"/>
      <c r="E174" s="2"/>
      <c r="F174" s="2"/>
      <c r="G174" s="2"/>
      <c r="H174" s="2"/>
      <c r="I174" s="2"/>
      <c r="J174" s="2"/>
      <c r="K174" s="2"/>
      <c r="L174" s="2"/>
      <c r="M174" s="2"/>
      <c r="N174" s="2"/>
      <c r="O174" s="2"/>
      <c r="P174" s="2"/>
      <c r="Q174" s="2"/>
      <c r="R174" s="2"/>
      <c r="S174" s="2"/>
    </row>
    <row r="175" spans="1:19" x14ac:dyDescent="0.3">
      <c r="A175" s="21"/>
      <c r="B175" s="2"/>
      <c r="C175" s="2"/>
      <c r="D175" s="2"/>
      <c r="E175" s="2"/>
      <c r="F175" s="2"/>
      <c r="G175" s="2"/>
      <c r="H175" s="2"/>
      <c r="I175" s="2"/>
      <c r="J175" s="2"/>
      <c r="K175" s="2"/>
      <c r="L175" s="2"/>
      <c r="M175" s="2"/>
      <c r="N175" s="2"/>
      <c r="O175" s="2"/>
      <c r="P175" s="2"/>
      <c r="Q175" s="2"/>
      <c r="R175" s="2"/>
      <c r="S175" s="2"/>
    </row>
    <row r="176" spans="1:19" x14ac:dyDescent="0.3">
      <c r="A176" s="21"/>
      <c r="B176" s="2"/>
      <c r="C176" s="2"/>
      <c r="D176" s="2"/>
      <c r="E176" s="2"/>
      <c r="F176" s="2"/>
      <c r="G176" s="2"/>
      <c r="H176" s="2"/>
      <c r="I176" s="2"/>
      <c r="J176" s="2"/>
      <c r="K176" s="2"/>
      <c r="L176" s="2"/>
      <c r="M176" s="2"/>
      <c r="N176" s="2"/>
      <c r="O176" s="2"/>
      <c r="P176" s="2"/>
      <c r="Q176" s="2"/>
      <c r="R176" s="2"/>
      <c r="S176" s="2"/>
    </row>
    <row r="177" spans="1:19" x14ac:dyDescent="0.3">
      <c r="A177" s="21"/>
      <c r="B177" s="2"/>
      <c r="C177" s="2"/>
      <c r="D177" s="2"/>
      <c r="E177" s="2"/>
      <c r="F177" s="2"/>
      <c r="G177" s="2"/>
      <c r="H177" s="2"/>
      <c r="I177" s="2"/>
      <c r="J177" s="2"/>
      <c r="K177" s="2"/>
      <c r="L177" s="2"/>
      <c r="M177" s="2"/>
      <c r="N177" s="2"/>
      <c r="O177" s="2"/>
      <c r="P177" s="2"/>
      <c r="Q177" s="2"/>
      <c r="R177" s="2"/>
      <c r="S177" s="2"/>
    </row>
    <row r="178" spans="1:19" x14ac:dyDescent="0.3">
      <c r="A178" s="21"/>
      <c r="B178" s="2"/>
      <c r="C178" s="2"/>
      <c r="D178" s="2"/>
      <c r="E178" s="2"/>
      <c r="F178" s="2"/>
      <c r="G178" s="2"/>
      <c r="H178" s="2"/>
      <c r="I178" s="2"/>
      <c r="J178" s="2"/>
      <c r="K178" s="2"/>
      <c r="L178" s="2"/>
      <c r="M178" s="2"/>
      <c r="N178" s="2"/>
      <c r="O178" s="2"/>
      <c r="P178" s="2"/>
      <c r="Q178" s="2"/>
      <c r="R178" s="2"/>
      <c r="S178" s="2"/>
    </row>
    <row r="179" spans="1:19" x14ac:dyDescent="0.3">
      <c r="A179" s="21"/>
      <c r="B179" s="2"/>
      <c r="C179" s="2"/>
      <c r="D179" s="2"/>
      <c r="E179" s="2"/>
      <c r="F179" s="2"/>
      <c r="G179" s="2"/>
      <c r="H179" s="2"/>
      <c r="I179" s="2"/>
      <c r="J179" s="2"/>
      <c r="K179" s="2"/>
      <c r="L179" s="2"/>
      <c r="M179" s="2"/>
      <c r="N179" s="2"/>
      <c r="O179" s="2"/>
      <c r="P179" s="2"/>
      <c r="Q179" s="2"/>
      <c r="R179" s="2"/>
      <c r="S179" s="2"/>
    </row>
    <row r="180" spans="1:19" x14ac:dyDescent="0.3">
      <c r="A180" s="21"/>
      <c r="B180" s="2"/>
      <c r="C180" s="2"/>
      <c r="D180" s="2"/>
      <c r="E180" s="2"/>
      <c r="F180" s="2"/>
      <c r="G180" s="2"/>
      <c r="H180" s="2"/>
      <c r="I180" s="2"/>
      <c r="J180" s="2"/>
      <c r="K180" s="2"/>
      <c r="L180" s="2"/>
      <c r="M180" s="2"/>
      <c r="N180" s="2"/>
      <c r="O180" s="2"/>
      <c r="P180" s="2"/>
      <c r="Q180" s="2"/>
      <c r="R180" s="2"/>
      <c r="S180" s="2"/>
    </row>
    <row r="181" spans="1:19" x14ac:dyDescent="0.3">
      <c r="A181" s="21"/>
      <c r="B181" s="2"/>
      <c r="C181" s="2"/>
      <c r="D181" s="2"/>
      <c r="E181" s="2"/>
      <c r="F181" s="2"/>
      <c r="G181" s="2"/>
      <c r="H181" s="2"/>
      <c r="I181" s="2"/>
      <c r="J181" s="2"/>
      <c r="K181" s="2"/>
      <c r="L181" s="2"/>
      <c r="M181" s="2"/>
      <c r="N181" s="2"/>
      <c r="O181" s="2"/>
      <c r="P181" s="2"/>
      <c r="Q181" s="2"/>
      <c r="R181" s="2"/>
      <c r="S181" s="2"/>
    </row>
    <row r="182" spans="1:19" x14ac:dyDescent="0.3">
      <c r="A182" s="21"/>
      <c r="B182" s="2"/>
      <c r="C182" s="2"/>
      <c r="D182" s="2"/>
      <c r="E182" s="2"/>
      <c r="F182" s="2"/>
      <c r="G182" s="2"/>
      <c r="H182" s="2"/>
      <c r="I182" s="2"/>
      <c r="J182" s="2"/>
      <c r="K182" s="2"/>
      <c r="L182" s="2"/>
      <c r="M182" s="2"/>
      <c r="N182" s="2"/>
      <c r="O182" s="2"/>
      <c r="P182" s="2"/>
      <c r="Q182" s="2"/>
      <c r="R182" s="2"/>
      <c r="S182" s="2"/>
    </row>
    <row r="183" spans="1:19" x14ac:dyDescent="0.3">
      <c r="A183" s="21"/>
      <c r="B183" s="2"/>
      <c r="C183" s="2"/>
      <c r="D183" s="2"/>
      <c r="E183" s="2"/>
      <c r="F183" s="2"/>
      <c r="G183" s="2"/>
      <c r="H183" s="2"/>
      <c r="I183" s="2"/>
      <c r="J183" s="2"/>
      <c r="K183" s="2"/>
      <c r="L183" s="2"/>
      <c r="M183" s="2"/>
      <c r="N183" s="2"/>
      <c r="O183" s="2"/>
      <c r="P183" s="2"/>
      <c r="Q183" s="2"/>
      <c r="R183" s="2"/>
      <c r="S183" s="2"/>
    </row>
    <row r="184" spans="1:19" x14ac:dyDescent="0.3">
      <c r="A184" s="21"/>
      <c r="B184" s="2"/>
      <c r="C184" s="2"/>
      <c r="D184" s="2"/>
      <c r="E184" s="2"/>
      <c r="F184" s="2"/>
      <c r="G184" s="2"/>
      <c r="H184" s="2"/>
      <c r="I184" s="2"/>
      <c r="J184" s="2"/>
      <c r="K184" s="2"/>
      <c r="L184" s="2"/>
      <c r="M184" s="2"/>
      <c r="N184" s="2"/>
      <c r="O184" s="2"/>
      <c r="P184" s="2"/>
      <c r="Q184" s="2"/>
      <c r="R184" s="2"/>
      <c r="S184" s="2"/>
    </row>
    <row r="185" spans="1:19" x14ac:dyDescent="0.3">
      <c r="A185" s="21"/>
      <c r="B185" s="2"/>
      <c r="C185" s="2"/>
      <c r="D185" s="2"/>
      <c r="E185" s="2"/>
      <c r="F185" s="2"/>
      <c r="G185" s="2"/>
      <c r="H185" s="2"/>
      <c r="I185" s="2"/>
      <c r="J185" s="2"/>
      <c r="K185" s="2"/>
      <c r="L185" s="2"/>
      <c r="M185" s="2"/>
      <c r="N185" s="2"/>
      <c r="O185" s="2"/>
      <c r="P185" s="2"/>
      <c r="Q185" s="2"/>
      <c r="R185" s="2"/>
      <c r="S185" s="2"/>
    </row>
    <row r="186" spans="1:19" x14ac:dyDescent="0.3">
      <c r="A186" s="21"/>
      <c r="B186" s="2"/>
      <c r="C186" s="2"/>
      <c r="D186" s="2"/>
      <c r="E186" s="2"/>
      <c r="F186" s="2"/>
      <c r="G186" s="2"/>
      <c r="H186" s="2"/>
      <c r="I186" s="2"/>
      <c r="J186" s="2"/>
      <c r="K186" s="2"/>
      <c r="L186" s="2"/>
      <c r="M186" s="2"/>
      <c r="N186" s="2"/>
      <c r="O186" s="2"/>
      <c r="P186" s="2"/>
      <c r="Q186" s="2"/>
      <c r="R186" s="2"/>
      <c r="S186" s="2"/>
    </row>
    <row r="187" spans="1:19" x14ac:dyDescent="0.3">
      <c r="A187" s="21"/>
      <c r="B187" s="2"/>
      <c r="C187" s="2"/>
      <c r="D187" s="2"/>
      <c r="E187" s="2"/>
      <c r="F187" s="2"/>
      <c r="G187" s="2"/>
      <c r="H187" s="2"/>
      <c r="I187" s="2"/>
      <c r="J187" s="2"/>
      <c r="K187" s="2"/>
      <c r="L187" s="2"/>
      <c r="M187" s="2"/>
      <c r="N187" s="2"/>
      <c r="O187" s="2"/>
      <c r="P187" s="2"/>
      <c r="Q187" s="2"/>
      <c r="R187" s="2"/>
      <c r="S187" s="2"/>
    </row>
    <row r="188" spans="1:19" x14ac:dyDescent="0.3">
      <c r="A188" s="21"/>
      <c r="B188" s="2"/>
      <c r="C188" s="2"/>
      <c r="D188" s="2"/>
      <c r="E188" s="2"/>
      <c r="F188" s="2"/>
      <c r="G188" s="2"/>
      <c r="H188" s="2"/>
      <c r="I188" s="2"/>
      <c r="J188" s="2"/>
      <c r="K188" s="2"/>
      <c r="L188" s="2"/>
      <c r="M188" s="2"/>
      <c r="N188" s="2"/>
      <c r="O188" s="2"/>
      <c r="P188" s="2"/>
      <c r="Q188" s="2"/>
      <c r="R188" s="2"/>
      <c r="S188" s="2"/>
    </row>
    <row r="189" spans="1:19" x14ac:dyDescent="0.3">
      <c r="A189" s="21"/>
      <c r="B189" s="2"/>
      <c r="C189" s="2"/>
      <c r="D189" s="2"/>
      <c r="E189" s="2"/>
      <c r="F189" s="2"/>
      <c r="G189" s="2"/>
      <c r="H189" s="2"/>
      <c r="I189" s="2"/>
      <c r="J189" s="2"/>
      <c r="K189" s="2"/>
      <c r="L189" s="2"/>
      <c r="M189" s="2"/>
      <c r="N189" s="2"/>
      <c r="O189" s="2"/>
      <c r="P189" s="2"/>
      <c r="Q189" s="2"/>
      <c r="R189" s="2"/>
      <c r="S189" s="2"/>
    </row>
    <row r="190" spans="1:19" x14ac:dyDescent="0.3">
      <c r="A190" s="21"/>
      <c r="B190" s="2"/>
      <c r="C190" s="2"/>
      <c r="D190" s="2"/>
      <c r="E190" s="2"/>
      <c r="F190" s="2"/>
      <c r="G190" s="2"/>
      <c r="H190" s="2"/>
      <c r="I190" s="2"/>
      <c r="J190" s="2"/>
      <c r="K190" s="2"/>
      <c r="L190" s="2"/>
      <c r="M190" s="2"/>
      <c r="N190" s="2"/>
      <c r="O190" s="2"/>
      <c r="P190" s="2"/>
      <c r="Q190" s="2"/>
      <c r="R190" s="2"/>
      <c r="S190" s="2"/>
    </row>
    <row r="191" spans="1:19" x14ac:dyDescent="0.3">
      <c r="A191" s="21"/>
      <c r="B191" s="2"/>
      <c r="C191" s="2"/>
      <c r="D191" s="2"/>
      <c r="E191" s="2"/>
      <c r="F191" s="2"/>
      <c r="G191" s="2"/>
      <c r="H191" s="2"/>
      <c r="I191" s="2"/>
      <c r="J191" s="2"/>
      <c r="K191" s="2"/>
      <c r="L191" s="2"/>
      <c r="M191" s="2"/>
      <c r="N191" s="2"/>
      <c r="O191" s="2"/>
      <c r="P191" s="2"/>
      <c r="Q191" s="2"/>
      <c r="R191" s="2"/>
      <c r="S191" s="2"/>
    </row>
    <row r="192" spans="1:19" x14ac:dyDescent="0.3">
      <c r="A192" s="21"/>
      <c r="B192" s="2"/>
      <c r="C192" s="2"/>
      <c r="D192" s="2"/>
      <c r="E192" s="2"/>
      <c r="F192" s="2"/>
      <c r="G192" s="2"/>
      <c r="H192" s="2"/>
      <c r="I192" s="2"/>
      <c r="J192" s="2"/>
      <c r="K192" s="2"/>
      <c r="L192" s="2"/>
      <c r="M192" s="2"/>
      <c r="N192" s="2"/>
      <c r="O192" s="2"/>
      <c r="P192" s="2"/>
      <c r="Q192" s="2"/>
      <c r="R192" s="2"/>
      <c r="S192" s="2"/>
    </row>
    <row r="193" spans="1:19" x14ac:dyDescent="0.3">
      <c r="A193" s="21"/>
      <c r="B193" s="2"/>
      <c r="C193" s="2"/>
      <c r="D193" s="2"/>
      <c r="E193" s="2"/>
      <c r="F193" s="2"/>
      <c r="G193" s="2"/>
      <c r="H193" s="2"/>
      <c r="I193" s="2"/>
      <c r="J193" s="2"/>
      <c r="K193" s="2"/>
      <c r="L193" s="2"/>
      <c r="M193" s="2"/>
      <c r="N193" s="2"/>
      <c r="O193" s="2"/>
      <c r="P193" s="2"/>
      <c r="Q193" s="2"/>
      <c r="R193" s="2"/>
      <c r="S193" s="2"/>
    </row>
    <row r="194" spans="1:19" x14ac:dyDescent="0.3">
      <c r="A194" s="21"/>
      <c r="B194" s="2"/>
      <c r="C194" s="2"/>
      <c r="D194" s="2"/>
      <c r="E194" s="2"/>
      <c r="F194" s="2"/>
      <c r="G194" s="2"/>
      <c r="H194" s="2"/>
      <c r="I194" s="2"/>
      <c r="J194" s="2"/>
      <c r="K194" s="2"/>
      <c r="L194" s="2"/>
      <c r="M194" s="2"/>
      <c r="N194" s="2"/>
      <c r="O194" s="2"/>
      <c r="P194" s="2"/>
      <c r="Q194" s="2"/>
      <c r="R194" s="2"/>
      <c r="S194" s="2"/>
    </row>
    <row r="195" spans="1:19" x14ac:dyDescent="0.3">
      <c r="A195" s="21"/>
      <c r="B195" s="2"/>
      <c r="C195" s="2"/>
      <c r="D195" s="2"/>
      <c r="E195" s="2"/>
      <c r="F195" s="2"/>
      <c r="G195" s="2"/>
      <c r="H195" s="2"/>
      <c r="I195" s="2"/>
      <c r="J195" s="2"/>
      <c r="K195" s="2"/>
      <c r="L195" s="2"/>
      <c r="M195" s="2"/>
      <c r="N195" s="2"/>
      <c r="O195" s="2"/>
      <c r="P195" s="2"/>
      <c r="Q195" s="2"/>
      <c r="R195" s="2"/>
      <c r="S195" s="2"/>
    </row>
    <row r="196" spans="1:19" x14ac:dyDescent="0.3">
      <c r="A196" s="21"/>
      <c r="B196" s="2"/>
      <c r="C196" s="2"/>
      <c r="D196" s="2"/>
      <c r="E196" s="2"/>
      <c r="F196" s="2"/>
      <c r="G196" s="2"/>
      <c r="H196" s="2"/>
      <c r="I196" s="2"/>
      <c r="J196" s="2"/>
      <c r="K196" s="2"/>
      <c r="L196" s="2"/>
      <c r="M196" s="2"/>
      <c r="N196" s="2"/>
      <c r="O196" s="2"/>
      <c r="P196" s="2"/>
      <c r="Q196" s="2"/>
      <c r="R196" s="2"/>
      <c r="S196" s="2"/>
    </row>
    <row r="197" spans="1:19" x14ac:dyDescent="0.3">
      <c r="A197" s="21"/>
      <c r="B197" s="2"/>
      <c r="C197" s="2"/>
      <c r="D197" s="2"/>
      <c r="E197" s="2"/>
      <c r="F197" s="2"/>
      <c r="G197" s="2"/>
      <c r="H197" s="2"/>
      <c r="I197" s="2"/>
      <c r="J197" s="2"/>
      <c r="K197" s="2"/>
      <c r="L197" s="2"/>
      <c r="M197" s="2"/>
      <c r="N197" s="2"/>
      <c r="O197" s="2"/>
      <c r="P197" s="2"/>
      <c r="Q197" s="2"/>
      <c r="R197" s="2"/>
      <c r="S197" s="2"/>
    </row>
    <row r="198" spans="1:19" x14ac:dyDescent="0.3">
      <c r="A198" s="21"/>
      <c r="B198" s="2"/>
      <c r="C198" s="2"/>
      <c r="D198" s="2"/>
      <c r="E198" s="2"/>
      <c r="F198" s="2"/>
      <c r="G198" s="2"/>
      <c r="H198" s="2"/>
      <c r="I198" s="2"/>
      <c r="J198" s="2"/>
      <c r="K198" s="2"/>
      <c r="L198" s="2"/>
      <c r="M198" s="2"/>
      <c r="N198" s="2"/>
      <c r="O198" s="2"/>
      <c r="P198" s="2"/>
      <c r="Q198" s="2"/>
      <c r="R198" s="2"/>
      <c r="S198" s="2"/>
    </row>
    <row r="199" spans="1:19" x14ac:dyDescent="0.3">
      <c r="A199" s="21"/>
      <c r="B199" s="2"/>
      <c r="C199" s="2"/>
      <c r="D199" s="2"/>
      <c r="E199" s="2"/>
      <c r="F199" s="2"/>
      <c r="G199" s="2"/>
      <c r="H199" s="2"/>
      <c r="I199" s="2"/>
      <c r="J199" s="2"/>
      <c r="K199" s="2"/>
      <c r="L199" s="2"/>
      <c r="M199" s="2"/>
      <c r="N199" s="2"/>
      <c r="O199" s="2"/>
      <c r="P199" s="2"/>
      <c r="Q199" s="2"/>
      <c r="R199" s="2"/>
      <c r="S199" s="2"/>
    </row>
    <row r="200" spans="1:19" x14ac:dyDescent="0.3">
      <c r="A200" s="21"/>
      <c r="B200" s="2"/>
      <c r="C200" s="2"/>
      <c r="D200" s="2"/>
      <c r="E200" s="2"/>
      <c r="F200" s="2"/>
      <c r="G200" s="2"/>
      <c r="H200" s="2"/>
      <c r="I200" s="2"/>
      <c r="J200" s="2"/>
      <c r="K200" s="2"/>
      <c r="L200" s="2"/>
      <c r="M200" s="2"/>
      <c r="N200" s="2"/>
      <c r="O200" s="2"/>
      <c r="P200" s="2"/>
      <c r="Q200" s="2"/>
      <c r="R200" s="2"/>
      <c r="S200" s="2"/>
    </row>
  </sheetData>
  <mergeCells count="11">
    <mergeCell ref="N57:Q57"/>
    <mergeCell ref="O52:Q52"/>
    <mergeCell ref="B52:D52"/>
    <mergeCell ref="O8:Q8"/>
    <mergeCell ref="A1:F1"/>
    <mergeCell ref="G1:H1"/>
    <mergeCell ref="A6:I6"/>
    <mergeCell ref="B7:D8"/>
    <mergeCell ref="A7:A9"/>
    <mergeCell ref="N6:Q7"/>
    <mergeCell ref="A57:I57"/>
  </mergeCells>
  <conditionalFormatting sqref="C10:C50">
    <cfRule type="cellIs" dxfId="56" priority="9" operator="lessThan">
      <formula>0</formula>
    </cfRule>
    <cfRule type="cellIs" dxfId="55" priority="10" operator="greaterThan">
      <formula>0</formula>
    </cfRule>
  </conditionalFormatting>
  <conditionalFormatting sqref="P10:Q50">
    <cfRule type="cellIs" dxfId="54" priority="7" operator="lessThan">
      <formula>0</formula>
    </cfRule>
    <cfRule type="cellIs" dxfId="53" priority="8" operator="greaterThan">
      <formula>0</formula>
    </cfRule>
  </conditionalFormatting>
  <conditionalFormatting sqref="B10:B50">
    <cfRule type="colorScale" priority="6">
      <colorScale>
        <cfvo type="num" val="-100"/>
        <cfvo type="num" val="0"/>
        <cfvo type="num" val="100"/>
        <color rgb="FFF8696B"/>
        <color rgb="FFFCFCFF"/>
        <color rgb="FF5A8AC6"/>
      </colorScale>
    </cfRule>
  </conditionalFormatting>
  <conditionalFormatting sqref="O10:O50">
    <cfRule type="colorScale" priority="5">
      <colorScale>
        <cfvo type="num" val="-100"/>
        <cfvo type="num" val="0"/>
        <cfvo type="num" val="100"/>
        <color rgb="FFF8696B"/>
        <color rgb="FFFCFCFF"/>
        <color rgb="FF5A8AC6"/>
      </colorScale>
    </cfRule>
  </conditionalFormatting>
  <conditionalFormatting sqref="F3">
    <cfRule type="cellIs" dxfId="52" priority="3" operator="lessThan">
      <formula>0.55</formula>
    </cfRule>
    <cfRule type="cellIs" dxfId="51" priority="4" operator="greaterThan">
      <formula>0.6</formula>
    </cfRule>
  </conditionalFormatting>
  <conditionalFormatting sqref="D10:D50">
    <cfRule type="cellIs" dxfId="50" priority="1" operator="lessThan">
      <formula>0</formula>
    </cfRule>
    <cfRule type="cellIs" dxfId="49" priority="2" operator="greaterThan">
      <formula>0</formula>
    </cfRule>
  </conditionalFormatting>
  <pageMargins left="0.70866141732283472" right="0.70866141732283472" top="0.59055118110236227" bottom="0.39370078740157483" header="0.31496062992125984" footer="0.31496062992125984"/>
  <pageSetup paperSize="9" scale="69" orientation="portrait" r:id="rId1"/>
  <rowBreaks count="1" manualBreakCount="1">
    <brk id="60" max="10"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C4E09-1645-4815-A861-C2E76AE5FA9B}">
  <sheetPr codeName="Tabelle24">
    <pageSetUpPr fitToPage="1"/>
  </sheetPr>
  <dimension ref="A1:AB200"/>
  <sheetViews>
    <sheetView tabSelected="1" view="pageBreakPreview" zoomScale="75" zoomScaleNormal="70" zoomScaleSheetLayoutView="75" workbookViewId="0">
      <selection activeCell="Y1" sqref="Y1"/>
    </sheetView>
  </sheetViews>
  <sheetFormatPr baseColWidth="10" defaultRowHeight="14.4" x14ac:dyDescent="0.3"/>
  <cols>
    <col min="1" max="1" width="11.44140625" style="19"/>
    <col min="2" max="2" width="13.88671875" customWidth="1"/>
    <col min="3" max="3" width="15" customWidth="1"/>
    <col min="4" max="4" width="16" customWidth="1"/>
    <col min="7" max="7" width="12.6640625" customWidth="1"/>
    <col min="8" max="8" width="13.6640625" customWidth="1"/>
    <col min="9" max="9" width="13.109375" customWidth="1"/>
    <col min="14" max="14" width="12.44140625" customWidth="1"/>
    <col min="15" max="15" width="15.33203125" customWidth="1"/>
    <col min="16" max="16" width="16" customWidth="1"/>
    <col min="17" max="17" width="17.109375" customWidth="1"/>
    <col min="18" max="18" width="12.44140625" customWidth="1"/>
    <col min="21" max="21" width="15.88671875" bestFit="1" customWidth="1"/>
    <col min="22" max="22" width="17.6640625" style="99" bestFit="1" customWidth="1"/>
  </cols>
  <sheetData>
    <row r="1" spans="1:28" ht="65.25" customHeight="1" x14ac:dyDescent="0.3">
      <c r="A1" s="169" t="s">
        <v>42</v>
      </c>
      <c r="B1" s="170"/>
      <c r="C1" s="170"/>
      <c r="D1" s="170"/>
      <c r="E1" s="170"/>
      <c r="F1" s="170"/>
      <c r="G1" s="171">
        <f>Ueberhaenge!G1</f>
        <v>45226</v>
      </c>
      <c r="H1" s="172"/>
      <c r="I1" s="54"/>
      <c r="S1" s="156" t="s">
        <v>148</v>
      </c>
      <c r="T1" s="156"/>
      <c r="U1">
        <v>1.5</v>
      </c>
      <c r="V1" s="99">
        <v>0.8</v>
      </c>
    </row>
    <row r="2" spans="1:28" x14ac:dyDescent="0.3">
      <c r="A2" s="52"/>
      <c r="B2" s="45"/>
      <c r="C2" s="45"/>
      <c r="D2" s="45"/>
      <c r="E2" s="45"/>
      <c r="F2" s="45"/>
      <c r="G2" s="45"/>
      <c r="H2" s="45"/>
      <c r="I2" s="45"/>
    </row>
    <row r="3" spans="1:28" ht="18" x14ac:dyDescent="0.35">
      <c r="A3" s="25" t="s">
        <v>35</v>
      </c>
      <c r="C3" s="27">
        <f>Ueberhaenge!G2</f>
        <v>21</v>
      </c>
      <c r="D3" s="45"/>
      <c r="E3" s="53" t="s">
        <v>40</v>
      </c>
      <c r="F3" s="30">
        <f>Summery!F3</f>
        <v>0.5</v>
      </c>
      <c r="G3" s="45"/>
      <c r="H3" t="str">
        <f>IF(F3&gt;0.9,SummeryVerfall!H3,"")</f>
        <v/>
      </c>
      <c r="V3" s="99" t="s">
        <v>185</v>
      </c>
      <c r="W3">
        <v>5000</v>
      </c>
    </row>
    <row r="4" spans="1:28" x14ac:dyDescent="0.3">
      <c r="A4" s="21"/>
      <c r="B4" s="2"/>
      <c r="C4" s="2"/>
      <c r="D4" s="2"/>
      <c r="E4" s="2"/>
      <c r="F4" s="2"/>
      <c r="G4" s="2"/>
      <c r="H4" s="2"/>
      <c r="I4" s="45"/>
      <c r="J4" s="2"/>
      <c r="K4" s="2"/>
      <c r="L4" s="2"/>
      <c r="M4" s="2"/>
      <c r="N4" s="2"/>
      <c r="O4" s="2"/>
      <c r="P4" s="2"/>
      <c r="Q4" s="2"/>
      <c r="R4" s="2"/>
      <c r="S4" s="2"/>
      <c r="V4" s="99" t="s">
        <v>186</v>
      </c>
      <c r="W4">
        <v>1000</v>
      </c>
      <c r="X4" t="s">
        <v>187</v>
      </c>
      <c r="Y4" s="101">
        <v>0.2</v>
      </c>
    </row>
    <row r="5" spans="1:28" ht="5.25" customHeight="1" x14ac:dyDescent="0.3">
      <c r="A5" s="21"/>
      <c r="B5" s="2"/>
      <c r="C5" s="2"/>
      <c r="D5" s="2"/>
      <c r="E5" s="2"/>
      <c r="F5" s="2"/>
      <c r="G5" s="2"/>
      <c r="H5" s="2"/>
      <c r="I5" s="2"/>
      <c r="J5" s="2"/>
      <c r="K5" s="2"/>
      <c r="L5" s="2"/>
      <c r="M5" s="2"/>
      <c r="N5" s="2"/>
      <c r="O5" s="2"/>
      <c r="P5" s="2"/>
      <c r="Q5" s="2"/>
      <c r="R5" s="2"/>
      <c r="S5" s="2"/>
    </row>
    <row r="6" spans="1:28" ht="50.25" customHeight="1" thickBot="1" x14ac:dyDescent="0.35">
      <c r="A6" s="173" t="s">
        <v>41</v>
      </c>
      <c r="B6" s="174"/>
      <c r="C6" s="174"/>
      <c r="D6" s="174"/>
      <c r="E6" s="174"/>
      <c r="F6" s="174"/>
      <c r="G6" s="174"/>
      <c r="H6" s="174"/>
      <c r="I6" s="174"/>
      <c r="J6" s="2"/>
      <c r="K6" s="2"/>
      <c r="L6" s="2"/>
      <c r="M6" s="2"/>
      <c r="N6" s="180" t="s">
        <v>41</v>
      </c>
      <c r="O6" s="180"/>
      <c r="P6" s="180"/>
      <c r="Q6" s="180"/>
      <c r="R6" s="2"/>
      <c r="S6" s="2"/>
      <c r="AB6" t="str">
        <f ca="1">$L$41&amp;"     Put    "&amp;$L$42</f>
        <v>45348     Put    34882</v>
      </c>
    </row>
    <row r="7" spans="1:28" ht="32.25" customHeight="1" thickBot="1" x14ac:dyDescent="0.65">
      <c r="A7" s="177" t="s">
        <v>3</v>
      </c>
      <c r="B7" s="175" t="str">
        <f xml:space="preserve"> "Front: " &amp; Ueberhaenge!D8</f>
        <v>Front: 2023-11</v>
      </c>
      <c r="C7" s="175"/>
      <c r="D7" s="175"/>
      <c r="E7" s="26"/>
      <c r="F7" s="26"/>
      <c r="G7" s="26"/>
      <c r="H7" s="45"/>
      <c r="J7" s="183" t="s">
        <v>188</v>
      </c>
      <c r="K7" s="183"/>
      <c r="L7" s="2"/>
      <c r="M7" s="2"/>
      <c r="N7" s="180"/>
      <c r="O7" s="180"/>
      <c r="P7" s="180"/>
      <c r="Q7" s="180"/>
      <c r="R7" s="51"/>
      <c r="S7" s="51"/>
      <c r="T7" s="50"/>
      <c r="U7" s="50"/>
      <c r="V7" s="100"/>
      <c r="AB7" t="str">
        <f ca="1">$M$41&amp;"    Call    "&amp;$M$42</f>
        <v>37811    Call    1207</v>
      </c>
    </row>
    <row r="8" spans="1:28" ht="31.8" thickBot="1" x14ac:dyDescent="0.65">
      <c r="A8" s="178"/>
      <c r="B8" s="176"/>
      <c r="C8" s="176"/>
      <c r="D8" s="176"/>
      <c r="E8" s="22"/>
      <c r="I8" s="2"/>
      <c r="J8" s="183" t="s">
        <v>5</v>
      </c>
      <c r="K8" s="183"/>
      <c r="L8" s="2"/>
      <c r="M8" s="2"/>
      <c r="N8" s="48"/>
      <c r="O8" s="166" t="str">
        <f xml:space="preserve"> "Summe: " &amp; Ueberhaenge!D8 &amp; " bis " &amp; Ueberhaenge!I8</f>
        <v>Summe: 2023-11 bis -</v>
      </c>
      <c r="P8" s="167"/>
      <c r="Q8" s="168"/>
      <c r="R8" s="105" t="s">
        <v>195</v>
      </c>
      <c r="S8" s="106">
        <f>MAX(J10:K50)</f>
        <v>12753</v>
      </c>
      <c r="U8" s="50"/>
      <c r="V8" s="100"/>
    </row>
    <row r="9" spans="1:28" ht="31.8" thickBot="1" x14ac:dyDescent="0.65">
      <c r="A9" s="179"/>
      <c r="B9" s="47" t="s">
        <v>34</v>
      </c>
      <c r="C9" s="46">
        <f>Ueberhaenge!G5</f>
        <v>45226</v>
      </c>
      <c r="D9" s="46">
        <f>IF(WEEKDAY(C9,2)=1,C9-3,C9-1)</f>
        <v>45225</v>
      </c>
      <c r="E9" s="22"/>
      <c r="I9" s="2"/>
      <c r="J9" s="72" t="s">
        <v>145</v>
      </c>
      <c r="K9" s="72" t="s">
        <v>146</v>
      </c>
      <c r="L9" s="2"/>
      <c r="M9" s="2"/>
      <c r="N9" s="49" t="s">
        <v>3</v>
      </c>
      <c r="O9" s="24" t="s">
        <v>34</v>
      </c>
      <c r="P9" s="23">
        <f>C9</f>
        <v>45226</v>
      </c>
      <c r="Q9" s="23">
        <f>D9</f>
        <v>45225</v>
      </c>
      <c r="R9" s="107" t="s">
        <v>196</v>
      </c>
      <c r="S9" s="108">
        <f>(ROUND(S8/1000,0) +1)*1000</f>
        <v>14000</v>
      </c>
      <c r="U9" s="50"/>
      <c r="V9" s="100"/>
    </row>
    <row r="10" spans="1:28" ht="18.75" customHeight="1" x14ac:dyDescent="0.6">
      <c r="A10" s="31">
        <v>16000</v>
      </c>
      <c r="B10" s="32">
        <v>0.30000000000001137</v>
      </c>
      <c r="C10" s="33">
        <v>-171.3</v>
      </c>
      <c r="D10" s="33">
        <v>-171.60000000000002</v>
      </c>
      <c r="E10" s="2"/>
      <c r="F10" s="2"/>
      <c r="G10" s="2"/>
      <c r="H10" s="2"/>
      <c r="I10" s="2"/>
      <c r="J10" s="109">
        <v>214</v>
      </c>
      <c r="K10" s="110">
        <v>1927</v>
      </c>
      <c r="L10" s="2"/>
      <c r="M10" s="2"/>
      <c r="N10" s="31"/>
      <c r="O10" s="35"/>
      <c r="P10" s="36"/>
      <c r="Q10" s="37"/>
      <c r="R10" s="2"/>
      <c r="S10" s="2"/>
      <c r="T10" s="25">
        <v>-998.30000000000007</v>
      </c>
      <c r="U10" s="50"/>
      <c r="V10" s="100">
        <f>ABS(K10-J10)</f>
        <v>1713</v>
      </c>
      <c r="W10">
        <f>IF(AND(K10&gt;W$3,J10&gt;W$3,V10&lt;W$4),1,0)</f>
        <v>0</v>
      </c>
      <c r="X10">
        <f>IF(AND(K10&gt;W$3,J10&gt;W$3,V10&lt;MIN(J10:K10)*Y$4),1,0)</f>
        <v>0</v>
      </c>
      <c r="AB10" t="s">
        <v>189</v>
      </c>
    </row>
    <row r="11" spans="1:28" ht="18.75" customHeight="1" x14ac:dyDescent="0.6">
      <c r="A11" s="31">
        <v>15950</v>
      </c>
      <c r="B11" s="35">
        <v>0</v>
      </c>
      <c r="C11" s="36">
        <v>-55</v>
      </c>
      <c r="D11" s="36">
        <v>-55</v>
      </c>
      <c r="E11" s="2"/>
      <c r="F11" s="2"/>
      <c r="G11" s="2"/>
      <c r="H11" s="2"/>
      <c r="I11" s="2"/>
      <c r="J11" s="109">
        <v>189</v>
      </c>
      <c r="K11" s="110">
        <v>739</v>
      </c>
      <c r="L11" s="2"/>
      <c r="M11" s="2"/>
      <c r="N11" s="31">
        <v>13450</v>
      </c>
      <c r="O11" s="35">
        <v>0</v>
      </c>
      <c r="P11" s="36">
        <v>-73.900000000000006</v>
      </c>
      <c r="Q11" s="37">
        <v>-73.900000000000006</v>
      </c>
      <c r="R11" s="2">
        <f t="shared" ref="R11:R50" si="0">-J11</f>
        <v>-189</v>
      </c>
      <c r="S11" s="2"/>
      <c r="T11" s="25">
        <v>-73.900000000000006</v>
      </c>
      <c r="U11" s="50"/>
      <c r="V11" s="100">
        <f t="shared" ref="V11:V50" si="1">ABS(K11-J11)</f>
        <v>550</v>
      </c>
      <c r="W11">
        <f t="shared" ref="W11:W50" si="2">IF(AND(K11&gt;W$3,J11&gt;W$3,V11&lt;W$4),1,0)</f>
        <v>0</v>
      </c>
      <c r="X11">
        <f t="shared" ref="X11:X50" si="3">IF(AND(K11&gt;W$3,J11&gt;W$3,V11&lt;MIN(J11:K11)*Y$4),1,0)</f>
        <v>0</v>
      </c>
      <c r="AB11">
        <f ca="1">INDIRECT(AB10)</f>
        <v>1713</v>
      </c>
    </row>
    <row r="12" spans="1:28" ht="18.75" customHeight="1" x14ac:dyDescent="0.6">
      <c r="A12" s="31">
        <v>15900</v>
      </c>
      <c r="B12" s="35">
        <v>-9.9999999999994316E-2</v>
      </c>
      <c r="C12" s="36">
        <v>-151</v>
      </c>
      <c r="D12" s="36">
        <v>-150.9</v>
      </c>
      <c r="E12" s="2"/>
      <c r="F12" s="2"/>
      <c r="G12" s="2"/>
      <c r="H12" s="2"/>
      <c r="I12" s="2"/>
      <c r="J12" s="109">
        <v>366</v>
      </c>
      <c r="K12" s="110">
        <v>1876</v>
      </c>
      <c r="L12" s="2"/>
      <c r="M12" s="2"/>
      <c r="N12" s="31">
        <v>13400</v>
      </c>
      <c r="O12" s="35">
        <v>0.39999999999997726</v>
      </c>
      <c r="P12" s="36">
        <v>-524.5</v>
      </c>
      <c r="Q12" s="37">
        <v>-524.9</v>
      </c>
      <c r="R12" s="2">
        <f t="shared" si="0"/>
        <v>-366</v>
      </c>
      <c r="S12" s="2"/>
      <c r="T12" s="25">
        <v>-524.9</v>
      </c>
      <c r="U12" s="50"/>
      <c r="V12" s="100">
        <f t="shared" si="1"/>
        <v>1510</v>
      </c>
      <c r="W12">
        <f t="shared" si="2"/>
        <v>0</v>
      </c>
      <c r="X12">
        <f t="shared" si="3"/>
        <v>0</v>
      </c>
    </row>
    <row r="13" spans="1:28" ht="18.75" customHeight="1" x14ac:dyDescent="0.6">
      <c r="A13" s="31">
        <v>15850</v>
      </c>
      <c r="B13" s="35">
        <v>0</v>
      </c>
      <c r="C13" s="36">
        <v>-8.3000000000000007</v>
      </c>
      <c r="D13" s="36">
        <v>-8.3000000000000007</v>
      </c>
      <c r="E13" s="2"/>
      <c r="F13" s="2"/>
      <c r="G13" s="2"/>
      <c r="H13" s="2"/>
      <c r="I13" s="2"/>
      <c r="J13" s="109">
        <v>390</v>
      </c>
      <c r="K13" s="110">
        <v>473</v>
      </c>
      <c r="L13" s="2"/>
      <c r="M13" s="2"/>
      <c r="N13" s="31">
        <v>13350</v>
      </c>
      <c r="O13" s="35">
        <v>0.40000000000000568</v>
      </c>
      <c r="P13" s="36">
        <v>-94.4</v>
      </c>
      <c r="Q13" s="37">
        <v>-94.800000000000011</v>
      </c>
      <c r="R13" s="2">
        <f t="shared" si="0"/>
        <v>-390</v>
      </c>
      <c r="S13" s="2"/>
      <c r="T13" s="25">
        <v>-94.800000000000011</v>
      </c>
      <c r="U13" s="50"/>
      <c r="V13" s="100">
        <f t="shared" si="1"/>
        <v>83</v>
      </c>
      <c r="W13">
        <f t="shared" si="2"/>
        <v>0</v>
      </c>
      <c r="X13">
        <f t="shared" si="3"/>
        <v>0</v>
      </c>
    </row>
    <row r="14" spans="1:28" ht="18.75" customHeight="1" x14ac:dyDescent="0.6">
      <c r="A14" s="31">
        <v>15800</v>
      </c>
      <c r="B14" s="35">
        <v>-0.89999999999999858</v>
      </c>
      <c r="C14" s="36">
        <v>-45.300000000000004</v>
      </c>
      <c r="D14" s="36">
        <v>-44.400000000000006</v>
      </c>
      <c r="E14" s="2"/>
      <c r="F14" s="2"/>
      <c r="G14" s="2"/>
      <c r="H14" s="2"/>
      <c r="I14" s="2"/>
      <c r="J14" s="109">
        <v>1145</v>
      </c>
      <c r="K14" s="110">
        <v>1598</v>
      </c>
      <c r="L14" s="2"/>
      <c r="M14" s="2"/>
      <c r="N14" s="31">
        <v>13300</v>
      </c>
      <c r="O14" s="35">
        <v>0.30000000000001137</v>
      </c>
      <c r="P14" s="36">
        <v>-339.90000000000003</v>
      </c>
      <c r="Q14" s="37">
        <v>-340.20000000000005</v>
      </c>
      <c r="R14" s="2">
        <f t="shared" si="0"/>
        <v>-1145</v>
      </c>
      <c r="S14" s="2"/>
      <c r="T14" s="25">
        <v>-340.20000000000005</v>
      </c>
      <c r="U14" s="50"/>
      <c r="V14" s="100">
        <f t="shared" si="1"/>
        <v>453</v>
      </c>
      <c r="W14">
        <f t="shared" si="2"/>
        <v>0</v>
      </c>
      <c r="X14">
        <f t="shared" si="3"/>
        <v>0</v>
      </c>
    </row>
    <row r="15" spans="1:28" ht="18.75" customHeight="1" x14ac:dyDescent="0.6">
      <c r="A15" s="31">
        <v>15750</v>
      </c>
      <c r="B15" s="35">
        <v>-0.59999999999999787</v>
      </c>
      <c r="C15" s="36">
        <v>-26.3</v>
      </c>
      <c r="D15" s="36">
        <v>-25.700000000000003</v>
      </c>
      <c r="E15" s="2"/>
      <c r="F15" s="2"/>
      <c r="G15" s="2"/>
      <c r="H15" s="2"/>
      <c r="I15" s="2"/>
      <c r="J15" s="109">
        <v>259</v>
      </c>
      <c r="K15" s="110">
        <v>522</v>
      </c>
      <c r="L15" s="2"/>
      <c r="M15" s="2"/>
      <c r="N15" s="31">
        <v>13250</v>
      </c>
      <c r="O15" s="35">
        <v>9.9999999999965894E-2</v>
      </c>
      <c r="P15" s="36">
        <v>-448.20000000000005</v>
      </c>
      <c r="Q15" s="37">
        <v>-448.3</v>
      </c>
      <c r="R15" s="2">
        <f t="shared" si="0"/>
        <v>-259</v>
      </c>
      <c r="S15" s="2"/>
      <c r="T15" s="25">
        <v>-448.3</v>
      </c>
      <c r="U15" s="50"/>
      <c r="V15" s="100">
        <f t="shared" si="1"/>
        <v>263</v>
      </c>
      <c r="W15">
        <f t="shared" si="2"/>
        <v>0</v>
      </c>
      <c r="X15">
        <f t="shared" si="3"/>
        <v>0</v>
      </c>
    </row>
    <row r="16" spans="1:28" ht="18.75" customHeight="1" x14ac:dyDescent="0.6">
      <c r="A16" s="31">
        <v>15700</v>
      </c>
      <c r="B16" s="35">
        <v>4</v>
      </c>
      <c r="C16" s="36">
        <v>-85.4</v>
      </c>
      <c r="D16" s="36">
        <v>-89.4</v>
      </c>
      <c r="E16" s="2"/>
      <c r="F16" s="2"/>
      <c r="G16" s="2"/>
      <c r="H16" s="2"/>
      <c r="I16" s="2"/>
      <c r="J16" s="109">
        <v>423</v>
      </c>
      <c r="K16" s="110">
        <v>1277</v>
      </c>
      <c r="L16" s="2"/>
      <c r="M16" s="2"/>
      <c r="N16" s="31">
        <v>13200</v>
      </c>
      <c r="O16" s="35">
        <v>-0.20000000000004547</v>
      </c>
      <c r="P16" s="36">
        <v>-1518.1000000000001</v>
      </c>
      <c r="Q16" s="37">
        <v>-1517.9</v>
      </c>
      <c r="R16" s="2">
        <f t="shared" si="0"/>
        <v>-423</v>
      </c>
      <c r="S16" s="2"/>
      <c r="T16" s="25">
        <v>-1517.9</v>
      </c>
      <c r="U16" s="50"/>
      <c r="V16" s="100">
        <f t="shared" si="1"/>
        <v>854</v>
      </c>
      <c r="W16">
        <f t="shared" si="2"/>
        <v>0</v>
      </c>
      <c r="X16">
        <f t="shared" si="3"/>
        <v>0</v>
      </c>
    </row>
    <row r="17" spans="1:24" ht="18.75" customHeight="1" x14ac:dyDescent="0.6">
      <c r="A17" s="31">
        <v>15650</v>
      </c>
      <c r="B17" s="35">
        <v>-5.0999999999999996</v>
      </c>
      <c r="C17" s="36">
        <v>-1.6</v>
      </c>
      <c r="D17" s="36">
        <v>3.5</v>
      </c>
      <c r="E17" s="2"/>
      <c r="F17" s="2"/>
      <c r="G17" s="2"/>
      <c r="H17" s="2"/>
      <c r="I17" s="2"/>
      <c r="J17" s="109">
        <v>541</v>
      </c>
      <c r="K17" s="110">
        <v>557</v>
      </c>
      <c r="L17" s="2"/>
      <c r="M17" s="2"/>
      <c r="N17" s="31">
        <v>13150</v>
      </c>
      <c r="O17" s="35">
        <v>0</v>
      </c>
      <c r="P17" s="36">
        <v>-248.3</v>
      </c>
      <c r="Q17" s="37">
        <v>-248.3</v>
      </c>
      <c r="R17" s="2">
        <f t="shared" si="0"/>
        <v>-541</v>
      </c>
      <c r="S17" s="2"/>
      <c r="T17" s="25">
        <v>-248.3</v>
      </c>
      <c r="U17" s="50"/>
      <c r="V17" s="100">
        <f t="shared" si="1"/>
        <v>16</v>
      </c>
      <c r="W17">
        <f t="shared" si="2"/>
        <v>0</v>
      </c>
      <c r="X17">
        <f t="shared" si="3"/>
        <v>0</v>
      </c>
    </row>
    <row r="18" spans="1:24" ht="18.75" customHeight="1" x14ac:dyDescent="0.6">
      <c r="A18" s="31">
        <v>15600</v>
      </c>
      <c r="B18" s="35">
        <v>-1.4000000000000909</v>
      </c>
      <c r="C18" s="36">
        <v>-745.90000000000009</v>
      </c>
      <c r="D18" s="36">
        <v>-744.5</v>
      </c>
      <c r="E18" s="2"/>
      <c r="F18" s="2"/>
      <c r="G18" s="2"/>
      <c r="H18" s="2"/>
      <c r="I18" s="2"/>
      <c r="J18" s="109">
        <v>1295</v>
      </c>
      <c r="K18" s="110">
        <v>8754</v>
      </c>
      <c r="L18" s="2"/>
      <c r="M18" s="2"/>
      <c r="N18" s="31">
        <v>13100</v>
      </c>
      <c r="O18" s="35">
        <v>-5.7999999999999545</v>
      </c>
      <c r="P18" s="36">
        <v>-561.9</v>
      </c>
      <c r="Q18" s="37">
        <v>-556.1</v>
      </c>
      <c r="R18" s="2">
        <f t="shared" si="0"/>
        <v>-1295</v>
      </c>
      <c r="S18" s="2"/>
      <c r="T18" s="25">
        <v>-556.1</v>
      </c>
      <c r="U18" s="50"/>
      <c r="V18" s="100">
        <f t="shared" si="1"/>
        <v>7459</v>
      </c>
      <c r="W18">
        <f t="shared" si="2"/>
        <v>0</v>
      </c>
      <c r="X18">
        <f t="shared" si="3"/>
        <v>0</v>
      </c>
    </row>
    <row r="19" spans="1:24" ht="18.75" customHeight="1" x14ac:dyDescent="0.35">
      <c r="A19" s="31">
        <v>15550</v>
      </c>
      <c r="B19" s="35">
        <v>-1</v>
      </c>
      <c r="C19" s="36">
        <v>-70.600000000000009</v>
      </c>
      <c r="D19" s="36">
        <v>-69.600000000000009</v>
      </c>
      <c r="E19" s="2"/>
      <c r="F19" s="2"/>
      <c r="G19" s="2"/>
      <c r="H19" s="2"/>
      <c r="I19" s="2"/>
      <c r="J19" s="109">
        <v>375</v>
      </c>
      <c r="K19" s="110">
        <v>1081</v>
      </c>
      <c r="L19" s="2"/>
      <c r="M19" s="2"/>
      <c r="N19" s="31">
        <v>13050</v>
      </c>
      <c r="O19" s="35">
        <v>-4</v>
      </c>
      <c r="P19" s="36">
        <v>-266.40000000000003</v>
      </c>
      <c r="Q19" s="37">
        <v>-262.40000000000003</v>
      </c>
      <c r="R19" s="2">
        <f t="shared" si="0"/>
        <v>-375</v>
      </c>
      <c r="S19" s="2"/>
      <c r="T19" s="25">
        <v>-262.40000000000003</v>
      </c>
      <c r="V19" s="100">
        <f t="shared" si="1"/>
        <v>706</v>
      </c>
      <c r="W19">
        <f t="shared" si="2"/>
        <v>0</v>
      </c>
      <c r="X19">
        <f t="shared" si="3"/>
        <v>0</v>
      </c>
    </row>
    <row r="20" spans="1:24" ht="18.75" customHeight="1" x14ac:dyDescent="0.35">
      <c r="A20" s="31">
        <v>15500</v>
      </c>
      <c r="B20" s="35">
        <v>-5.8999999999999915</v>
      </c>
      <c r="C20" s="36">
        <v>-76.3</v>
      </c>
      <c r="D20" s="36">
        <v>-70.400000000000006</v>
      </c>
      <c r="E20" s="2"/>
      <c r="F20" s="2"/>
      <c r="G20" s="2"/>
      <c r="H20" s="2"/>
      <c r="I20" s="2"/>
      <c r="J20" s="109">
        <v>501</v>
      </c>
      <c r="K20" s="110">
        <v>1264</v>
      </c>
      <c r="L20" s="2"/>
      <c r="M20" s="2"/>
      <c r="N20" s="31">
        <v>13000</v>
      </c>
      <c r="O20" s="35">
        <v>-158.70000000000027</v>
      </c>
      <c r="P20" s="36">
        <v>-3612.6000000000004</v>
      </c>
      <c r="Q20" s="37">
        <v>-3453.9</v>
      </c>
      <c r="R20" s="2">
        <f t="shared" si="0"/>
        <v>-501</v>
      </c>
      <c r="S20" s="2"/>
      <c r="T20" s="25">
        <v>-3453.9</v>
      </c>
      <c r="V20" s="100">
        <f t="shared" si="1"/>
        <v>763</v>
      </c>
      <c r="W20">
        <f t="shared" si="2"/>
        <v>0</v>
      </c>
      <c r="X20">
        <f t="shared" si="3"/>
        <v>0</v>
      </c>
    </row>
    <row r="21" spans="1:24" ht="18.75" customHeight="1" x14ac:dyDescent="0.35">
      <c r="A21" s="31">
        <v>15450</v>
      </c>
      <c r="B21" s="35">
        <v>1.4000000000000021</v>
      </c>
      <c r="C21" s="36">
        <v>-30.3</v>
      </c>
      <c r="D21" s="36">
        <v>-31.700000000000003</v>
      </c>
      <c r="E21" s="2"/>
      <c r="F21" s="2"/>
      <c r="G21" s="2"/>
      <c r="H21" s="2"/>
      <c r="I21" s="2"/>
      <c r="J21" s="109">
        <v>164</v>
      </c>
      <c r="K21" s="110">
        <v>467</v>
      </c>
      <c r="L21" s="2"/>
      <c r="M21" s="2"/>
      <c r="N21" s="31">
        <v>12950</v>
      </c>
      <c r="O21" s="35">
        <v>9.9999999999909051E-2</v>
      </c>
      <c r="P21" s="36">
        <v>-3042.9</v>
      </c>
      <c r="Q21" s="37">
        <v>-3043</v>
      </c>
      <c r="R21" s="2">
        <f t="shared" si="0"/>
        <v>-164</v>
      </c>
      <c r="S21" s="2"/>
      <c r="T21" s="25">
        <v>-3043</v>
      </c>
      <c r="V21" s="100">
        <f t="shared" si="1"/>
        <v>303</v>
      </c>
      <c r="W21">
        <f t="shared" si="2"/>
        <v>0</v>
      </c>
      <c r="X21">
        <f t="shared" si="3"/>
        <v>0</v>
      </c>
    </row>
    <row r="22" spans="1:24" ht="18.75" customHeight="1" x14ac:dyDescent="0.35">
      <c r="A22" s="31">
        <v>15400</v>
      </c>
      <c r="B22" s="35">
        <v>1.8999999999999986</v>
      </c>
      <c r="C22" s="36">
        <v>41.1</v>
      </c>
      <c r="D22" s="36">
        <v>39.200000000000003</v>
      </c>
      <c r="E22" s="2"/>
      <c r="F22" s="2"/>
      <c r="G22" s="2"/>
      <c r="H22" s="2"/>
      <c r="I22" s="2"/>
      <c r="J22" s="109">
        <v>1558</v>
      </c>
      <c r="K22" s="110">
        <v>1147</v>
      </c>
      <c r="L22" s="2"/>
      <c r="M22" s="2"/>
      <c r="N22" s="31">
        <v>12900</v>
      </c>
      <c r="O22" s="35">
        <v>-74.5</v>
      </c>
      <c r="P22" s="36">
        <v>-1530.1000000000001</v>
      </c>
      <c r="Q22" s="37">
        <v>-1455.6000000000001</v>
      </c>
      <c r="R22" s="2">
        <f t="shared" si="0"/>
        <v>-1558</v>
      </c>
      <c r="S22" s="2"/>
      <c r="T22" s="25">
        <v>-1455.6000000000001</v>
      </c>
      <c r="V22" s="100">
        <f t="shared" si="1"/>
        <v>411</v>
      </c>
      <c r="W22">
        <f t="shared" si="2"/>
        <v>0</v>
      </c>
      <c r="X22">
        <f>IF(AND(K22&gt;W$3,J22&gt;W$3,V22&lt;MIN(J22:K22)*Y$4),1,0)</f>
        <v>0</v>
      </c>
    </row>
    <row r="23" spans="1:24" ht="18.75" customHeight="1" x14ac:dyDescent="0.35">
      <c r="A23" s="31">
        <v>15350</v>
      </c>
      <c r="B23" s="35">
        <v>-13.299999999999999</v>
      </c>
      <c r="C23" s="36">
        <v>-24.5</v>
      </c>
      <c r="D23" s="36">
        <v>-11.200000000000001</v>
      </c>
      <c r="E23" s="2"/>
      <c r="F23" s="2"/>
      <c r="G23" s="2"/>
      <c r="H23" s="2"/>
      <c r="I23" s="2"/>
      <c r="J23" s="109">
        <v>366</v>
      </c>
      <c r="K23" s="110">
        <v>611</v>
      </c>
      <c r="L23" s="2"/>
      <c r="M23" s="2"/>
      <c r="N23" s="31">
        <v>12850</v>
      </c>
      <c r="O23" s="35">
        <v>-8.6999999999999886</v>
      </c>
      <c r="P23" s="36">
        <v>-465.90000000000003</v>
      </c>
      <c r="Q23" s="37">
        <v>-457.20000000000005</v>
      </c>
      <c r="R23" s="2">
        <f t="shared" si="0"/>
        <v>-366</v>
      </c>
      <c r="S23" s="2"/>
      <c r="T23" s="25">
        <v>-457.20000000000005</v>
      </c>
      <c r="V23" s="100">
        <f t="shared" si="1"/>
        <v>245</v>
      </c>
      <c r="W23">
        <f t="shared" si="2"/>
        <v>0</v>
      </c>
      <c r="X23">
        <f t="shared" si="3"/>
        <v>0</v>
      </c>
    </row>
    <row r="24" spans="1:24" ht="18.75" customHeight="1" x14ac:dyDescent="0.35">
      <c r="A24" s="31">
        <v>15300</v>
      </c>
      <c r="B24" s="35">
        <v>28.5</v>
      </c>
      <c r="C24" s="36">
        <v>14</v>
      </c>
      <c r="D24" s="36">
        <v>-14.5</v>
      </c>
      <c r="E24" s="2"/>
      <c r="F24" s="2"/>
      <c r="G24" s="2"/>
      <c r="H24" s="2"/>
      <c r="I24" s="2"/>
      <c r="J24" s="109">
        <v>2566</v>
      </c>
      <c r="K24" s="110">
        <v>2426</v>
      </c>
      <c r="L24" s="2"/>
      <c r="M24" s="2"/>
      <c r="N24" s="31">
        <v>12800</v>
      </c>
      <c r="O24" s="35">
        <v>-227.70000000000027</v>
      </c>
      <c r="P24" s="36">
        <v>-2377.8000000000002</v>
      </c>
      <c r="Q24" s="37">
        <v>-2150.1</v>
      </c>
      <c r="R24" s="2">
        <f t="shared" si="0"/>
        <v>-2566</v>
      </c>
      <c r="S24" s="2"/>
      <c r="T24" s="25">
        <v>-2150.1</v>
      </c>
      <c r="V24" s="100">
        <f t="shared" si="1"/>
        <v>140</v>
      </c>
      <c r="W24">
        <f t="shared" si="2"/>
        <v>0</v>
      </c>
      <c r="X24">
        <f t="shared" si="3"/>
        <v>0</v>
      </c>
    </row>
    <row r="25" spans="1:24" ht="18.75" customHeight="1" x14ac:dyDescent="0.35">
      <c r="A25" s="31">
        <v>15250</v>
      </c>
      <c r="B25" s="35">
        <v>-7</v>
      </c>
      <c r="C25" s="36">
        <v>-27.200000000000003</v>
      </c>
      <c r="D25" s="36">
        <v>-20.200000000000003</v>
      </c>
      <c r="E25" s="2"/>
      <c r="F25" s="2"/>
      <c r="G25" s="2"/>
      <c r="H25" s="2"/>
      <c r="I25" s="2"/>
      <c r="J25" s="109">
        <v>368</v>
      </c>
      <c r="K25" s="110">
        <v>640</v>
      </c>
      <c r="L25" s="2"/>
      <c r="M25" s="2"/>
      <c r="N25" s="31">
        <v>12750</v>
      </c>
      <c r="O25" s="35">
        <v>236.10000000000014</v>
      </c>
      <c r="P25" s="36">
        <v>-1040.7</v>
      </c>
      <c r="Q25" s="37">
        <v>-1276.8000000000002</v>
      </c>
      <c r="R25" s="2">
        <f t="shared" si="0"/>
        <v>-368</v>
      </c>
      <c r="S25" s="2"/>
      <c r="T25" s="25">
        <v>-1276.8000000000002</v>
      </c>
      <c r="V25" s="100">
        <f t="shared" si="1"/>
        <v>272</v>
      </c>
      <c r="W25">
        <f t="shared" si="2"/>
        <v>0</v>
      </c>
      <c r="X25">
        <f t="shared" si="3"/>
        <v>0</v>
      </c>
    </row>
    <row r="26" spans="1:24" ht="18.75" customHeight="1" x14ac:dyDescent="0.35">
      <c r="A26" s="31">
        <v>15200</v>
      </c>
      <c r="B26" s="35">
        <v>-71.5</v>
      </c>
      <c r="C26" s="36">
        <v>-94.7</v>
      </c>
      <c r="D26" s="36">
        <v>-23.200000000000003</v>
      </c>
      <c r="E26" s="2"/>
      <c r="F26" s="2"/>
      <c r="G26" s="2"/>
      <c r="H26" s="2"/>
      <c r="I26" s="2"/>
      <c r="J26" s="109">
        <v>1513</v>
      </c>
      <c r="K26" s="110">
        <v>2460</v>
      </c>
      <c r="L26" s="2"/>
      <c r="M26" s="2"/>
      <c r="N26" s="31">
        <v>12700</v>
      </c>
      <c r="O26" s="35">
        <v>45.200000000000045</v>
      </c>
      <c r="P26" s="36">
        <v>-1394.5</v>
      </c>
      <c r="Q26" s="37">
        <v>-1439.7</v>
      </c>
      <c r="R26" s="2">
        <f t="shared" si="0"/>
        <v>-1513</v>
      </c>
      <c r="S26" s="2"/>
      <c r="T26" s="25">
        <v>-1439.7</v>
      </c>
      <c r="V26" s="100">
        <f t="shared" si="1"/>
        <v>947</v>
      </c>
      <c r="W26">
        <f t="shared" si="2"/>
        <v>0</v>
      </c>
      <c r="X26">
        <f t="shared" si="3"/>
        <v>0</v>
      </c>
    </row>
    <row r="27" spans="1:24" ht="18.75" customHeight="1" x14ac:dyDescent="0.35">
      <c r="A27" s="31">
        <v>15150</v>
      </c>
      <c r="B27" s="35">
        <v>-1.1000000000000085</v>
      </c>
      <c r="C27" s="36">
        <v>66.3</v>
      </c>
      <c r="D27" s="36">
        <v>67.400000000000006</v>
      </c>
      <c r="E27" s="2"/>
      <c r="F27" s="2"/>
      <c r="G27" s="2"/>
      <c r="H27" s="2"/>
      <c r="I27" s="2"/>
      <c r="J27" s="109">
        <v>865</v>
      </c>
      <c r="K27" s="110">
        <v>202</v>
      </c>
      <c r="L27" s="2"/>
      <c r="M27" s="2"/>
      <c r="N27" s="31">
        <v>12650</v>
      </c>
      <c r="O27" s="35">
        <v>61.300000000000068</v>
      </c>
      <c r="P27" s="36">
        <v>-844.6</v>
      </c>
      <c r="Q27" s="37">
        <v>-905.90000000000009</v>
      </c>
      <c r="R27" s="2">
        <f t="shared" si="0"/>
        <v>-865</v>
      </c>
      <c r="S27" s="2"/>
      <c r="T27" s="25">
        <v>-905.90000000000009</v>
      </c>
      <c r="V27" s="100">
        <f t="shared" si="1"/>
        <v>663</v>
      </c>
      <c r="W27">
        <f t="shared" si="2"/>
        <v>0</v>
      </c>
      <c r="X27">
        <f t="shared" si="3"/>
        <v>0</v>
      </c>
    </row>
    <row r="28" spans="1:24" ht="18.75" customHeight="1" x14ac:dyDescent="0.35">
      <c r="A28" s="31">
        <v>15100</v>
      </c>
      <c r="B28" s="35">
        <v>-3.3000000000000043</v>
      </c>
      <c r="C28" s="36">
        <v>38.5</v>
      </c>
      <c r="D28" s="36">
        <v>41.800000000000004</v>
      </c>
      <c r="E28" s="2"/>
      <c r="F28" s="2"/>
      <c r="G28" s="2"/>
      <c r="H28" s="2"/>
      <c r="I28" s="2"/>
      <c r="J28" s="109">
        <v>1041</v>
      </c>
      <c r="K28" s="110">
        <v>656</v>
      </c>
      <c r="L28" s="2"/>
      <c r="M28" s="2"/>
      <c r="N28" s="31">
        <v>12600</v>
      </c>
      <c r="O28" s="35">
        <v>52.399999999999864</v>
      </c>
      <c r="P28" s="36">
        <v>-1644.3000000000002</v>
      </c>
      <c r="Q28" s="37">
        <v>-1696.7</v>
      </c>
      <c r="R28" s="2">
        <f t="shared" si="0"/>
        <v>-1041</v>
      </c>
      <c r="S28" s="2"/>
      <c r="T28" s="25">
        <v>-1696.7</v>
      </c>
      <c r="V28" s="100">
        <f t="shared" si="1"/>
        <v>385</v>
      </c>
      <c r="W28">
        <f t="shared" si="2"/>
        <v>0</v>
      </c>
      <c r="X28">
        <f t="shared" si="3"/>
        <v>0</v>
      </c>
    </row>
    <row r="29" spans="1:24" ht="18.75" customHeight="1" x14ac:dyDescent="0.35">
      <c r="A29" s="31">
        <v>15050</v>
      </c>
      <c r="B29" s="35">
        <v>0.5</v>
      </c>
      <c r="C29" s="36">
        <v>275.5</v>
      </c>
      <c r="D29" s="36">
        <v>275</v>
      </c>
      <c r="E29" s="2"/>
      <c r="F29" s="2"/>
      <c r="G29" s="2"/>
      <c r="H29" s="2"/>
      <c r="I29" s="2"/>
      <c r="J29" s="109">
        <v>3163</v>
      </c>
      <c r="K29" s="110">
        <v>408</v>
      </c>
      <c r="L29" s="2"/>
      <c r="M29" s="2"/>
      <c r="N29" s="31">
        <v>12550</v>
      </c>
      <c r="O29" s="35">
        <v>-0.89999999999997726</v>
      </c>
      <c r="P29" s="36">
        <v>-304.7</v>
      </c>
      <c r="Q29" s="37">
        <v>-303.8</v>
      </c>
      <c r="R29" s="2">
        <f t="shared" si="0"/>
        <v>-3163</v>
      </c>
      <c r="S29" s="2"/>
      <c r="T29" s="25">
        <v>-303.8</v>
      </c>
      <c r="V29" s="100">
        <f t="shared" si="1"/>
        <v>2755</v>
      </c>
      <c r="W29">
        <f t="shared" si="2"/>
        <v>0</v>
      </c>
      <c r="X29">
        <f t="shared" si="3"/>
        <v>0</v>
      </c>
    </row>
    <row r="30" spans="1:24" ht="18.75" customHeight="1" x14ac:dyDescent="0.35">
      <c r="A30" s="31">
        <v>15000</v>
      </c>
      <c r="B30" s="35">
        <v>-162.79999999999995</v>
      </c>
      <c r="C30" s="36">
        <v>1033.7</v>
      </c>
      <c r="D30" s="36">
        <v>1196.5</v>
      </c>
      <c r="E30" s="2"/>
      <c r="F30" s="2"/>
      <c r="G30" s="2"/>
      <c r="H30" s="2"/>
      <c r="I30" s="2"/>
      <c r="J30" s="109">
        <v>12753</v>
      </c>
      <c r="K30" s="110">
        <v>2416</v>
      </c>
      <c r="L30" s="2"/>
      <c r="M30" s="2"/>
      <c r="N30" s="31">
        <v>12500</v>
      </c>
      <c r="O30" s="35">
        <v>242.70000000000005</v>
      </c>
      <c r="P30" s="36">
        <v>-1261.5</v>
      </c>
      <c r="Q30" s="37">
        <v>-1504.2</v>
      </c>
      <c r="R30" s="2">
        <f t="shared" si="0"/>
        <v>-12753</v>
      </c>
      <c r="S30" s="2"/>
      <c r="T30" s="25">
        <v>-1504.2</v>
      </c>
      <c r="V30" s="100">
        <f t="shared" si="1"/>
        <v>10337</v>
      </c>
      <c r="W30">
        <f t="shared" si="2"/>
        <v>0</v>
      </c>
      <c r="X30">
        <f t="shared" si="3"/>
        <v>0</v>
      </c>
    </row>
    <row r="31" spans="1:24" ht="18.75" customHeight="1" x14ac:dyDescent="0.35">
      <c r="A31" s="31">
        <v>14950</v>
      </c>
      <c r="B31" s="35">
        <v>0</v>
      </c>
      <c r="C31" s="36">
        <v>403.20000000000005</v>
      </c>
      <c r="D31" s="36">
        <v>403.20000000000005</v>
      </c>
      <c r="E31" s="2"/>
      <c r="F31" s="2"/>
      <c r="G31" s="2"/>
      <c r="H31" s="2"/>
      <c r="I31" s="2"/>
      <c r="J31" s="109">
        <v>7208</v>
      </c>
      <c r="K31" s="110">
        <v>3176</v>
      </c>
      <c r="L31" s="2"/>
      <c r="M31" s="2"/>
      <c r="N31" s="31">
        <v>12450</v>
      </c>
      <c r="O31" s="35">
        <v>12.5</v>
      </c>
      <c r="P31" s="36">
        <v>-91.600000000000009</v>
      </c>
      <c r="Q31" s="37">
        <v>-104.10000000000001</v>
      </c>
      <c r="R31" s="2">
        <f t="shared" si="0"/>
        <v>-7208</v>
      </c>
      <c r="S31" s="2"/>
      <c r="T31" s="25">
        <v>-104.10000000000001</v>
      </c>
      <c r="V31" s="100">
        <f t="shared" si="1"/>
        <v>4032</v>
      </c>
      <c r="W31">
        <f t="shared" si="2"/>
        <v>0</v>
      </c>
      <c r="X31">
        <f t="shared" si="3"/>
        <v>0</v>
      </c>
    </row>
    <row r="32" spans="1:24" ht="18.75" customHeight="1" x14ac:dyDescent="0.35">
      <c r="A32" s="31">
        <v>14900</v>
      </c>
      <c r="B32" s="35">
        <v>-4.7999999999999972</v>
      </c>
      <c r="C32" s="36">
        <v>-71.7</v>
      </c>
      <c r="D32" s="36">
        <v>-66.900000000000006</v>
      </c>
      <c r="E32" s="2"/>
      <c r="F32" s="2"/>
      <c r="G32" s="2"/>
      <c r="H32" s="2"/>
      <c r="I32" s="2"/>
      <c r="J32" s="109">
        <v>865</v>
      </c>
      <c r="K32" s="110">
        <v>1582</v>
      </c>
      <c r="L32" s="2"/>
      <c r="M32" s="2"/>
      <c r="N32" s="31">
        <v>12400</v>
      </c>
      <c r="O32" s="35">
        <v>-19.799999999999997</v>
      </c>
      <c r="P32" s="36">
        <v>-111.2</v>
      </c>
      <c r="Q32" s="37">
        <v>-91.4</v>
      </c>
      <c r="R32" s="2">
        <f t="shared" si="0"/>
        <v>-865</v>
      </c>
      <c r="S32" s="2"/>
      <c r="T32" s="25">
        <v>-91.4</v>
      </c>
      <c r="V32" s="100">
        <f t="shared" si="1"/>
        <v>717</v>
      </c>
      <c r="W32">
        <f t="shared" si="2"/>
        <v>0</v>
      </c>
      <c r="X32">
        <f t="shared" si="3"/>
        <v>0</v>
      </c>
    </row>
    <row r="33" spans="1:24" ht="18.75" customHeight="1" x14ac:dyDescent="0.35">
      <c r="A33" s="31">
        <v>14850</v>
      </c>
      <c r="B33" s="35">
        <v>-0.89999999999999991</v>
      </c>
      <c r="C33" s="36">
        <v>2.8000000000000003</v>
      </c>
      <c r="D33" s="36">
        <v>3.7</v>
      </c>
      <c r="E33" s="2"/>
      <c r="F33" s="2"/>
      <c r="G33" s="2"/>
      <c r="H33" s="2"/>
      <c r="I33" s="2"/>
      <c r="J33" s="109">
        <v>216</v>
      </c>
      <c r="K33" s="110">
        <v>188</v>
      </c>
      <c r="L33" s="2"/>
      <c r="M33" s="2"/>
      <c r="N33" s="31">
        <v>12350</v>
      </c>
      <c r="O33" s="35">
        <v>79.800000000000011</v>
      </c>
      <c r="P33" s="36">
        <v>141.4</v>
      </c>
      <c r="Q33" s="37">
        <v>61.6</v>
      </c>
      <c r="R33" s="2">
        <f t="shared" si="0"/>
        <v>-216</v>
      </c>
      <c r="S33" s="2"/>
      <c r="T33" s="25">
        <v>61.6</v>
      </c>
      <c r="V33" s="100">
        <f t="shared" si="1"/>
        <v>28</v>
      </c>
      <c r="W33">
        <f t="shared" si="2"/>
        <v>0</v>
      </c>
      <c r="X33">
        <f t="shared" si="3"/>
        <v>0</v>
      </c>
    </row>
    <row r="34" spans="1:24" ht="18.75" customHeight="1" x14ac:dyDescent="0.35">
      <c r="A34" s="31">
        <v>14800</v>
      </c>
      <c r="B34" s="35">
        <v>-22.399999999999977</v>
      </c>
      <c r="C34" s="36">
        <v>564</v>
      </c>
      <c r="D34" s="36">
        <v>586.4</v>
      </c>
      <c r="E34" s="2"/>
      <c r="F34" s="2"/>
      <c r="G34" s="2"/>
      <c r="H34" s="2"/>
      <c r="I34" s="2"/>
      <c r="J34" s="109">
        <v>7004</v>
      </c>
      <c r="K34" s="110">
        <v>1364</v>
      </c>
      <c r="L34" s="2"/>
      <c r="M34" s="2"/>
      <c r="N34" s="31">
        <v>12300</v>
      </c>
      <c r="O34" s="35">
        <v>19.899999999999977</v>
      </c>
      <c r="P34" s="36">
        <v>424.1</v>
      </c>
      <c r="Q34" s="37">
        <v>404.20000000000005</v>
      </c>
      <c r="R34" s="2">
        <f t="shared" si="0"/>
        <v>-7004</v>
      </c>
      <c r="S34" s="2"/>
      <c r="T34" s="25">
        <v>404.20000000000005</v>
      </c>
      <c r="V34" s="100">
        <f t="shared" si="1"/>
        <v>5640</v>
      </c>
      <c r="W34">
        <f t="shared" si="2"/>
        <v>0</v>
      </c>
      <c r="X34">
        <f t="shared" si="3"/>
        <v>0</v>
      </c>
    </row>
    <row r="35" spans="1:24" ht="18.75" customHeight="1" x14ac:dyDescent="0.35">
      <c r="A35" s="31">
        <v>14750</v>
      </c>
      <c r="B35" s="35">
        <v>-3.3000000000000114</v>
      </c>
      <c r="C35" s="36">
        <v>72.8</v>
      </c>
      <c r="D35" s="36">
        <v>76.100000000000009</v>
      </c>
      <c r="E35" s="2"/>
      <c r="F35" s="2"/>
      <c r="G35" s="2"/>
      <c r="H35" s="2"/>
      <c r="I35" s="2"/>
      <c r="J35" s="109">
        <v>858</v>
      </c>
      <c r="K35" s="110">
        <v>130</v>
      </c>
      <c r="L35" s="2"/>
      <c r="M35" s="2"/>
      <c r="N35" s="31">
        <v>12250</v>
      </c>
      <c r="O35" s="35">
        <v>83.800000000000011</v>
      </c>
      <c r="P35" s="36">
        <v>229.3</v>
      </c>
      <c r="Q35" s="37">
        <v>145.5</v>
      </c>
      <c r="R35" s="2">
        <f t="shared" si="0"/>
        <v>-858</v>
      </c>
      <c r="S35" s="2"/>
      <c r="T35" s="25">
        <v>145.5</v>
      </c>
      <c r="V35" s="100">
        <f t="shared" si="1"/>
        <v>728</v>
      </c>
      <c r="W35">
        <f t="shared" si="2"/>
        <v>0</v>
      </c>
      <c r="X35">
        <f t="shared" si="3"/>
        <v>0</v>
      </c>
    </row>
    <row r="36" spans="1:24" ht="18.75" customHeight="1" x14ac:dyDescent="0.35">
      <c r="A36" s="31">
        <v>14700</v>
      </c>
      <c r="B36" s="35">
        <v>7.3000000000000114</v>
      </c>
      <c r="C36" s="36">
        <v>505.3</v>
      </c>
      <c r="D36" s="36">
        <v>498</v>
      </c>
      <c r="E36" s="2"/>
      <c r="F36" s="2"/>
      <c r="G36" s="2"/>
      <c r="H36" s="2"/>
      <c r="I36" s="2"/>
      <c r="J36" s="109">
        <v>5340</v>
      </c>
      <c r="K36" s="110">
        <v>287</v>
      </c>
      <c r="L36" s="2"/>
      <c r="M36" s="2"/>
      <c r="N36" s="31">
        <v>12200</v>
      </c>
      <c r="O36" s="35">
        <v>11.300000000000011</v>
      </c>
      <c r="P36" s="36">
        <v>490.8</v>
      </c>
      <c r="Q36" s="37">
        <v>479.5</v>
      </c>
      <c r="R36" s="2">
        <f t="shared" si="0"/>
        <v>-5340</v>
      </c>
      <c r="S36" s="2"/>
      <c r="T36" s="25">
        <v>479.5</v>
      </c>
      <c r="V36" s="100">
        <f t="shared" si="1"/>
        <v>5053</v>
      </c>
      <c r="W36">
        <f t="shared" si="2"/>
        <v>0</v>
      </c>
      <c r="X36">
        <f t="shared" si="3"/>
        <v>0</v>
      </c>
    </row>
    <row r="37" spans="1:24" ht="18.75" customHeight="1" x14ac:dyDescent="0.35">
      <c r="A37" s="31">
        <v>14650</v>
      </c>
      <c r="B37" s="35">
        <v>-0.40000000000000568</v>
      </c>
      <c r="C37" s="36">
        <v>121</v>
      </c>
      <c r="D37" s="36">
        <v>121.4</v>
      </c>
      <c r="E37" s="2"/>
      <c r="F37" s="2"/>
      <c r="G37" s="2"/>
      <c r="H37" s="2"/>
      <c r="I37" s="2"/>
      <c r="J37" s="109">
        <v>1252</v>
      </c>
      <c r="K37" s="110">
        <v>42</v>
      </c>
      <c r="L37" s="2"/>
      <c r="M37" s="2"/>
      <c r="N37" s="31">
        <v>12150</v>
      </c>
      <c r="O37" s="35">
        <v>4</v>
      </c>
      <c r="P37" s="36">
        <v>221.5</v>
      </c>
      <c r="Q37" s="37">
        <v>217.5</v>
      </c>
      <c r="R37" s="2">
        <f t="shared" si="0"/>
        <v>-1252</v>
      </c>
      <c r="S37" s="2"/>
      <c r="T37" s="25">
        <v>217.5</v>
      </c>
      <c r="V37" s="100">
        <f t="shared" si="1"/>
        <v>1210</v>
      </c>
      <c r="W37">
        <f t="shared" si="2"/>
        <v>0</v>
      </c>
      <c r="X37">
        <f t="shared" si="3"/>
        <v>0</v>
      </c>
    </row>
    <row r="38" spans="1:24" ht="18.75" customHeight="1" x14ac:dyDescent="0.35">
      <c r="A38" s="31">
        <v>14600</v>
      </c>
      <c r="B38" s="35">
        <v>-6.3000000000000114</v>
      </c>
      <c r="C38" s="36">
        <v>313.60000000000002</v>
      </c>
      <c r="D38" s="36">
        <v>319.90000000000003</v>
      </c>
      <c r="E38" s="2"/>
      <c r="F38" s="2"/>
      <c r="G38" s="2"/>
      <c r="H38" s="2"/>
      <c r="I38" s="2"/>
      <c r="J38" s="109">
        <v>3223</v>
      </c>
      <c r="K38" s="110">
        <v>87</v>
      </c>
      <c r="L38" s="2"/>
      <c r="M38" s="2"/>
      <c r="N38" s="31">
        <v>12100</v>
      </c>
      <c r="O38" s="35">
        <v>-60.5</v>
      </c>
      <c r="P38" s="36">
        <v>222.10000000000002</v>
      </c>
      <c r="Q38" s="37">
        <v>282.60000000000002</v>
      </c>
      <c r="R38" s="2">
        <f t="shared" si="0"/>
        <v>-3223</v>
      </c>
      <c r="S38" s="2"/>
      <c r="T38" s="25">
        <v>282.60000000000002</v>
      </c>
      <c r="V38" s="100">
        <f t="shared" si="1"/>
        <v>3136</v>
      </c>
      <c r="W38">
        <f t="shared" si="2"/>
        <v>0</v>
      </c>
      <c r="X38">
        <f t="shared" si="3"/>
        <v>0</v>
      </c>
    </row>
    <row r="39" spans="1:24" ht="18.75" customHeight="1" x14ac:dyDescent="0.35">
      <c r="A39" s="31">
        <v>14550</v>
      </c>
      <c r="B39" s="35">
        <v>-0.29999999999999716</v>
      </c>
      <c r="C39" s="36">
        <v>37.300000000000004</v>
      </c>
      <c r="D39" s="36">
        <v>37.6</v>
      </c>
      <c r="E39" s="2"/>
      <c r="F39" s="2"/>
      <c r="G39" s="2"/>
      <c r="H39" s="2"/>
      <c r="I39" s="2"/>
      <c r="J39" s="109">
        <v>381</v>
      </c>
      <c r="K39" s="110">
        <v>8</v>
      </c>
      <c r="L39" s="2"/>
      <c r="M39" s="2"/>
      <c r="N39" s="31">
        <v>12050</v>
      </c>
      <c r="O39" s="35">
        <v>-15.100000000000023</v>
      </c>
      <c r="P39" s="36">
        <v>411.6</v>
      </c>
      <c r="Q39" s="37">
        <v>426.70000000000005</v>
      </c>
      <c r="R39" s="2">
        <f t="shared" si="0"/>
        <v>-381</v>
      </c>
      <c r="S39" s="2"/>
      <c r="T39" s="25">
        <v>426.70000000000005</v>
      </c>
      <c r="V39" s="100">
        <f t="shared" si="1"/>
        <v>373</v>
      </c>
      <c r="W39">
        <f t="shared" si="2"/>
        <v>0</v>
      </c>
      <c r="X39">
        <f t="shared" si="3"/>
        <v>0</v>
      </c>
    </row>
    <row r="40" spans="1:24" ht="18.75" customHeight="1" x14ac:dyDescent="0.35">
      <c r="A40" s="31">
        <v>14500</v>
      </c>
      <c r="B40" s="35">
        <v>11.099999999999966</v>
      </c>
      <c r="C40" s="36">
        <v>321.8</v>
      </c>
      <c r="D40" s="36">
        <v>310.70000000000005</v>
      </c>
      <c r="E40" s="2"/>
      <c r="F40" s="2"/>
      <c r="G40" s="2"/>
      <c r="H40" s="2"/>
      <c r="I40" s="2"/>
      <c r="J40" s="109">
        <v>3546</v>
      </c>
      <c r="K40" s="110">
        <v>328</v>
      </c>
      <c r="L40" s="2" t="s">
        <v>145</v>
      </c>
      <c r="M40" s="2" t="s">
        <v>146</v>
      </c>
      <c r="N40" s="31">
        <v>12000</v>
      </c>
      <c r="O40" s="35">
        <v>28.5</v>
      </c>
      <c r="P40" s="36">
        <v>1522</v>
      </c>
      <c r="Q40" s="37">
        <v>1493.5</v>
      </c>
      <c r="R40" s="2">
        <f t="shared" si="0"/>
        <v>-3546</v>
      </c>
      <c r="S40" s="2"/>
      <c r="T40" s="25">
        <v>1493.5</v>
      </c>
      <c r="V40" s="100">
        <f t="shared" si="1"/>
        <v>3218</v>
      </c>
      <c r="W40">
        <f t="shared" si="2"/>
        <v>0</v>
      </c>
      <c r="X40">
        <f t="shared" si="3"/>
        <v>0</v>
      </c>
    </row>
    <row r="41" spans="1:24" ht="18.75" customHeight="1" x14ac:dyDescent="0.35">
      <c r="A41" s="31">
        <v>14450</v>
      </c>
      <c r="B41" s="35">
        <v>2.2999999999999972</v>
      </c>
      <c r="C41" s="36">
        <v>99.5</v>
      </c>
      <c r="D41" s="36">
        <v>97.2</v>
      </c>
      <c r="E41" s="2"/>
      <c r="F41" s="2"/>
      <c r="G41" s="2"/>
      <c r="H41" s="2"/>
      <c r="I41" s="2"/>
      <c r="J41" s="109">
        <v>1002</v>
      </c>
      <c r="K41" s="110">
        <v>7</v>
      </c>
      <c r="L41" s="2">
        <f ca="1">SUM(J10:INDIRECT("J"&amp;(Ueberhaenge!AB4-1)))</f>
        <v>45348</v>
      </c>
      <c r="M41" s="2">
        <f ca="1">SUM(K10:INDIRECT("K"&amp;(Ueberhaenge!AB4-1)))</f>
        <v>37811</v>
      </c>
      <c r="N41" s="31">
        <v>11950</v>
      </c>
      <c r="O41" s="35">
        <v>-31.100000000000023</v>
      </c>
      <c r="P41" s="36">
        <v>357.3</v>
      </c>
      <c r="Q41" s="37">
        <v>388.40000000000003</v>
      </c>
      <c r="R41" s="2">
        <f t="shared" si="0"/>
        <v>-1002</v>
      </c>
      <c r="S41" s="2"/>
      <c r="T41" s="25">
        <v>388.40000000000003</v>
      </c>
      <c r="V41" s="100">
        <f t="shared" si="1"/>
        <v>995</v>
      </c>
      <c r="W41">
        <f t="shared" si="2"/>
        <v>0</v>
      </c>
      <c r="X41">
        <f t="shared" si="3"/>
        <v>0</v>
      </c>
    </row>
    <row r="42" spans="1:24" ht="18.75" customHeight="1" x14ac:dyDescent="0.35">
      <c r="A42" s="31">
        <v>14400</v>
      </c>
      <c r="B42" s="35">
        <v>1.0999999999999943</v>
      </c>
      <c r="C42" s="36">
        <v>209.3</v>
      </c>
      <c r="D42" s="36">
        <v>208.20000000000002</v>
      </c>
      <c r="E42" s="2"/>
      <c r="F42" s="2"/>
      <c r="G42" s="2"/>
      <c r="H42" s="2"/>
      <c r="I42" s="2"/>
      <c r="J42" s="109">
        <v>2128</v>
      </c>
      <c r="K42" s="110">
        <v>35</v>
      </c>
      <c r="L42" s="2">
        <f ca="1">SUM(INDIRECT("J"&amp;(Ueberhaenge!AB4)):J50)</f>
        <v>34882</v>
      </c>
      <c r="M42" s="2">
        <f ca="1">SUM(INDIRECT("K"&amp;(Ueberhaenge!AB4)):K50)</f>
        <v>1207</v>
      </c>
      <c r="N42" s="31">
        <v>11900</v>
      </c>
      <c r="O42" s="35">
        <v>13.5</v>
      </c>
      <c r="P42" s="36">
        <v>704.5</v>
      </c>
      <c r="Q42" s="37">
        <v>691</v>
      </c>
      <c r="R42" s="2">
        <f t="shared" si="0"/>
        <v>-2128</v>
      </c>
      <c r="S42" s="2"/>
      <c r="T42" s="25">
        <v>691</v>
      </c>
      <c r="V42" s="100">
        <f t="shared" si="1"/>
        <v>2093</v>
      </c>
      <c r="W42">
        <f t="shared" si="2"/>
        <v>0</v>
      </c>
      <c r="X42">
        <f t="shared" si="3"/>
        <v>0</v>
      </c>
    </row>
    <row r="43" spans="1:24" ht="18.75" customHeight="1" x14ac:dyDescent="0.35">
      <c r="A43" s="31">
        <v>14350</v>
      </c>
      <c r="B43" s="35">
        <v>9.9999999999994316E-2</v>
      </c>
      <c r="C43" s="36">
        <v>43.5</v>
      </c>
      <c r="D43" s="36">
        <v>43.400000000000006</v>
      </c>
      <c r="E43" s="2"/>
      <c r="F43" s="2"/>
      <c r="G43" s="2"/>
      <c r="H43" s="2"/>
      <c r="I43" s="2"/>
      <c r="J43" s="109">
        <v>435</v>
      </c>
      <c r="K43" s="110">
        <v>0</v>
      </c>
      <c r="L43" s="2"/>
      <c r="M43" s="2"/>
      <c r="N43" s="31">
        <v>11850</v>
      </c>
      <c r="O43" s="35">
        <v>13.400000000000006</v>
      </c>
      <c r="P43" s="36">
        <v>241.70000000000002</v>
      </c>
      <c r="Q43" s="37">
        <v>228.3</v>
      </c>
      <c r="R43" s="2">
        <f t="shared" si="0"/>
        <v>-435</v>
      </c>
      <c r="S43" s="2"/>
      <c r="T43" s="25">
        <v>228.3</v>
      </c>
      <c r="V43" s="100">
        <f t="shared" si="1"/>
        <v>435</v>
      </c>
      <c r="W43">
        <f t="shared" si="2"/>
        <v>0</v>
      </c>
      <c r="X43">
        <f t="shared" si="3"/>
        <v>0</v>
      </c>
    </row>
    <row r="44" spans="1:24" ht="18.75" customHeight="1" x14ac:dyDescent="0.35">
      <c r="A44" s="31">
        <v>14300</v>
      </c>
      <c r="B44" s="35">
        <v>19.300000000000011</v>
      </c>
      <c r="C44" s="36">
        <v>189.60000000000002</v>
      </c>
      <c r="D44" s="36">
        <v>170.3</v>
      </c>
      <c r="E44" s="2"/>
      <c r="F44" s="2"/>
      <c r="G44" s="2"/>
      <c r="H44" s="2"/>
      <c r="I44" s="2"/>
      <c r="J44" s="109">
        <v>1905</v>
      </c>
      <c r="K44" s="110">
        <v>9</v>
      </c>
      <c r="L44" s="2"/>
      <c r="M44" s="2"/>
      <c r="N44" s="31">
        <v>11800</v>
      </c>
      <c r="O44" s="35">
        <v>-25.799999999999955</v>
      </c>
      <c r="P44" s="36">
        <v>1246.2</v>
      </c>
      <c r="Q44" s="37">
        <v>1272</v>
      </c>
      <c r="R44" s="2">
        <f t="shared" si="0"/>
        <v>-1905</v>
      </c>
      <c r="S44" s="2"/>
      <c r="T44" s="25">
        <v>1272</v>
      </c>
      <c r="V44" s="100">
        <f t="shared" si="1"/>
        <v>1896</v>
      </c>
      <c r="W44">
        <f t="shared" si="2"/>
        <v>0</v>
      </c>
      <c r="X44">
        <f t="shared" si="3"/>
        <v>0</v>
      </c>
    </row>
    <row r="45" spans="1:24" ht="18.75" customHeight="1" x14ac:dyDescent="0.35">
      <c r="A45" s="31">
        <v>14250</v>
      </c>
      <c r="B45" s="35">
        <v>0.29999999999999716</v>
      </c>
      <c r="C45" s="36">
        <v>63.7</v>
      </c>
      <c r="D45" s="36">
        <v>63.400000000000006</v>
      </c>
      <c r="E45" s="2"/>
      <c r="F45" s="2"/>
      <c r="G45" s="2"/>
      <c r="H45" s="2"/>
      <c r="I45" s="2"/>
      <c r="J45" s="109">
        <v>663</v>
      </c>
      <c r="K45" s="110">
        <v>26</v>
      </c>
      <c r="L45" s="2"/>
      <c r="M45" s="2"/>
      <c r="N45" s="31">
        <v>11750</v>
      </c>
      <c r="O45" s="35">
        <v>-0.5</v>
      </c>
      <c r="P45" s="36">
        <v>642.40000000000009</v>
      </c>
      <c r="Q45" s="37">
        <v>642.90000000000009</v>
      </c>
      <c r="R45" s="2">
        <f t="shared" si="0"/>
        <v>-663</v>
      </c>
      <c r="S45" s="2"/>
      <c r="T45" s="25">
        <v>642.90000000000009</v>
      </c>
      <c r="V45" s="100">
        <f t="shared" si="1"/>
        <v>637</v>
      </c>
      <c r="W45">
        <f t="shared" si="2"/>
        <v>0</v>
      </c>
      <c r="X45">
        <f t="shared" si="3"/>
        <v>0</v>
      </c>
    </row>
    <row r="46" spans="1:24" ht="18.75" customHeight="1" x14ac:dyDescent="0.35">
      <c r="A46" s="31">
        <v>14200</v>
      </c>
      <c r="B46" s="35">
        <v>15</v>
      </c>
      <c r="C46" s="36">
        <v>648.5</v>
      </c>
      <c r="D46" s="36">
        <v>633.5</v>
      </c>
      <c r="E46" s="2"/>
      <c r="F46" s="2"/>
      <c r="G46" s="2"/>
      <c r="H46" s="2"/>
      <c r="I46" s="2"/>
      <c r="J46" s="109">
        <v>6607</v>
      </c>
      <c r="K46" s="110">
        <v>122</v>
      </c>
      <c r="L46" s="2"/>
      <c r="M46" s="2"/>
      <c r="N46" s="31">
        <v>11700</v>
      </c>
      <c r="O46" s="35">
        <v>18.900000000000091</v>
      </c>
      <c r="P46" s="36">
        <v>705.40000000000009</v>
      </c>
      <c r="Q46" s="37">
        <v>686.5</v>
      </c>
      <c r="R46" s="2">
        <f t="shared" si="0"/>
        <v>-6607</v>
      </c>
      <c r="S46" s="2"/>
      <c r="T46" s="25">
        <v>686.5</v>
      </c>
      <c r="V46" s="100">
        <f t="shared" si="1"/>
        <v>6485</v>
      </c>
      <c r="W46">
        <f t="shared" si="2"/>
        <v>0</v>
      </c>
      <c r="X46">
        <f t="shared" si="3"/>
        <v>0</v>
      </c>
    </row>
    <row r="47" spans="1:24" ht="18.75" customHeight="1" x14ac:dyDescent="0.35">
      <c r="A47" s="31">
        <v>14150</v>
      </c>
      <c r="B47" s="35">
        <v>0.20000000000000284</v>
      </c>
      <c r="C47" s="36">
        <v>79.400000000000006</v>
      </c>
      <c r="D47" s="36">
        <v>79.2</v>
      </c>
      <c r="E47" s="2"/>
      <c r="F47" s="2"/>
      <c r="G47" s="2"/>
      <c r="H47" s="2"/>
      <c r="I47" s="2"/>
      <c r="J47" s="109">
        <v>795</v>
      </c>
      <c r="K47" s="110">
        <v>1</v>
      </c>
      <c r="L47" s="2"/>
      <c r="M47" s="2"/>
      <c r="N47" s="31">
        <v>11650</v>
      </c>
      <c r="O47" s="35">
        <v>0.39999999999999858</v>
      </c>
      <c r="P47" s="36">
        <v>18.8</v>
      </c>
      <c r="Q47" s="37">
        <v>18.400000000000002</v>
      </c>
      <c r="R47" s="2">
        <f t="shared" si="0"/>
        <v>-795</v>
      </c>
      <c r="S47" s="2"/>
      <c r="T47" s="25">
        <v>18.400000000000002</v>
      </c>
      <c r="V47" s="100">
        <f t="shared" si="1"/>
        <v>794</v>
      </c>
      <c r="W47">
        <f t="shared" si="2"/>
        <v>0</v>
      </c>
      <c r="X47">
        <f t="shared" si="3"/>
        <v>0</v>
      </c>
    </row>
    <row r="48" spans="1:24" ht="18.75" customHeight="1" x14ac:dyDescent="0.35">
      <c r="A48" s="31">
        <v>14100</v>
      </c>
      <c r="B48" s="35">
        <v>5.3999999999999915</v>
      </c>
      <c r="C48" s="36">
        <v>94</v>
      </c>
      <c r="D48" s="36">
        <v>88.600000000000009</v>
      </c>
      <c r="E48" s="2"/>
      <c r="F48" s="2"/>
      <c r="G48" s="2"/>
      <c r="H48" s="2"/>
      <c r="I48" s="2"/>
      <c r="J48" s="109">
        <v>965</v>
      </c>
      <c r="K48" s="110">
        <v>25</v>
      </c>
      <c r="L48" s="2"/>
      <c r="M48" s="2"/>
      <c r="N48" s="31">
        <v>11600</v>
      </c>
      <c r="O48" s="35">
        <v>57.099999999999909</v>
      </c>
      <c r="P48" s="36">
        <v>1220.8</v>
      </c>
      <c r="Q48" s="37">
        <v>1163.7</v>
      </c>
      <c r="R48" s="2">
        <f t="shared" si="0"/>
        <v>-965</v>
      </c>
      <c r="S48" s="2"/>
      <c r="T48" s="25">
        <v>1163.7</v>
      </c>
      <c r="V48" s="100">
        <f t="shared" si="1"/>
        <v>940</v>
      </c>
      <c r="W48">
        <f t="shared" si="2"/>
        <v>0</v>
      </c>
      <c r="X48">
        <f t="shared" si="3"/>
        <v>0</v>
      </c>
    </row>
    <row r="49" spans="1:24" ht="18.75" customHeight="1" x14ac:dyDescent="0.35">
      <c r="A49" s="31">
        <v>14050</v>
      </c>
      <c r="B49" s="35">
        <v>0</v>
      </c>
      <c r="C49" s="36">
        <v>215.4</v>
      </c>
      <c r="D49" s="36">
        <v>215.4</v>
      </c>
      <c r="E49" s="2"/>
      <c r="F49" s="2"/>
      <c r="G49" s="2"/>
      <c r="H49" s="2"/>
      <c r="I49" s="2"/>
      <c r="J49" s="109">
        <v>2159</v>
      </c>
      <c r="K49" s="110">
        <v>5</v>
      </c>
      <c r="L49" s="2"/>
      <c r="M49" s="2"/>
      <c r="N49" s="31">
        <v>11550</v>
      </c>
      <c r="O49" s="35">
        <v>0</v>
      </c>
      <c r="P49" s="36">
        <v>358.8</v>
      </c>
      <c r="Q49" s="37">
        <v>358.8</v>
      </c>
      <c r="R49" s="2">
        <f t="shared" si="0"/>
        <v>-2159</v>
      </c>
      <c r="S49" s="2"/>
      <c r="T49" s="25">
        <v>358.8</v>
      </c>
      <c r="V49" s="100">
        <f t="shared" si="1"/>
        <v>2154</v>
      </c>
      <c r="W49">
        <f t="shared" si="2"/>
        <v>0</v>
      </c>
      <c r="X49">
        <f t="shared" si="3"/>
        <v>0</v>
      </c>
    </row>
    <row r="50" spans="1:24" ht="18.75" customHeight="1" thickBot="1" x14ac:dyDescent="0.4">
      <c r="A50" s="31">
        <v>14000</v>
      </c>
      <c r="B50" s="35">
        <v>-85.400000000000034</v>
      </c>
      <c r="C50" s="40">
        <v>352.8</v>
      </c>
      <c r="D50" s="40">
        <v>438.20000000000005</v>
      </c>
      <c r="E50" s="2"/>
      <c r="F50" s="2"/>
      <c r="G50" s="2"/>
      <c r="H50" s="2"/>
      <c r="I50" s="2"/>
      <c r="J50" s="109">
        <v>3623</v>
      </c>
      <c r="K50" s="110">
        <v>95</v>
      </c>
      <c r="L50" s="2"/>
      <c r="M50" s="2"/>
      <c r="N50" s="38">
        <v>11500</v>
      </c>
      <c r="O50" s="35">
        <v>41.400000000000091</v>
      </c>
      <c r="P50" s="36">
        <v>1775.1000000000001</v>
      </c>
      <c r="Q50" s="41">
        <v>1733.7</v>
      </c>
      <c r="R50" s="2">
        <f t="shared" si="0"/>
        <v>-3623</v>
      </c>
      <c r="S50" s="2"/>
      <c r="T50" s="25">
        <v>1733.7</v>
      </c>
      <c r="V50" s="100">
        <f t="shared" si="1"/>
        <v>3528</v>
      </c>
      <c r="W50">
        <f t="shared" si="2"/>
        <v>0</v>
      </c>
      <c r="X50">
        <f t="shared" si="3"/>
        <v>0</v>
      </c>
    </row>
    <row r="51" spans="1:24" ht="28.5" customHeight="1" thickBot="1" x14ac:dyDescent="0.4">
      <c r="A51" s="149"/>
      <c r="B51" s="3" t="s">
        <v>190</v>
      </c>
      <c r="C51" s="2"/>
      <c r="D51" s="2"/>
      <c r="E51" s="2"/>
      <c r="F51" s="2"/>
      <c r="G51" s="2"/>
      <c r="H51" s="2"/>
      <c r="I51" s="2"/>
      <c r="J51" s="2"/>
      <c r="K51" s="2"/>
      <c r="L51" s="2"/>
      <c r="M51" s="2"/>
      <c r="N51" s="2"/>
      <c r="O51" s="44"/>
      <c r="P51" s="44"/>
      <c r="Q51" s="44"/>
      <c r="R51" s="2"/>
      <c r="S51" s="2"/>
    </row>
    <row r="52" spans="1:24" ht="60.75" customHeight="1" thickBot="1" x14ac:dyDescent="0.35">
      <c r="A52" s="149"/>
      <c r="B52" s="163" t="s">
        <v>39</v>
      </c>
      <c r="C52" s="164"/>
      <c r="D52" s="165"/>
      <c r="E52" s="2"/>
      <c r="F52" s="113" t="e">
        <f>ROUND(Ueberhaenge!G6,0)</f>
        <v>#VALUE!</v>
      </c>
      <c r="G52" s="114" t="s">
        <v>192</v>
      </c>
      <c r="H52" s="2"/>
      <c r="I52" s="73" t="s">
        <v>147</v>
      </c>
      <c r="J52" s="104">
        <f>SUM(J10:J50)</f>
        <v>80230</v>
      </c>
      <c r="K52" s="104">
        <f>SUM(K10:K50)</f>
        <v>39018</v>
      </c>
      <c r="L52" s="2"/>
      <c r="M52" s="2"/>
      <c r="N52" s="2"/>
      <c r="O52" s="163" t="s">
        <v>38</v>
      </c>
      <c r="P52" s="164"/>
      <c r="Q52" s="165"/>
      <c r="R52" s="2"/>
      <c r="S52" s="2"/>
    </row>
    <row r="53" spans="1:24" x14ac:dyDescent="0.3">
      <c r="A53" s="21"/>
      <c r="B53" s="2"/>
      <c r="C53" s="2"/>
      <c r="D53" s="2"/>
      <c r="E53" s="2"/>
      <c r="F53" s="2"/>
      <c r="G53" s="2"/>
      <c r="H53" s="2"/>
      <c r="I53" s="2"/>
      <c r="J53" s="2"/>
      <c r="K53" s="2"/>
      <c r="L53" s="2"/>
      <c r="M53" s="2"/>
      <c r="N53" s="2"/>
      <c r="O53" s="2"/>
      <c r="P53" s="2"/>
      <c r="Q53" s="2"/>
      <c r="R53" s="2"/>
      <c r="S53" s="2"/>
    </row>
    <row r="54" spans="1:24" ht="18" x14ac:dyDescent="0.35">
      <c r="A54" s="42" t="s">
        <v>36</v>
      </c>
      <c r="B54" s="42"/>
      <c r="C54" s="42"/>
      <c r="D54" s="42"/>
      <c r="E54" s="28"/>
      <c r="F54" s="28"/>
      <c r="G54" s="28" t="str">
        <f>Infos!B33</f>
        <v>2023-11+2023-12</v>
      </c>
      <c r="H54" s="28"/>
      <c r="I54" s="2"/>
      <c r="J54" s="2"/>
      <c r="K54" s="2"/>
      <c r="L54" s="2"/>
      <c r="M54" s="2"/>
      <c r="N54" s="42" t="s">
        <v>36</v>
      </c>
      <c r="O54" s="42"/>
      <c r="P54" s="42"/>
      <c r="Q54" s="42"/>
      <c r="R54" s="2"/>
      <c r="S54" s="2"/>
    </row>
    <row r="55" spans="1:24" ht="18" x14ac:dyDescent="0.35">
      <c r="A55" s="43" t="s">
        <v>37</v>
      </c>
      <c r="B55" s="43"/>
      <c r="C55" s="43"/>
      <c r="D55" s="43"/>
      <c r="E55" s="28"/>
      <c r="F55" s="28"/>
      <c r="G55" t="str">
        <f>Infos!B32</f>
        <v>2023-12</v>
      </c>
      <c r="H55" s="28"/>
      <c r="I55" s="71" t="s">
        <v>141</v>
      </c>
      <c r="J55" s="2"/>
      <c r="K55" s="2"/>
      <c r="L55" s="2"/>
      <c r="M55" s="2"/>
      <c r="N55" s="43" t="s">
        <v>37</v>
      </c>
      <c r="O55" s="43"/>
      <c r="P55" s="43"/>
      <c r="Q55" s="43"/>
      <c r="R55" s="2"/>
      <c r="S55" s="2"/>
    </row>
    <row r="56" spans="1:24" x14ac:dyDescent="0.3">
      <c r="A56" s="28"/>
      <c r="B56" s="28"/>
      <c r="C56" s="28"/>
      <c r="D56" s="28"/>
      <c r="E56" s="28"/>
      <c r="F56" s="28"/>
      <c r="G56" s="28"/>
      <c r="H56" s="28"/>
      <c r="I56" s="2"/>
      <c r="J56" s="2"/>
      <c r="K56" s="2"/>
      <c r="L56" s="2"/>
      <c r="M56" s="2"/>
      <c r="N56" s="2"/>
      <c r="O56" s="2"/>
      <c r="P56" s="2"/>
      <c r="Q56" s="2"/>
      <c r="R56" s="2"/>
      <c r="S56" s="2"/>
    </row>
    <row r="57" spans="1:24" ht="117.75" customHeight="1" x14ac:dyDescent="0.3">
      <c r="A57" s="181" t="s">
        <v>105</v>
      </c>
      <c r="B57" s="182"/>
      <c r="C57" s="182"/>
      <c r="D57" s="182"/>
      <c r="E57" s="182"/>
      <c r="F57" s="182"/>
      <c r="G57" s="182"/>
      <c r="H57" s="182"/>
      <c r="I57" s="182"/>
      <c r="J57" s="2"/>
      <c r="K57" s="2"/>
      <c r="L57" s="2"/>
      <c r="M57" s="2"/>
      <c r="N57" s="162" t="s">
        <v>43</v>
      </c>
      <c r="O57" s="162"/>
      <c r="P57" s="162"/>
      <c r="Q57" s="162"/>
      <c r="R57" s="2"/>
      <c r="S57" s="2"/>
    </row>
    <row r="58" spans="1:24" x14ac:dyDescent="0.3">
      <c r="A58" s="28"/>
      <c r="B58" s="28"/>
      <c r="C58" s="28"/>
      <c r="D58" s="28"/>
      <c r="E58" s="28"/>
      <c r="F58" s="28"/>
      <c r="G58" s="28"/>
      <c r="H58" s="28"/>
      <c r="I58" s="2"/>
      <c r="J58" s="2"/>
      <c r="K58" s="2"/>
      <c r="L58" s="2"/>
      <c r="M58" s="2"/>
      <c r="N58" s="2"/>
      <c r="O58" s="2"/>
      <c r="P58" s="2"/>
      <c r="Q58" s="2"/>
      <c r="R58" s="2"/>
      <c r="S58" s="2"/>
    </row>
    <row r="59" spans="1:24" x14ac:dyDescent="0.3">
      <c r="A59" s="28"/>
      <c r="B59" s="28"/>
      <c r="C59" s="28"/>
      <c r="D59" s="28"/>
      <c r="E59" s="28"/>
      <c r="F59" s="28"/>
      <c r="G59" s="28"/>
      <c r="H59" s="28"/>
      <c r="I59" s="2"/>
      <c r="J59" s="2"/>
      <c r="K59" s="2"/>
      <c r="L59" s="2"/>
      <c r="M59" s="2"/>
      <c r="N59" s="2"/>
      <c r="O59" s="2"/>
      <c r="P59" s="2"/>
      <c r="Q59" s="2"/>
      <c r="R59" s="2"/>
      <c r="S59" s="2"/>
    </row>
    <row r="60" spans="1:24" x14ac:dyDescent="0.3">
      <c r="A60" s="28"/>
      <c r="B60" s="28"/>
      <c r="C60" s="28"/>
      <c r="D60" s="28"/>
      <c r="E60" s="28"/>
      <c r="F60" s="28"/>
      <c r="G60" s="28"/>
      <c r="H60" s="28"/>
      <c r="I60" s="2"/>
      <c r="J60" s="2"/>
      <c r="K60" s="2"/>
      <c r="L60" s="2"/>
      <c r="M60" s="2"/>
      <c r="N60" s="2"/>
      <c r="O60" s="2"/>
      <c r="P60" s="2"/>
      <c r="Q60" s="2"/>
      <c r="R60" s="2"/>
      <c r="S60" s="2"/>
    </row>
    <row r="61" spans="1:24" x14ac:dyDescent="0.3">
      <c r="A61" s="28"/>
      <c r="B61" s="28"/>
      <c r="C61" s="28"/>
      <c r="D61" s="28"/>
      <c r="E61" s="28"/>
      <c r="F61" s="28"/>
      <c r="G61" s="28"/>
      <c r="H61" s="28"/>
      <c r="I61" s="2"/>
      <c r="J61" s="2"/>
      <c r="K61" s="2"/>
      <c r="L61" s="2"/>
      <c r="M61" s="2"/>
      <c r="N61" s="2"/>
      <c r="O61" s="2"/>
      <c r="P61" s="2"/>
      <c r="Q61" s="2"/>
      <c r="R61" s="2"/>
      <c r="S61" s="2"/>
    </row>
    <row r="62" spans="1:24" x14ac:dyDescent="0.3">
      <c r="A62" s="28"/>
      <c r="B62" s="28"/>
      <c r="C62" s="28"/>
      <c r="D62" s="28"/>
      <c r="E62" s="28"/>
      <c r="F62" s="28"/>
      <c r="G62" s="28"/>
      <c r="H62" s="28"/>
      <c r="I62" s="2"/>
      <c r="J62" s="2"/>
      <c r="K62" s="2"/>
      <c r="L62" s="2"/>
      <c r="M62" s="2"/>
      <c r="N62" s="2"/>
      <c r="O62" s="2"/>
      <c r="P62" s="2"/>
      <c r="Q62" s="2"/>
      <c r="R62" s="2"/>
      <c r="S62" s="2"/>
    </row>
    <row r="63" spans="1:24" x14ac:dyDescent="0.3">
      <c r="A63" s="28"/>
      <c r="B63" s="28"/>
      <c r="C63" s="28"/>
      <c r="D63" s="28"/>
      <c r="E63" s="28"/>
      <c r="F63" s="28"/>
      <c r="G63" s="28"/>
      <c r="H63" s="28"/>
      <c r="I63" s="2"/>
      <c r="J63" s="2"/>
      <c r="K63" s="2"/>
      <c r="L63" s="2"/>
      <c r="M63" s="2"/>
      <c r="N63" s="2"/>
      <c r="O63" s="2"/>
      <c r="P63" s="2"/>
      <c r="Q63" s="2"/>
      <c r="R63" s="2"/>
      <c r="S63" s="2"/>
    </row>
    <row r="64" spans="1:24" x14ac:dyDescent="0.3">
      <c r="A64" s="28"/>
      <c r="B64" s="28"/>
      <c r="C64" s="28"/>
      <c r="D64" s="28"/>
      <c r="E64" s="28"/>
      <c r="F64" s="28"/>
      <c r="G64" s="28"/>
      <c r="H64" s="28"/>
      <c r="I64" s="2"/>
      <c r="J64" s="2"/>
      <c r="K64" s="2"/>
      <c r="L64" s="2"/>
      <c r="M64" s="2"/>
      <c r="N64" s="2"/>
      <c r="O64" s="2"/>
      <c r="P64" s="2"/>
      <c r="Q64" s="2"/>
      <c r="R64" s="2"/>
      <c r="S64" s="2"/>
    </row>
    <row r="65" spans="1:19" x14ac:dyDescent="0.3">
      <c r="A65" s="21"/>
      <c r="B65" s="2"/>
      <c r="C65" s="2"/>
      <c r="D65" s="2"/>
      <c r="E65" s="2"/>
      <c r="F65" s="2"/>
      <c r="G65" s="2"/>
      <c r="H65" s="2"/>
      <c r="I65" s="2"/>
      <c r="J65" s="2"/>
      <c r="K65" s="2"/>
      <c r="L65" s="2"/>
      <c r="M65" s="2"/>
      <c r="N65" s="2"/>
      <c r="O65" s="2"/>
      <c r="P65" s="2"/>
      <c r="Q65" s="2"/>
      <c r="R65" s="2"/>
      <c r="S65" s="2"/>
    </row>
    <row r="66" spans="1:19" x14ac:dyDescent="0.3">
      <c r="A66" s="21"/>
      <c r="B66" s="2"/>
      <c r="C66" s="2"/>
      <c r="D66" s="2"/>
      <c r="E66" s="2"/>
      <c r="F66" s="2"/>
      <c r="G66" s="2"/>
      <c r="H66" s="2"/>
      <c r="I66" s="2"/>
      <c r="J66" s="2"/>
      <c r="K66" s="2"/>
      <c r="L66" s="2"/>
      <c r="M66" s="2"/>
      <c r="N66" s="2"/>
      <c r="O66" s="2"/>
      <c r="P66" s="2"/>
      <c r="Q66" s="2"/>
      <c r="R66" s="2"/>
      <c r="S66" s="2"/>
    </row>
    <row r="67" spans="1:19" x14ac:dyDescent="0.3">
      <c r="A67" s="21"/>
      <c r="B67" s="2"/>
      <c r="C67" s="2"/>
      <c r="D67" s="2"/>
      <c r="E67" s="2"/>
      <c r="F67" s="2"/>
      <c r="G67" s="2"/>
      <c r="H67" s="2"/>
      <c r="I67" s="2"/>
      <c r="J67" s="2"/>
      <c r="K67" s="2"/>
      <c r="L67" s="2"/>
      <c r="M67" s="2"/>
      <c r="N67" s="2"/>
      <c r="O67" s="2"/>
      <c r="P67" s="2"/>
      <c r="Q67" s="2"/>
      <c r="R67" s="2"/>
      <c r="S67" s="2"/>
    </row>
    <row r="68" spans="1:19" x14ac:dyDescent="0.3">
      <c r="A68" s="21"/>
      <c r="B68" s="2"/>
      <c r="C68" s="2"/>
      <c r="D68" s="2"/>
      <c r="E68" s="2"/>
      <c r="F68" s="2"/>
      <c r="G68" s="2"/>
      <c r="H68" s="2"/>
      <c r="I68" s="2"/>
      <c r="J68" s="2"/>
      <c r="K68" s="2"/>
      <c r="L68" s="2"/>
      <c r="M68" s="2"/>
      <c r="N68" s="2"/>
      <c r="O68" s="2"/>
      <c r="P68" s="2"/>
      <c r="Q68" s="2"/>
      <c r="R68" s="2"/>
      <c r="S68" s="2"/>
    </row>
    <row r="69" spans="1:19" x14ac:dyDescent="0.3">
      <c r="A69" s="21"/>
      <c r="B69" s="2"/>
      <c r="C69" s="2"/>
      <c r="D69" s="2"/>
      <c r="E69" s="2"/>
      <c r="F69" s="2"/>
      <c r="G69" s="2"/>
      <c r="H69" s="2"/>
      <c r="I69" s="2"/>
      <c r="J69" s="2"/>
      <c r="K69" s="2"/>
      <c r="L69" s="2"/>
      <c r="M69" s="2"/>
      <c r="N69" s="2"/>
      <c r="O69" s="2"/>
      <c r="P69" s="2"/>
      <c r="Q69" s="2"/>
      <c r="R69" s="2"/>
      <c r="S69" s="2"/>
    </row>
    <row r="70" spans="1:19" x14ac:dyDescent="0.3">
      <c r="A70" s="21"/>
      <c r="B70" s="2"/>
      <c r="C70" s="2"/>
      <c r="D70" s="2"/>
      <c r="E70" s="2"/>
      <c r="F70" s="2"/>
      <c r="G70" s="2"/>
      <c r="H70" s="2"/>
      <c r="I70" s="2"/>
      <c r="J70" s="2"/>
      <c r="K70" s="2"/>
      <c r="L70" s="2"/>
      <c r="M70" s="2"/>
      <c r="N70" s="2"/>
      <c r="O70" s="2"/>
      <c r="P70" s="2"/>
      <c r="Q70" s="2"/>
      <c r="R70" s="2"/>
      <c r="S70" s="2"/>
    </row>
    <row r="71" spans="1:19" x14ac:dyDescent="0.3">
      <c r="A71" s="21"/>
      <c r="B71" s="2"/>
      <c r="C71" s="2"/>
      <c r="D71" s="2"/>
      <c r="E71" s="2"/>
      <c r="F71" s="2"/>
      <c r="G71" s="2"/>
      <c r="H71" s="2"/>
      <c r="I71" s="2"/>
      <c r="J71" s="2"/>
      <c r="K71" s="2"/>
      <c r="L71" s="2"/>
      <c r="M71" s="2"/>
      <c r="N71" s="2"/>
      <c r="O71" s="2"/>
      <c r="P71" s="2"/>
      <c r="Q71" s="2"/>
      <c r="R71" s="2"/>
      <c r="S71" s="2"/>
    </row>
    <row r="72" spans="1:19" x14ac:dyDescent="0.3">
      <c r="A72" s="21"/>
      <c r="B72" s="2"/>
      <c r="C72" s="2"/>
      <c r="D72" s="2"/>
      <c r="E72" s="2"/>
      <c r="F72" s="2"/>
      <c r="G72" s="2"/>
      <c r="H72" s="2"/>
      <c r="I72" s="2"/>
      <c r="J72" s="2"/>
      <c r="K72" s="2"/>
      <c r="L72" s="2"/>
      <c r="M72" s="2"/>
      <c r="N72" s="2"/>
      <c r="O72" s="2"/>
      <c r="P72" s="2"/>
      <c r="Q72" s="2"/>
      <c r="R72" s="2"/>
      <c r="S72" s="2"/>
    </row>
    <row r="73" spans="1:19" x14ac:dyDescent="0.3">
      <c r="A73" s="21"/>
      <c r="B73" s="2"/>
      <c r="C73" s="2"/>
      <c r="D73" s="2"/>
      <c r="E73" s="2"/>
      <c r="F73" s="2"/>
      <c r="G73" s="2"/>
      <c r="H73" s="2"/>
      <c r="I73" s="2"/>
      <c r="J73" s="2"/>
      <c r="K73" s="2"/>
      <c r="L73" s="2"/>
      <c r="M73" s="2"/>
      <c r="N73" s="2"/>
      <c r="O73" s="2"/>
      <c r="P73" s="2"/>
      <c r="Q73" s="2"/>
      <c r="R73" s="2"/>
      <c r="S73" s="2"/>
    </row>
    <row r="74" spans="1:19" x14ac:dyDescent="0.3">
      <c r="A74" s="21"/>
      <c r="B74" s="2"/>
      <c r="C74" s="2"/>
      <c r="D74" s="2"/>
      <c r="E74" s="2"/>
      <c r="F74" s="2"/>
      <c r="G74" s="2"/>
      <c r="H74" s="2"/>
      <c r="I74" s="2"/>
      <c r="J74" s="2"/>
      <c r="K74" s="2"/>
      <c r="L74" s="2"/>
      <c r="M74" s="2"/>
      <c r="N74" s="2"/>
      <c r="O74" s="2"/>
      <c r="P74" s="2"/>
      <c r="Q74" s="2"/>
      <c r="R74" s="2"/>
      <c r="S74" s="2"/>
    </row>
    <row r="75" spans="1:19" x14ac:dyDescent="0.3">
      <c r="A75" s="21"/>
      <c r="B75" s="2"/>
      <c r="C75" s="2"/>
      <c r="D75" s="2"/>
      <c r="E75" s="2"/>
      <c r="F75" s="2"/>
      <c r="G75" s="2"/>
      <c r="H75" s="2"/>
      <c r="I75" s="2"/>
      <c r="J75" s="2"/>
      <c r="K75" s="2"/>
      <c r="L75" s="2"/>
      <c r="M75" s="2"/>
      <c r="N75" s="2"/>
      <c r="O75" s="2"/>
      <c r="P75" s="2"/>
      <c r="Q75" s="2"/>
      <c r="R75" s="2"/>
      <c r="S75" s="2"/>
    </row>
    <row r="76" spans="1:19" x14ac:dyDescent="0.3">
      <c r="A76" s="21"/>
      <c r="B76" s="2"/>
      <c r="C76" s="2"/>
      <c r="D76" s="2"/>
      <c r="E76" s="2"/>
      <c r="F76" s="2"/>
      <c r="G76" s="2"/>
      <c r="H76" s="2"/>
      <c r="I76" s="2"/>
      <c r="J76" s="2"/>
      <c r="K76" s="2"/>
      <c r="L76" s="2"/>
      <c r="M76" s="2"/>
      <c r="N76" s="2"/>
      <c r="O76" s="2"/>
      <c r="P76" s="2"/>
      <c r="Q76" s="2"/>
      <c r="R76" s="2"/>
      <c r="S76" s="2"/>
    </row>
    <row r="77" spans="1:19" x14ac:dyDescent="0.3">
      <c r="A77" s="21"/>
      <c r="B77" s="2"/>
      <c r="C77" s="2"/>
      <c r="D77" s="2"/>
      <c r="E77" s="2"/>
      <c r="F77" s="2"/>
      <c r="G77" s="2"/>
      <c r="H77" s="2"/>
      <c r="I77" s="2"/>
      <c r="J77" s="2"/>
      <c r="K77" s="2"/>
      <c r="L77" s="2"/>
      <c r="M77" s="2"/>
      <c r="N77" s="2"/>
      <c r="O77" s="2"/>
      <c r="P77" s="2"/>
      <c r="Q77" s="2"/>
      <c r="R77" s="2"/>
      <c r="S77" s="2"/>
    </row>
    <row r="78" spans="1:19" x14ac:dyDescent="0.3">
      <c r="A78" s="21"/>
      <c r="B78" s="2"/>
      <c r="C78" s="2"/>
      <c r="D78" s="2"/>
      <c r="E78" s="2"/>
      <c r="F78" s="2"/>
      <c r="G78" s="2"/>
      <c r="H78" s="2"/>
      <c r="I78" s="2"/>
      <c r="J78" s="2"/>
      <c r="K78" s="2"/>
      <c r="L78" s="2"/>
      <c r="M78" s="2"/>
      <c r="N78" s="2"/>
      <c r="O78" s="2"/>
      <c r="P78" s="2"/>
      <c r="Q78" s="2"/>
      <c r="R78" s="2"/>
      <c r="S78" s="2"/>
    </row>
    <row r="79" spans="1:19" x14ac:dyDescent="0.3">
      <c r="A79" s="21"/>
      <c r="B79" s="2"/>
      <c r="C79" s="2"/>
      <c r="D79" s="2"/>
      <c r="E79" s="2"/>
      <c r="F79" s="2"/>
      <c r="G79" s="2"/>
      <c r="H79" s="2"/>
      <c r="I79" s="2"/>
      <c r="J79" s="2"/>
      <c r="K79" s="2"/>
      <c r="L79" s="2"/>
      <c r="M79" s="2"/>
      <c r="N79" s="2"/>
      <c r="O79" s="2"/>
      <c r="P79" s="2"/>
      <c r="Q79" s="2"/>
      <c r="R79" s="2"/>
      <c r="S79" s="2"/>
    </row>
    <row r="80" spans="1:19" x14ac:dyDescent="0.3">
      <c r="A80" s="21"/>
      <c r="B80" s="2"/>
      <c r="C80" s="2"/>
      <c r="D80" s="2"/>
      <c r="E80" s="2"/>
      <c r="F80" s="2"/>
      <c r="G80" s="2"/>
      <c r="H80" s="2"/>
      <c r="I80" s="2"/>
      <c r="J80" s="2"/>
      <c r="K80" s="2"/>
      <c r="L80" s="2"/>
      <c r="M80" s="2"/>
      <c r="N80" s="2"/>
      <c r="O80" s="2"/>
      <c r="P80" s="2"/>
      <c r="Q80" s="2"/>
      <c r="R80" s="2"/>
      <c r="S80" s="2"/>
    </row>
    <row r="81" spans="1:19" x14ac:dyDescent="0.3">
      <c r="A81" s="21"/>
      <c r="B81" s="2"/>
      <c r="C81" s="2"/>
      <c r="D81" s="2"/>
      <c r="E81" s="2"/>
      <c r="F81" s="2"/>
      <c r="G81" s="2"/>
      <c r="H81" s="2"/>
      <c r="I81" s="2"/>
      <c r="J81" s="2"/>
      <c r="K81" s="2"/>
      <c r="L81" s="2"/>
      <c r="M81" s="2"/>
      <c r="N81" s="2"/>
      <c r="O81" s="2"/>
      <c r="P81" s="2"/>
      <c r="Q81" s="2"/>
      <c r="R81" s="2"/>
      <c r="S81" s="2"/>
    </row>
    <row r="82" spans="1:19" x14ac:dyDescent="0.3">
      <c r="A82" s="21"/>
      <c r="B82" s="2"/>
      <c r="C82" s="2"/>
      <c r="D82" s="2"/>
      <c r="E82" s="2"/>
      <c r="F82" s="2"/>
      <c r="G82" s="2"/>
      <c r="H82" s="2"/>
      <c r="I82" s="2"/>
      <c r="J82" s="2"/>
      <c r="K82" s="2"/>
      <c r="L82" s="2"/>
      <c r="M82" s="2"/>
      <c r="N82" s="2"/>
      <c r="O82" s="2"/>
      <c r="P82" s="2"/>
      <c r="Q82" s="2"/>
      <c r="R82" s="2"/>
      <c r="S82" s="2"/>
    </row>
    <row r="83" spans="1:19" x14ac:dyDescent="0.3">
      <c r="A83" s="21"/>
      <c r="B83" s="2"/>
      <c r="C83" s="2"/>
      <c r="D83" s="2"/>
      <c r="E83" s="2"/>
      <c r="F83" s="2"/>
      <c r="G83" s="2"/>
      <c r="H83" s="2"/>
      <c r="I83" s="2"/>
      <c r="J83" s="2"/>
      <c r="K83" s="2"/>
      <c r="L83" s="2"/>
      <c r="M83" s="2"/>
      <c r="N83" s="2"/>
      <c r="O83" s="2"/>
      <c r="P83" s="2"/>
      <c r="Q83" s="2"/>
      <c r="R83" s="2"/>
      <c r="S83" s="2"/>
    </row>
    <row r="84" spans="1:19" x14ac:dyDescent="0.3">
      <c r="A84" s="21"/>
      <c r="B84" s="2"/>
      <c r="C84" s="2"/>
      <c r="D84" s="2"/>
      <c r="E84" s="2"/>
      <c r="F84" s="2"/>
      <c r="G84" s="2"/>
      <c r="H84" s="2"/>
      <c r="I84" s="2"/>
      <c r="J84" s="2"/>
      <c r="K84" s="2"/>
      <c r="L84" s="2"/>
      <c r="M84" s="2"/>
      <c r="N84" s="2"/>
      <c r="O84" s="2"/>
      <c r="P84" s="2"/>
      <c r="Q84" s="2"/>
      <c r="R84" s="2"/>
      <c r="S84" s="2"/>
    </row>
    <row r="85" spans="1:19" x14ac:dyDescent="0.3">
      <c r="A85" s="21"/>
      <c r="B85" s="2"/>
      <c r="C85" s="2"/>
      <c r="D85" s="2"/>
      <c r="E85" s="2"/>
      <c r="F85" s="2"/>
      <c r="G85" s="2"/>
      <c r="H85" s="2"/>
      <c r="I85" s="2"/>
      <c r="J85" s="2"/>
      <c r="K85" s="2"/>
      <c r="L85" s="2"/>
      <c r="M85" s="2"/>
      <c r="N85" s="2"/>
      <c r="O85" s="2"/>
      <c r="P85" s="2"/>
      <c r="Q85" s="2"/>
      <c r="R85" s="2"/>
      <c r="S85" s="2"/>
    </row>
    <row r="86" spans="1:19" x14ac:dyDescent="0.3">
      <c r="A86" s="21"/>
      <c r="B86" s="2"/>
      <c r="C86" s="2"/>
      <c r="D86" s="2"/>
      <c r="E86" s="2"/>
      <c r="F86" s="2"/>
      <c r="G86" s="2"/>
      <c r="H86" s="2"/>
      <c r="I86" s="2"/>
      <c r="J86" s="2"/>
      <c r="K86" s="2"/>
      <c r="L86" s="2"/>
      <c r="M86" s="2"/>
      <c r="N86" s="2"/>
      <c r="O86" s="2"/>
      <c r="P86" s="2"/>
      <c r="Q86" s="2"/>
      <c r="R86" s="2"/>
      <c r="S86" s="2"/>
    </row>
    <row r="87" spans="1:19" x14ac:dyDescent="0.3">
      <c r="A87" s="21"/>
      <c r="B87" s="2"/>
      <c r="C87" s="2"/>
      <c r="D87" s="2"/>
      <c r="E87" s="2"/>
      <c r="F87" s="2"/>
      <c r="G87" s="2"/>
      <c r="H87" s="2"/>
      <c r="I87" s="2"/>
      <c r="J87" s="2"/>
      <c r="K87" s="2"/>
      <c r="L87" s="2"/>
      <c r="M87" s="2"/>
      <c r="N87" s="2"/>
      <c r="O87" s="2"/>
      <c r="P87" s="2"/>
      <c r="Q87" s="2"/>
      <c r="R87" s="2"/>
      <c r="S87" s="2"/>
    </row>
    <row r="88" spans="1:19" x14ac:dyDescent="0.3">
      <c r="A88" s="21"/>
      <c r="B88" s="2"/>
      <c r="C88" s="2"/>
      <c r="D88" s="2"/>
      <c r="E88" s="2"/>
      <c r="F88" s="2"/>
      <c r="G88" s="2"/>
      <c r="H88" s="2"/>
      <c r="I88" s="2"/>
      <c r="J88" s="2"/>
      <c r="K88" s="2"/>
      <c r="L88" s="2"/>
      <c r="M88" s="2"/>
      <c r="N88" s="2"/>
      <c r="O88" s="2"/>
      <c r="P88" s="2"/>
      <c r="Q88" s="2"/>
      <c r="R88" s="2"/>
      <c r="S88" s="2"/>
    </row>
    <row r="89" spans="1:19" x14ac:dyDescent="0.3">
      <c r="A89" s="21"/>
      <c r="B89" s="2"/>
      <c r="C89" s="2"/>
      <c r="D89" s="2"/>
      <c r="E89" s="2"/>
      <c r="F89" s="2"/>
      <c r="G89" s="2"/>
      <c r="H89" s="2"/>
      <c r="I89" s="2"/>
      <c r="J89" s="2"/>
      <c r="K89" s="2"/>
      <c r="L89" s="2"/>
      <c r="M89" s="2"/>
      <c r="N89" s="2"/>
      <c r="O89" s="2"/>
      <c r="P89" s="2"/>
      <c r="Q89" s="2"/>
      <c r="R89" s="2"/>
      <c r="S89" s="2"/>
    </row>
    <row r="90" spans="1:19" x14ac:dyDescent="0.3">
      <c r="A90" s="21"/>
      <c r="B90" s="2"/>
      <c r="C90" s="2"/>
      <c r="D90" s="2"/>
      <c r="E90" s="2"/>
      <c r="F90" s="2"/>
      <c r="G90" s="2"/>
      <c r="H90" s="2"/>
      <c r="I90" s="2"/>
      <c r="J90" s="2"/>
      <c r="K90" s="2"/>
      <c r="L90" s="2"/>
      <c r="M90" s="2"/>
      <c r="N90" s="2"/>
      <c r="O90" s="2"/>
      <c r="P90" s="2"/>
      <c r="Q90" s="2"/>
      <c r="R90" s="2"/>
      <c r="S90" s="2"/>
    </row>
    <row r="91" spans="1:19" x14ac:dyDescent="0.3">
      <c r="A91" s="21"/>
      <c r="B91" s="2"/>
      <c r="C91" s="2"/>
      <c r="D91" s="2"/>
      <c r="E91" s="2"/>
      <c r="F91" s="2"/>
      <c r="G91" s="2"/>
      <c r="H91" s="2"/>
      <c r="I91" s="2"/>
      <c r="J91" s="2"/>
      <c r="K91" s="2"/>
      <c r="L91" s="2"/>
      <c r="M91" s="2"/>
      <c r="N91" s="2"/>
      <c r="O91" s="2"/>
      <c r="P91" s="2"/>
      <c r="Q91" s="2"/>
      <c r="R91" s="2"/>
      <c r="S91" s="2"/>
    </row>
    <row r="92" spans="1:19" x14ac:dyDescent="0.3">
      <c r="A92" s="21"/>
      <c r="B92" s="2"/>
      <c r="C92" s="2"/>
      <c r="D92" s="2"/>
      <c r="E92" s="2"/>
      <c r="F92" s="2"/>
      <c r="G92" s="2"/>
      <c r="H92" s="2"/>
      <c r="I92" s="2"/>
      <c r="J92" s="2"/>
      <c r="K92" s="2"/>
      <c r="L92" s="2"/>
      <c r="M92" s="2"/>
      <c r="N92" s="2"/>
      <c r="O92" s="2"/>
      <c r="P92" s="2"/>
      <c r="Q92" s="2"/>
      <c r="R92" s="2"/>
      <c r="S92" s="2"/>
    </row>
    <row r="93" spans="1:19" x14ac:dyDescent="0.3">
      <c r="A93" s="21"/>
      <c r="B93" s="2"/>
      <c r="C93" s="2"/>
      <c r="D93" s="2"/>
      <c r="E93" s="2"/>
      <c r="F93" s="2"/>
      <c r="G93" s="2"/>
      <c r="H93" s="2"/>
      <c r="I93" s="2"/>
      <c r="J93" s="2"/>
      <c r="K93" s="2"/>
      <c r="L93" s="2"/>
      <c r="M93" s="2"/>
      <c r="N93" s="2"/>
      <c r="O93" s="2"/>
      <c r="P93" s="2"/>
      <c r="Q93" s="2"/>
      <c r="R93" s="2"/>
      <c r="S93" s="2"/>
    </row>
    <row r="94" spans="1:19" x14ac:dyDescent="0.3">
      <c r="A94" s="21"/>
      <c r="B94" s="2"/>
      <c r="C94" s="2"/>
      <c r="D94" s="2"/>
      <c r="E94" s="2"/>
      <c r="F94" s="2"/>
      <c r="G94" s="2"/>
      <c r="H94" s="2"/>
      <c r="I94" s="2"/>
      <c r="J94" s="2"/>
      <c r="K94" s="2"/>
      <c r="L94" s="2"/>
      <c r="M94" s="2"/>
      <c r="N94" s="2"/>
      <c r="O94" s="2"/>
      <c r="P94" s="2"/>
      <c r="Q94" s="2"/>
      <c r="R94" s="2"/>
      <c r="S94" s="2"/>
    </row>
    <row r="95" spans="1:19" x14ac:dyDescent="0.3">
      <c r="A95" s="21"/>
      <c r="B95" s="2"/>
      <c r="C95" s="2"/>
      <c r="D95" s="2"/>
      <c r="E95" s="2"/>
      <c r="F95" s="2"/>
      <c r="G95" s="2"/>
      <c r="H95" s="2"/>
      <c r="I95" s="2"/>
      <c r="J95" s="2"/>
      <c r="K95" s="2"/>
      <c r="L95" s="2"/>
      <c r="M95" s="2"/>
      <c r="N95" s="2"/>
      <c r="O95" s="2"/>
      <c r="P95" s="2"/>
      <c r="Q95" s="2"/>
      <c r="R95" s="2"/>
      <c r="S95" s="2"/>
    </row>
    <row r="96" spans="1:19" x14ac:dyDescent="0.3">
      <c r="A96" s="21"/>
      <c r="B96" s="2"/>
      <c r="C96" s="2"/>
      <c r="D96" s="2"/>
      <c r="E96" s="2"/>
      <c r="F96" s="2"/>
      <c r="G96" s="2"/>
      <c r="H96" s="2"/>
      <c r="I96" s="2"/>
      <c r="J96" s="2"/>
      <c r="K96" s="2"/>
      <c r="L96" s="2"/>
      <c r="M96" s="2"/>
      <c r="N96" s="2"/>
      <c r="O96" s="2"/>
      <c r="P96" s="2"/>
      <c r="Q96" s="2"/>
      <c r="R96" s="2"/>
      <c r="S96" s="2"/>
    </row>
    <row r="97" spans="1:19" x14ac:dyDescent="0.3">
      <c r="A97" s="21"/>
      <c r="B97" s="2"/>
      <c r="C97" s="2"/>
      <c r="D97" s="2"/>
      <c r="E97" s="2"/>
      <c r="F97" s="2"/>
      <c r="G97" s="2"/>
      <c r="H97" s="2"/>
      <c r="I97" s="2"/>
      <c r="J97" s="2"/>
      <c r="K97" s="2"/>
      <c r="L97" s="2"/>
      <c r="M97" s="2"/>
      <c r="N97" s="2"/>
      <c r="O97" s="2"/>
      <c r="P97" s="2"/>
      <c r="Q97" s="2"/>
      <c r="R97" s="2"/>
      <c r="S97" s="2"/>
    </row>
    <row r="98" spans="1:19" x14ac:dyDescent="0.3">
      <c r="A98" s="21"/>
      <c r="B98" s="2"/>
      <c r="C98" s="2"/>
      <c r="D98" s="2"/>
      <c r="E98" s="2"/>
      <c r="F98" s="2"/>
      <c r="G98" s="2"/>
      <c r="H98" s="2"/>
      <c r="I98" s="2"/>
      <c r="J98" s="2"/>
      <c r="K98" s="2"/>
      <c r="L98" s="2"/>
      <c r="M98" s="2"/>
      <c r="N98" s="2"/>
      <c r="O98" s="2"/>
      <c r="P98" s="2"/>
      <c r="Q98" s="2"/>
      <c r="R98" s="2"/>
      <c r="S98" s="2"/>
    </row>
    <row r="99" spans="1:19" x14ac:dyDescent="0.3">
      <c r="A99" s="21"/>
      <c r="B99" s="2"/>
      <c r="C99" s="2"/>
      <c r="D99" s="2"/>
      <c r="E99" s="2"/>
      <c r="F99" s="2"/>
      <c r="G99" s="2"/>
      <c r="H99" s="2"/>
      <c r="I99" s="2"/>
      <c r="J99" s="2"/>
      <c r="K99" s="2"/>
      <c r="L99" s="2"/>
      <c r="M99" s="2"/>
      <c r="N99" s="2"/>
      <c r="O99" s="2"/>
      <c r="P99" s="2"/>
      <c r="Q99" s="2"/>
      <c r="R99" s="2"/>
      <c r="S99" s="2"/>
    </row>
    <row r="100" spans="1:19" x14ac:dyDescent="0.3">
      <c r="A100" s="21"/>
      <c r="B100" s="2"/>
      <c r="C100" s="2"/>
      <c r="D100" s="2"/>
      <c r="E100" s="2"/>
      <c r="F100" s="2"/>
      <c r="G100" s="2"/>
      <c r="H100" s="2"/>
      <c r="I100" s="2"/>
      <c r="J100" s="2"/>
      <c r="K100" s="2"/>
      <c r="L100" s="2"/>
      <c r="M100" s="2"/>
      <c r="N100" s="2"/>
      <c r="O100" s="2"/>
      <c r="P100" s="2"/>
      <c r="Q100" s="2"/>
      <c r="R100" s="2"/>
      <c r="S100" s="2"/>
    </row>
    <row r="101" spans="1:19" x14ac:dyDescent="0.3">
      <c r="A101" s="21"/>
      <c r="B101" s="2"/>
      <c r="C101" s="2"/>
      <c r="D101" s="2"/>
      <c r="E101" s="2"/>
      <c r="F101" s="2"/>
      <c r="G101" s="2"/>
      <c r="H101" s="2"/>
      <c r="I101" s="2"/>
      <c r="J101" s="2"/>
      <c r="K101" s="2"/>
      <c r="L101" s="2"/>
      <c r="M101" s="2"/>
      <c r="N101" s="2"/>
      <c r="O101" s="2"/>
      <c r="P101" s="2"/>
      <c r="Q101" s="2"/>
      <c r="R101" s="2"/>
      <c r="S101" s="2"/>
    </row>
    <row r="102" spans="1:19" x14ac:dyDescent="0.3">
      <c r="A102" s="21"/>
      <c r="B102" s="2"/>
      <c r="C102" s="2"/>
      <c r="D102" s="2"/>
      <c r="E102" s="2"/>
      <c r="F102" s="2"/>
      <c r="G102" s="2"/>
      <c r="H102" s="2"/>
      <c r="I102" s="2"/>
      <c r="J102" s="2"/>
      <c r="K102" s="2"/>
      <c r="L102" s="2"/>
      <c r="M102" s="2"/>
      <c r="N102" s="2"/>
      <c r="O102" s="2"/>
      <c r="P102" s="2"/>
      <c r="Q102" s="2"/>
      <c r="R102" s="2"/>
      <c r="S102" s="2"/>
    </row>
    <row r="103" spans="1:19" x14ac:dyDescent="0.3">
      <c r="A103" s="21"/>
      <c r="B103" s="2"/>
      <c r="C103" s="2"/>
      <c r="D103" s="2"/>
      <c r="E103" s="2"/>
      <c r="F103" s="2"/>
      <c r="G103" s="2"/>
      <c r="H103" s="2"/>
      <c r="I103" s="2"/>
      <c r="J103" s="2"/>
      <c r="K103" s="2"/>
      <c r="L103" s="2"/>
      <c r="M103" s="2"/>
      <c r="N103" s="2"/>
      <c r="O103" s="2"/>
      <c r="P103" s="2"/>
      <c r="Q103" s="2"/>
      <c r="R103" s="2"/>
      <c r="S103" s="2"/>
    </row>
    <row r="104" spans="1:19" x14ac:dyDescent="0.3">
      <c r="A104" s="21"/>
      <c r="B104" s="2"/>
      <c r="C104" s="2"/>
      <c r="D104" s="2"/>
      <c r="E104" s="2"/>
      <c r="F104" s="2"/>
      <c r="G104" s="2"/>
      <c r="H104" s="2"/>
      <c r="I104" s="2"/>
      <c r="J104" s="2"/>
      <c r="K104" s="2"/>
      <c r="L104" s="2"/>
      <c r="M104" s="2"/>
      <c r="N104" s="2"/>
      <c r="O104" s="2"/>
      <c r="P104" s="2"/>
      <c r="Q104" s="2"/>
      <c r="R104" s="2"/>
      <c r="S104" s="2"/>
    </row>
    <row r="105" spans="1:19" x14ac:dyDescent="0.3">
      <c r="A105" s="21"/>
      <c r="B105" s="2"/>
      <c r="C105" s="2"/>
      <c r="D105" s="2"/>
      <c r="E105" s="2"/>
      <c r="F105" s="2"/>
      <c r="G105" s="2"/>
      <c r="H105" s="2"/>
      <c r="I105" s="2"/>
      <c r="J105" s="2"/>
      <c r="K105" s="2"/>
      <c r="L105" s="2"/>
      <c r="M105" s="2"/>
      <c r="N105" s="2"/>
      <c r="O105" s="2"/>
      <c r="P105" s="2"/>
      <c r="Q105" s="2"/>
      <c r="R105" s="2"/>
      <c r="S105" s="2"/>
    </row>
    <row r="106" spans="1:19" x14ac:dyDescent="0.3">
      <c r="A106" s="21"/>
      <c r="B106" s="2"/>
      <c r="C106" s="2"/>
      <c r="D106" s="2"/>
      <c r="E106" s="2"/>
      <c r="F106" s="2"/>
      <c r="G106" s="2"/>
      <c r="H106" s="2"/>
      <c r="I106" s="2"/>
      <c r="J106" s="2"/>
      <c r="K106" s="2"/>
      <c r="L106" s="2"/>
      <c r="M106" s="2"/>
      <c r="N106" s="2"/>
      <c r="O106" s="2"/>
      <c r="P106" s="2"/>
      <c r="Q106" s="2"/>
      <c r="R106" s="2"/>
      <c r="S106" s="2"/>
    </row>
    <row r="107" spans="1:19" x14ac:dyDescent="0.3">
      <c r="A107" s="21"/>
      <c r="B107" s="2"/>
      <c r="C107" s="2"/>
      <c r="D107" s="2"/>
      <c r="E107" s="2"/>
      <c r="F107" s="2"/>
      <c r="G107" s="2"/>
      <c r="H107" s="2"/>
      <c r="I107" s="2"/>
      <c r="J107" s="2"/>
      <c r="K107" s="2"/>
      <c r="L107" s="2"/>
      <c r="M107" s="2"/>
      <c r="N107" s="2"/>
      <c r="O107" s="2"/>
      <c r="P107" s="2"/>
      <c r="Q107" s="2"/>
      <c r="R107" s="2"/>
      <c r="S107" s="2"/>
    </row>
    <row r="108" spans="1:19" x14ac:dyDescent="0.3">
      <c r="A108" s="21"/>
      <c r="B108" s="2"/>
      <c r="C108" s="2"/>
      <c r="D108" s="2"/>
      <c r="E108" s="2"/>
      <c r="F108" s="2"/>
      <c r="G108" s="2"/>
      <c r="H108" s="2"/>
      <c r="I108" s="2"/>
      <c r="J108" s="2"/>
      <c r="K108" s="2"/>
      <c r="L108" s="2"/>
      <c r="M108" s="2"/>
      <c r="N108" s="2"/>
      <c r="O108" s="2"/>
      <c r="P108" s="2"/>
      <c r="Q108" s="2"/>
      <c r="R108" s="2"/>
      <c r="S108" s="2"/>
    </row>
    <row r="109" spans="1:19" x14ac:dyDescent="0.3">
      <c r="A109" s="21"/>
      <c r="B109" s="2"/>
      <c r="C109" s="2"/>
      <c r="D109" s="2"/>
      <c r="E109" s="2"/>
      <c r="F109" s="2"/>
      <c r="G109" s="2"/>
      <c r="H109" s="2"/>
      <c r="I109" s="2"/>
      <c r="J109" s="2"/>
      <c r="K109" s="2"/>
      <c r="L109" s="2"/>
      <c r="M109" s="2"/>
      <c r="N109" s="2"/>
      <c r="O109" s="2"/>
      <c r="P109" s="2"/>
      <c r="Q109" s="2"/>
      <c r="R109" s="2"/>
      <c r="S109" s="2"/>
    </row>
    <row r="110" spans="1:19" x14ac:dyDescent="0.3">
      <c r="A110" s="21"/>
      <c r="B110" s="2"/>
      <c r="C110" s="2"/>
      <c r="D110" s="2"/>
      <c r="E110" s="2"/>
      <c r="F110" s="2"/>
      <c r="G110" s="2"/>
      <c r="H110" s="2"/>
      <c r="I110" s="2"/>
      <c r="J110" s="2"/>
      <c r="K110" s="2"/>
      <c r="L110" s="2"/>
      <c r="M110" s="2"/>
      <c r="N110" s="2"/>
      <c r="O110" s="2"/>
      <c r="P110" s="2"/>
      <c r="Q110" s="2"/>
      <c r="R110" s="2"/>
      <c r="S110" s="2"/>
    </row>
    <row r="111" spans="1:19" x14ac:dyDescent="0.3">
      <c r="A111" s="21"/>
      <c r="B111" s="2"/>
      <c r="C111" s="2"/>
      <c r="D111" s="2"/>
      <c r="E111" s="2"/>
      <c r="F111" s="2"/>
      <c r="G111" s="2"/>
      <c r="H111" s="2"/>
      <c r="I111" s="2"/>
      <c r="J111" s="2"/>
      <c r="K111" s="2"/>
      <c r="L111" s="2"/>
      <c r="M111" s="2"/>
      <c r="N111" s="2"/>
      <c r="O111" s="2"/>
      <c r="P111" s="2"/>
      <c r="Q111" s="2"/>
      <c r="R111" s="2"/>
      <c r="S111" s="2"/>
    </row>
    <row r="112" spans="1:19" x14ac:dyDescent="0.3">
      <c r="A112" s="21"/>
      <c r="B112" s="2"/>
      <c r="C112" s="2"/>
      <c r="D112" s="2"/>
      <c r="E112" s="2"/>
      <c r="F112" s="2"/>
      <c r="G112" s="2"/>
      <c r="H112" s="2"/>
      <c r="I112" s="2"/>
      <c r="J112" s="2"/>
      <c r="K112" s="2"/>
      <c r="L112" s="2"/>
      <c r="M112" s="2"/>
      <c r="N112" s="2"/>
      <c r="O112" s="2"/>
      <c r="P112" s="2"/>
      <c r="Q112" s="2"/>
      <c r="R112" s="2"/>
      <c r="S112" s="2"/>
    </row>
    <row r="113" spans="1:19" x14ac:dyDescent="0.3">
      <c r="A113" s="21"/>
      <c r="B113" s="2"/>
      <c r="C113" s="2"/>
      <c r="D113" s="2"/>
      <c r="E113" s="2"/>
      <c r="F113" s="2"/>
      <c r="G113" s="2"/>
      <c r="H113" s="2"/>
      <c r="I113" s="2"/>
      <c r="J113" s="2"/>
      <c r="K113" s="2"/>
      <c r="L113" s="2"/>
      <c r="M113" s="2"/>
      <c r="N113" s="2"/>
      <c r="O113" s="2"/>
      <c r="P113" s="2"/>
      <c r="Q113" s="2"/>
      <c r="R113" s="2"/>
      <c r="S113" s="2"/>
    </row>
    <row r="114" spans="1:19" x14ac:dyDescent="0.3">
      <c r="A114" s="21"/>
      <c r="B114" s="2"/>
      <c r="C114" s="2"/>
      <c r="D114" s="2"/>
      <c r="E114" s="2"/>
      <c r="F114" s="2"/>
      <c r="G114" s="2"/>
      <c r="H114" s="2"/>
      <c r="I114" s="2"/>
      <c r="J114" s="2"/>
      <c r="K114" s="2"/>
      <c r="L114" s="2"/>
      <c r="M114" s="2"/>
      <c r="N114" s="2"/>
      <c r="O114" s="2"/>
      <c r="P114" s="2"/>
      <c r="Q114" s="2"/>
      <c r="R114" s="2"/>
      <c r="S114" s="2"/>
    </row>
    <row r="115" spans="1:19" x14ac:dyDescent="0.3">
      <c r="A115" s="21"/>
      <c r="B115" s="2"/>
      <c r="C115" s="2"/>
      <c r="D115" s="2"/>
      <c r="E115" s="2"/>
      <c r="F115" s="2"/>
      <c r="G115" s="2"/>
      <c r="H115" s="2"/>
      <c r="I115" s="2"/>
      <c r="J115" s="2"/>
      <c r="K115" s="2"/>
      <c r="L115" s="2"/>
      <c r="M115" s="2"/>
      <c r="N115" s="2"/>
      <c r="O115" s="2"/>
      <c r="P115" s="2"/>
      <c r="Q115" s="2"/>
      <c r="R115" s="2"/>
      <c r="S115" s="2"/>
    </row>
    <row r="116" spans="1:19" x14ac:dyDescent="0.3">
      <c r="A116" s="21"/>
      <c r="B116" s="2"/>
      <c r="C116" s="2"/>
      <c r="D116" s="2"/>
      <c r="E116" s="2"/>
      <c r="F116" s="2"/>
      <c r="G116" s="2"/>
      <c r="H116" s="2"/>
      <c r="I116" s="2"/>
      <c r="J116" s="2"/>
      <c r="K116" s="2"/>
      <c r="L116" s="2"/>
      <c r="M116" s="2"/>
      <c r="N116" s="2"/>
      <c r="O116" s="2"/>
      <c r="P116" s="2"/>
      <c r="Q116" s="2"/>
      <c r="R116" s="2"/>
      <c r="S116" s="2"/>
    </row>
    <row r="117" spans="1:19" x14ac:dyDescent="0.3">
      <c r="A117" s="21"/>
      <c r="B117" s="2"/>
      <c r="C117" s="2"/>
      <c r="D117" s="2"/>
      <c r="E117" s="2"/>
      <c r="F117" s="2"/>
      <c r="G117" s="2"/>
      <c r="H117" s="2"/>
      <c r="I117" s="2"/>
      <c r="J117" s="2"/>
      <c r="K117" s="2"/>
      <c r="L117" s="2"/>
      <c r="M117" s="2"/>
      <c r="N117" s="2"/>
      <c r="O117" s="2"/>
      <c r="P117" s="2"/>
      <c r="Q117" s="2"/>
      <c r="R117" s="2"/>
      <c r="S117" s="2"/>
    </row>
    <row r="118" spans="1:19" x14ac:dyDescent="0.3">
      <c r="A118" s="21"/>
      <c r="B118" s="2"/>
      <c r="C118" s="2"/>
      <c r="D118" s="2"/>
      <c r="E118" s="2"/>
      <c r="F118" s="2"/>
      <c r="G118" s="2"/>
      <c r="H118" s="2"/>
      <c r="I118" s="2"/>
      <c r="J118" s="2"/>
      <c r="K118" s="2"/>
      <c r="L118" s="2"/>
      <c r="M118" s="2"/>
      <c r="N118" s="2"/>
      <c r="O118" s="2"/>
      <c r="P118" s="2"/>
      <c r="Q118" s="2"/>
      <c r="R118" s="2"/>
      <c r="S118" s="2"/>
    </row>
    <row r="119" spans="1:19" x14ac:dyDescent="0.3">
      <c r="A119" s="21"/>
      <c r="B119" s="2"/>
      <c r="C119" s="2"/>
      <c r="D119" s="2"/>
      <c r="E119" s="2"/>
      <c r="F119" s="2"/>
      <c r="G119" s="2"/>
      <c r="H119" s="2"/>
      <c r="I119" s="2"/>
      <c r="J119" s="2"/>
      <c r="K119" s="2"/>
      <c r="L119" s="2"/>
      <c r="M119" s="2"/>
      <c r="N119" s="2"/>
      <c r="O119" s="2"/>
      <c r="P119" s="2"/>
      <c r="Q119" s="2"/>
      <c r="R119" s="2"/>
      <c r="S119" s="2"/>
    </row>
    <row r="120" spans="1:19" x14ac:dyDescent="0.3">
      <c r="A120" s="21"/>
      <c r="B120" s="2"/>
      <c r="C120" s="2"/>
      <c r="D120" s="2"/>
      <c r="E120" s="2"/>
      <c r="F120" s="2"/>
      <c r="G120" s="2"/>
      <c r="H120" s="2"/>
      <c r="I120" s="2"/>
      <c r="J120" s="2"/>
      <c r="K120" s="2"/>
      <c r="L120" s="2"/>
      <c r="M120" s="2"/>
      <c r="N120" s="2"/>
      <c r="O120" s="2"/>
      <c r="P120" s="2"/>
      <c r="Q120" s="2"/>
      <c r="R120" s="2"/>
      <c r="S120" s="2"/>
    </row>
    <row r="121" spans="1:19" x14ac:dyDescent="0.3">
      <c r="A121" s="21"/>
      <c r="B121" s="2"/>
      <c r="C121" s="2"/>
      <c r="D121" s="2"/>
      <c r="E121" s="2"/>
      <c r="F121" s="2"/>
      <c r="G121" s="2"/>
      <c r="H121" s="2"/>
      <c r="I121" s="2"/>
      <c r="J121" s="2"/>
      <c r="K121" s="2"/>
      <c r="L121" s="2"/>
      <c r="M121" s="2"/>
      <c r="N121" s="2"/>
      <c r="O121" s="2"/>
      <c r="P121" s="2"/>
      <c r="Q121" s="2"/>
      <c r="R121" s="2"/>
      <c r="S121" s="2"/>
    </row>
    <row r="122" spans="1:19" x14ac:dyDescent="0.3">
      <c r="A122" s="21"/>
      <c r="B122" s="2"/>
      <c r="C122" s="2"/>
      <c r="D122" s="2"/>
      <c r="E122" s="2"/>
      <c r="F122" s="2"/>
      <c r="G122" s="2"/>
      <c r="H122" s="2"/>
      <c r="I122" s="2"/>
      <c r="J122" s="2"/>
      <c r="K122" s="2"/>
      <c r="L122" s="2"/>
      <c r="M122" s="2"/>
      <c r="N122" s="2"/>
      <c r="O122" s="2"/>
      <c r="P122" s="2"/>
      <c r="Q122" s="2"/>
      <c r="R122" s="2"/>
      <c r="S122" s="2"/>
    </row>
    <row r="123" spans="1:19" x14ac:dyDescent="0.3">
      <c r="A123" s="21"/>
      <c r="B123" s="2"/>
      <c r="C123" s="2"/>
      <c r="D123" s="2"/>
      <c r="E123" s="2"/>
      <c r="F123" s="2"/>
      <c r="G123" s="2"/>
      <c r="H123" s="2"/>
      <c r="I123" s="2"/>
      <c r="J123" s="2"/>
      <c r="K123" s="2"/>
      <c r="L123" s="2"/>
      <c r="M123" s="2"/>
      <c r="N123" s="2"/>
      <c r="O123" s="2"/>
      <c r="P123" s="2"/>
      <c r="Q123" s="2"/>
      <c r="R123" s="2"/>
      <c r="S123" s="2"/>
    </row>
    <row r="124" spans="1:19" x14ac:dyDescent="0.3">
      <c r="A124" s="21"/>
      <c r="B124" s="2"/>
      <c r="C124" s="2"/>
      <c r="D124" s="2"/>
      <c r="E124" s="2"/>
      <c r="F124" s="2"/>
      <c r="G124" s="2"/>
      <c r="H124" s="2"/>
      <c r="I124" s="2"/>
      <c r="J124" s="2"/>
      <c r="K124" s="2"/>
      <c r="L124" s="2"/>
      <c r="M124" s="2"/>
      <c r="N124" s="2"/>
      <c r="O124" s="2"/>
      <c r="P124" s="2"/>
      <c r="Q124" s="2"/>
      <c r="R124" s="2"/>
      <c r="S124" s="2"/>
    </row>
    <row r="125" spans="1:19" x14ac:dyDescent="0.3">
      <c r="A125" s="21"/>
      <c r="B125" s="2"/>
      <c r="C125" s="2"/>
      <c r="D125" s="2"/>
      <c r="E125" s="2"/>
      <c r="F125" s="2"/>
      <c r="G125" s="2"/>
      <c r="H125" s="2"/>
      <c r="I125" s="2"/>
      <c r="J125" s="2"/>
      <c r="K125" s="2"/>
      <c r="L125" s="2"/>
      <c r="M125" s="2"/>
      <c r="N125" s="2"/>
      <c r="O125" s="2"/>
      <c r="P125" s="2"/>
      <c r="Q125" s="2"/>
      <c r="R125" s="2"/>
      <c r="S125" s="2"/>
    </row>
    <row r="126" spans="1:19" x14ac:dyDescent="0.3">
      <c r="A126" s="21"/>
      <c r="B126" s="2"/>
      <c r="C126" s="2"/>
      <c r="D126" s="2"/>
      <c r="E126" s="2"/>
      <c r="F126" s="2"/>
      <c r="G126" s="2"/>
      <c r="H126" s="2"/>
      <c r="I126" s="2"/>
      <c r="J126" s="2"/>
      <c r="K126" s="2"/>
      <c r="L126" s="2"/>
      <c r="M126" s="2"/>
      <c r="N126" s="2"/>
      <c r="O126" s="2"/>
      <c r="P126" s="2"/>
      <c r="Q126" s="2"/>
      <c r="R126" s="2"/>
      <c r="S126" s="2"/>
    </row>
    <row r="127" spans="1:19" x14ac:dyDescent="0.3">
      <c r="A127" s="21"/>
      <c r="B127" s="2"/>
      <c r="C127" s="2"/>
      <c r="D127" s="2"/>
      <c r="E127" s="2"/>
      <c r="F127" s="2"/>
      <c r="G127" s="2"/>
      <c r="H127" s="2"/>
      <c r="I127" s="2"/>
      <c r="J127" s="2"/>
      <c r="K127" s="2"/>
      <c r="L127" s="2"/>
      <c r="M127" s="2"/>
      <c r="N127" s="2"/>
      <c r="O127" s="2"/>
      <c r="P127" s="2"/>
      <c r="Q127" s="2"/>
      <c r="R127" s="2"/>
      <c r="S127" s="2"/>
    </row>
    <row r="128" spans="1:19" x14ac:dyDescent="0.3">
      <c r="A128" s="21"/>
      <c r="B128" s="2"/>
      <c r="C128" s="2"/>
      <c r="D128" s="2"/>
      <c r="E128" s="2"/>
      <c r="F128" s="2"/>
      <c r="G128" s="2"/>
      <c r="H128" s="2"/>
      <c r="I128" s="2"/>
      <c r="J128" s="2"/>
      <c r="K128" s="2"/>
      <c r="L128" s="2"/>
      <c r="M128" s="2"/>
      <c r="N128" s="2"/>
      <c r="O128" s="2"/>
      <c r="P128" s="2"/>
      <c r="Q128" s="2"/>
      <c r="R128" s="2"/>
      <c r="S128" s="2"/>
    </row>
    <row r="129" spans="1:19" x14ac:dyDescent="0.3">
      <c r="A129" s="21"/>
      <c r="B129" s="2"/>
      <c r="C129" s="2"/>
      <c r="D129" s="2"/>
      <c r="E129" s="2"/>
      <c r="F129" s="2"/>
      <c r="G129" s="2"/>
      <c r="H129" s="2"/>
      <c r="I129" s="2"/>
      <c r="J129" s="2"/>
      <c r="K129" s="2"/>
      <c r="L129" s="2"/>
      <c r="M129" s="2"/>
      <c r="N129" s="2"/>
      <c r="O129" s="2"/>
      <c r="P129" s="2"/>
      <c r="Q129" s="2"/>
      <c r="R129" s="2"/>
      <c r="S129" s="2"/>
    </row>
    <row r="130" spans="1:19" x14ac:dyDescent="0.3">
      <c r="A130" s="21"/>
      <c r="B130" s="2"/>
      <c r="C130" s="2"/>
      <c r="D130" s="2"/>
      <c r="E130" s="2"/>
      <c r="F130" s="2"/>
      <c r="G130" s="2"/>
      <c r="H130" s="2"/>
      <c r="I130" s="2"/>
      <c r="J130" s="2"/>
      <c r="K130" s="2"/>
      <c r="L130" s="2"/>
      <c r="M130" s="2"/>
      <c r="N130" s="2"/>
      <c r="O130" s="2"/>
      <c r="P130" s="2"/>
      <c r="Q130" s="2"/>
      <c r="R130" s="2"/>
      <c r="S130" s="2"/>
    </row>
    <row r="131" spans="1:19" x14ac:dyDescent="0.3">
      <c r="A131" s="21"/>
      <c r="B131" s="2"/>
      <c r="C131" s="2"/>
      <c r="D131" s="2"/>
      <c r="E131" s="2"/>
      <c r="F131" s="2"/>
      <c r="G131" s="2"/>
      <c r="H131" s="2"/>
      <c r="I131" s="2"/>
      <c r="J131" s="2"/>
      <c r="K131" s="2"/>
      <c r="L131" s="2"/>
      <c r="M131" s="2"/>
      <c r="N131" s="2"/>
      <c r="O131" s="2"/>
      <c r="P131" s="2"/>
      <c r="Q131" s="2"/>
      <c r="R131" s="2"/>
      <c r="S131" s="2"/>
    </row>
    <row r="132" spans="1:19" x14ac:dyDescent="0.3">
      <c r="A132" s="21"/>
      <c r="B132" s="2"/>
      <c r="C132" s="2"/>
      <c r="D132" s="2"/>
      <c r="E132" s="2"/>
      <c r="F132" s="2"/>
      <c r="G132" s="2"/>
      <c r="H132" s="2"/>
      <c r="I132" s="2"/>
      <c r="J132" s="2"/>
      <c r="K132" s="2"/>
      <c r="L132" s="2"/>
      <c r="M132" s="2"/>
      <c r="N132" s="2"/>
      <c r="O132" s="2"/>
      <c r="P132" s="2"/>
      <c r="Q132" s="2"/>
      <c r="R132" s="2"/>
      <c r="S132" s="2"/>
    </row>
    <row r="133" spans="1:19" x14ac:dyDescent="0.3">
      <c r="A133" s="21"/>
      <c r="B133" s="2"/>
      <c r="C133" s="2"/>
      <c r="D133" s="2"/>
      <c r="E133" s="2"/>
      <c r="F133" s="2"/>
      <c r="G133" s="2"/>
      <c r="H133" s="2"/>
      <c r="I133" s="2"/>
      <c r="J133" s="2"/>
      <c r="K133" s="2"/>
      <c r="L133" s="2"/>
      <c r="M133" s="2"/>
      <c r="N133" s="2"/>
      <c r="O133" s="2"/>
      <c r="P133" s="2"/>
      <c r="Q133" s="2"/>
      <c r="R133" s="2"/>
      <c r="S133" s="2"/>
    </row>
    <row r="134" spans="1:19" x14ac:dyDescent="0.3">
      <c r="A134" s="21"/>
      <c r="B134" s="2"/>
      <c r="C134" s="2"/>
      <c r="D134" s="2"/>
      <c r="E134" s="2"/>
      <c r="F134" s="2"/>
      <c r="G134" s="2"/>
      <c r="H134" s="2"/>
      <c r="I134" s="2"/>
      <c r="J134" s="2"/>
      <c r="K134" s="2"/>
      <c r="L134" s="2"/>
      <c r="M134" s="2"/>
      <c r="N134" s="2"/>
      <c r="O134" s="2"/>
      <c r="P134" s="2"/>
      <c r="Q134" s="2"/>
      <c r="R134" s="2"/>
      <c r="S134" s="2"/>
    </row>
    <row r="135" spans="1:19" x14ac:dyDescent="0.3">
      <c r="A135" s="21"/>
      <c r="B135" s="2"/>
      <c r="C135" s="2"/>
      <c r="D135" s="2"/>
      <c r="E135" s="2"/>
      <c r="F135" s="2"/>
      <c r="G135" s="2"/>
      <c r="H135" s="2"/>
      <c r="I135" s="2"/>
      <c r="J135" s="2"/>
      <c r="K135" s="2"/>
      <c r="L135" s="2"/>
      <c r="M135" s="2"/>
      <c r="N135" s="2"/>
      <c r="O135" s="2"/>
      <c r="P135" s="2"/>
      <c r="Q135" s="2"/>
      <c r="R135" s="2"/>
      <c r="S135" s="2"/>
    </row>
    <row r="136" spans="1:19" x14ac:dyDescent="0.3">
      <c r="A136" s="21"/>
      <c r="B136" s="2"/>
      <c r="C136" s="2"/>
      <c r="D136" s="2"/>
      <c r="E136" s="2"/>
      <c r="F136" s="2"/>
      <c r="G136" s="2"/>
      <c r="H136" s="2"/>
      <c r="I136" s="2"/>
      <c r="J136" s="2"/>
      <c r="K136" s="2"/>
      <c r="L136" s="2"/>
      <c r="M136" s="2"/>
      <c r="N136" s="2"/>
      <c r="O136" s="2"/>
      <c r="P136" s="2"/>
      <c r="Q136" s="2"/>
      <c r="R136" s="2"/>
      <c r="S136" s="2"/>
    </row>
    <row r="137" spans="1:19" x14ac:dyDescent="0.3">
      <c r="A137" s="21"/>
      <c r="B137" s="2"/>
      <c r="C137" s="2"/>
      <c r="D137" s="2"/>
      <c r="E137" s="2"/>
      <c r="F137" s="2"/>
      <c r="G137" s="2"/>
      <c r="H137" s="2"/>
      <c r="I137" s="2"/>
      <c r="J137" s="2"/>
      <c r="K137" s="2"/>
      <c r="L137" s="2"/>
      <c r="M137" s="2"/>
      <c r="N137" s="2"/>
      <c r="O137" s="2"/>
      <c r="P137" s="2"/>
      <c r="Q137" s="2"/>
      <c r="R137" s="2"/>
      <c r="S137" s="2"/>
    </row>
    <row r="138" spans="1:19" x14ac:dyDescent="0.3">
      <c r="A138" s="21"/>
      <c r="B138" s="2"/>
      <c r="C138" s="2"/>
      <c r="D138" s="2"/>
      <c r="E138" s="2"/>
      <c r="F138" s="2"/>
      <c r="G138" s="2"/>
      <c r="H138" s="2"/>
      <c r="I138" s="2"/>
      <c r="J138" s="2"/>
      <c r="K138" s="2"/>
      <c r="L138" s="2"/>
      <c r="M138" s="2"/>
      <c r="N138" s="2"/>
      <c r="O138" s="2"/>
      <c r="P138" s="2"/>
      <c r="Q138" s="2"/>
      <c r="R138" s="2"/>
      <c r="S138" s="2"/>
    </row>
    <row r="139" spans="1:19" x14ac:dyDescent="0.3">
      <c r="A139" s="21"/>
      <c r="B139" s="2"/>
      <c r="C139" s="2"/>
      <c r="D139" s="2"/>
      <c r="E139" s="2"/>
      <c r="F139" s="2"/>
      <c r="G139" s="2"/>
      <c r="H139" s="2"/>
      <c r="I139" s="2"/>
      <c r="J139" s="2"/>
      <c r="K139" s="2"/>
      <c r="L139" s="2"/>
      <c r="M139" s="2"/>
      <c r="N139" s="2"/>
      <c r="O139" s="2"/>
      <c r="P139" s="2"/>
      <c r="Q139" s="2"/>
      <c r="R139" s="2"/>
      <c r="S139" s="2"/>
    </row>
    <row r="140" spans="1:19" x14ac:dyDescent="0.3">
      <c r="A140" s="21"/>
      <c r="B140" s="2"/>
      <c r="C140" s="2"/>
      <c r="D140" s="2"/>
      <c r="E140" s="2"/>
      <c r="F140" s="2"/>
      <c r="G140" s="2"/>
      <c r="H140" s="2"/>
      <c r="I140" s="2"/>
      <c r="J140" s="2"/>
      <c r="K140" s="2"/>
      <c r="L140" s="2"/>
      <c r="M140" s="2"/>
      <c r="N140" s="2"/>
      <c r="O140" s="2"/>
      <c r="P140" s="2"/>
      <c r="Q140" s="2"/>
      <c r="R140" s="2"/>
      <c r="S140" s="2"/>
    </row>
    <row r="141" spans="1:19" x14ac:dyDescent="0.3">
      <c r="A141" s="21"/>
      <c r="B141" s="2"/>
      <c r="C141" s="2"/>
      <c r="D141" s="2"/>
      <c r="E141" s="2"/>
      <c r="F141" s="2"/>
      <c r="G141" s="2"/>
      <c r="H141" s="2"/>
      <c r="I141" s="2"/>
      <c r="J141" s="2"/>
      <c r="K141" s="2"/>
      <c r="L141" s="2"/>
      <c r="M141" s="2"/>
      <c r="N141" s="2"/>
      <c r="O141" s="2"/>
      <c r="P141" s="2"/>
      <c r="Q141" s="2"/>
      <c r="R141" s="2"/>
      <c r="S141" s="2"/>
    </row>
    <row r="142" spans="1:19" x14ac:dyDescent="0.3">
      <c r="A142" s="21"/>
      <c r="B142" s="2"/>
      <c r="C142" s="2"/>
      <c r="D142" s="2"/>
      <c r="E142" s="2"/>
      <c r="F142" s="2"/>
      <c r="G142" s="2"/>
      <c r="H142" s="2"/>
      <c r="I142" s="2"/>
      <c r="J142" s="2"/>
      <c r="K142" s="2"/>
      <c r="L142" s="2"/>
      <c r="M142" s="2"/>
      <c r="N142" s="2"/>
      <c r="O142" s="2"/>
      <c r="P142" s="2"/>
      <c r="Q142" s="2"/>
      <c r="R142" s="2"/>
      <c r="S142" s="2"/>
    </row>
    <row r="143" spans="1:19" x14ac:dyDescent="0.3">
      <c r="A143" s="21"/>
      <c r="B143" s="2"/>
      <c r="C143" s="2"/>
      <c r="D143" s="2"/>
      <c r="E143" s="2"/>
      <c r="F143" s="2"/>
      <c r="G143" s="2"/>
      <c r="H143" s="2"/>
      <c r="I143" s="2"/>
      <c r="J143" s="2"/>
      <c r="K143" s="2"/>
      <c r="L143" s="2"/>
      <c r="M143" s="2"/>
      <c r="N143" s="2"/>
      <c r="O143" s="2"/>
      <c r="P143" s="2"/>
      <c r="Q143" s="2"/>
      <c r="R143" s="2"/>
      <c r="S143" s="2"/>
    </row>
    <row r="144" spans="1:19" x14ac:dyDescent="0.3">
      <c r="A144" s="21"/>
      <c r="B144" s="2"/>
      <c r="C144" s="2"/>
      <c r="D144" s="2"/>
      <c r="E144" s="2"/>
      <c r="F144" s="2"/>
      <c r="G144" s="2"/>
      <c r="H144" s="2"/>
      <c r="I144" s="2"/>
      <c r="J144" s="2"/>
      <c r="K144" s="2"/>
      <c r="L144" s="2"/>
      <c r="M144" s="2"/>
      <c r="N144" s="2"/>
      <c r="O144" s="2"/>
      <c r="P144" s="2"/>
      <c r="Q144" s="2"/>
      <c r="R144" s="2"/>
      <c r="S144" s="2"/>
    </row>
    <row r="145" spans="1:19" x14ac:dyDescent="0.3">
      <c r="A145" s="21"/>
      <c r="B145" s="2"/>
      <c r="C145" s="2"/>
      <c r="D145" s="2"/>
      <c r="E145" s="2"/>
      <c r="F145" s="2"/>
      <c r="G145" s="2"/>
      <c r="H145" s="2"/>
      <c r="I145" s="2"/>
      <c r="J145" s="2"/>
      <c r="K145" s="2"/>
      <c r="L145" s="2"/>
      <c r="M145" s="2"/>
      <c r="N145" s="2"/>
      <c r="O145" s="2"/>
      <c r="P145" s="2"/>
      <c r="Q145" s="2"/>
      <c r="R145" s="2"/>
      <c r="S145" s="2"/>
    </row>
    <row r="146" spans="1:19" x14ac:dyDescent="0.3">
      <c r="A146" s="21"/>
      <c r="B146" s="2"/>
      <c r="C146" s="2"/>
      <c r="D146" s="2"/>
      <c r="E146" s="2"/>
      <c r="F146" s="2"/>
      <c r="G146" s="2"/>
      <c r="H146" s="2"/>
      <c r="I146" s="2"/>
      <c r="J146" s="2"/>
      <c r="K146" s="2"/>
      <c r="L146" s="2"/>
      <c r="M146" s="2"/>
      <c r="N146" s="2"/>
      <c r="O146" s="2"/>
      <c r="P146" s="2"/>
      <c r="Q146" s="2"/>
      <c r="R146" s="2"/>
      <c r="S146" s="2"/>
    </row>
    <row r="147" spans="1:19" x14ac:dyDescent="0.3">
      <c r="A147" s="21"/>
      <c r="B147" s="2"/>
      <c r="C147" s="2"/>
      <c r="D147" s="2"/>
      <c r="E147" s="2"/>
      <c r="F147" s="2"/>
      <c r="G147" s="2"/>
      <c r="H147" s="2"/>
      <c r="I147" s="2"/>
      <c r="J147" s="2"/>
      <c r="K147" s="2"/>
      <c r="L147" s="2"/>
      <c r="M147" s="2"/>
      <c r="N147" s="2"/>
      <c r="O147" s="2"/>
      <c r="P147" s="2"/>
      <c r="Q147" s="2"/>
      <c r="R147" s="2"/>
      <c r="S147" s="2"/>
    </row>
    <row r="148" spans="1:19" x14ac:dyDescent="0.3">
      <c r="A148" s="21"/>
      <c r="B148" s="2"/>
      <c r="C148" s="2"/>
      <c r="D148" s="2"/>
      <c r="E148" s="2"/>
      <c r="F148" s="2"/>
      <c r="G148" s="2"/>
      <c r="H148" s="2"/>
      <c r="I148" s="2"/>
      <c r="J148" s="2"/>
      <c r="K148" s="2"/>
      <c r="L148" s="2"/>
      <c r="M148" s="2"/>
      <c r="N148" s="2"/>
      <c r="O148" s="2"/>
      <c r="P148" s="2"/>
      <c r="Q148" s="2"/>
      <c r="R148" s="2"/>
      <c r="S148" s="2"/>
    </row>
    <row r="149" spans="1:19" x14ac:dyDescent="0.3">
      <c r="A149" s="21"/>
      <c r="B149" s="2"/>
      <c r="C149" s="2"/>
      <c r="D149" s="2"/>
      <c r="E149" s="2"/>
      <c r="F149" s="2"/>
      <c r="G149" s="2"/>
      <c r="H149" s="2"/>
      <c r="I149" s="2"/>
      <c r="J149" s="2"/>
      <c r="K149" s="2"/>
      <c r="L149" s="2"/>
      <c r="M149" s="2"/>
      <c r="N149" s="2"/>
      <c r="O149" s="2"/>
      <c r="P149" s="2"/>
      <c r="Q149" s="2"/>
      <c r="R149" s="2"/>
      <c r="S149" s="2"/>
    </row>
    <row r="150" spans="1:19" x14ac:dyDescent="0.3">
      <c r="A150" s="21"/>
      <c r="B150" s="2"/>
      <c r="C150" s="2"/>
      <c r="D150" s="2"/>
      <c r="E150" s="2"/>
      <c r="F150" s="2"/>
      <c r="G150" s="2"/>
      <c r="H150" s="2"/>
      <c r="I150" s="2"/>
      <c r="J150" s="2"/>
      <c r="K150" s="2"/>
      <c r="L150" s="2"/>
      <c r="M150" s="2"/>
      <c r="N150" s="2"/>
      <c r="O150" s="2"/>
      <c r="P150" s="2"/>
      <c r="Q150" s="2"/>
      <c r="R150" s="2"/>
      <c r="S150" s="2"/>
    </row>
    <row r="151" spans="1:19" x14ac:dyDescent="0.3">
      <c r="A151" s="21"/>
      <c r="B151" s="2"/>
      <c r="C151" s="2"/>
      <c r="D151" s="2"/>
      <c r="E151" s="2"/>
      <c r="F151" s="2"/>
      <c r="G151" s="2"/>
      <c r="H151" s="2"/>
      <c r="I151" s="2"/>
      <c r="J151" s="2"/>
      <c r="K151" s="2"/>
      <c r="L151" s="2"/>
      <c r="M151" s="2"/>
      <c r="N151" s="2"/>
      <c r="O151" s="2"/>
      <c r="P151" s="2"/>
      <c r="Q151" s="2"/>
      <c r="R151" s="2"/>
      <c r="S151" s="2"/>
    </row>
    <row r="152" spans="1:19" x14ac:dyDescent="0.3">
      <c r="A152" s="21"/>
      <c r="B152" s="2"/>
      <c r="C152" s="2"/>
      <c r="D152" s="2"/>
      <c r="E152" s="2"/>
      <c r="F152" s="2"/>
      <c r="G152" s="2"/>
      <c r="H152" s="2"/>
      <c r="I152" s="2"/>
      <c r="J152" s="2"/>
      <c r="K152" s="2"/>
      <c r="L152" s="2"/>
      <c r="M152" s="2"/>
      <c r="N152" s="2"/>
      <c r="O152" s="2"/>
      <c r="P152" s="2"/>
      <c r="Q152" s="2"/>
      <c r="R152" s="2"/>
      <c r="S152" s="2"/>
    </row>
    <row r="153" spans="1:19" x14ac:dyDescent="0.3">
      <c r="A153" s="21"/>
      <c r="B153" s="2"/>
      <c r="C153" s="2"/>
      <c r="D153" s="2"/>
      <c r="E153" s="2"/>
      <c r="F153" s="2"/>
      <c r="G153" s="2"/>
      <c r="H153" s="2"/>
      <c r="I153" s="2"/>
      <c r="J153" s="2"/>
      <c r="K153" s="2"/>
      <c r="L153" s="2"/>
      <c r="M153" s="2"/>
      <c r="N153" s="2"/>
      <c r="O153" s="2"/>
      <c r="P153" s="2"/>
      <c r="Q153" s="2"/>
      <c r="R153" s="2"/>
      <c r="S153" s="2"/>
    </row>
    <row r="154" spans="1:19" x14ac:dyDescent="0.3">
      <c r="A154" s="21"/>
      <c r="B154" s="2"/>
      <c r="C154" s="2"/>
      <c r="D154" s="2"/>
      <c r="E154" s="2"/>
      <c r="F154" s="2"/>
      <c r="G154" s="2"/>
      <c r="H154" s="2"/>
      <c r="I154" s="2"/>
      <c r="J154" s="2"/>
      <c r="K154" s="2"/>
      <c r="L154" s="2"/>
      <c r="M154" s="2"/>
      <c r="N154" s="2"/>
      <c r="O154" s="2"/>
      <c r="P154" s="2"/>
      <c r="Q154" s="2"/>
      <c r="R154" s="2"/>
      <c r="S154" s="2"/>
    </row>
    <row r="155" spans="1:19" x14ac:dyDescent="0.3">
      <c r="A155" s="21"/>
      <c r="B155" s="2"/>
      <c r="C155" s="2"/>
      <c r="D155" s="2"/>
      <c r="E155" s="2"/>
      <c r="F155" s="2"/>
      <c r="G155" s="2"/>
      <c r="H155" s="2"/>
      <c r="I155" s="2"/>
      <c r="J155" s="2"/>
      <c r="K155" s="2"/>
      <c r="L155" s="2"/>
      <c r="M155" s="2"/>
      <c r="N155" s="2"/>
      <c r="O155" s="2"/>
      <c r="P155" s="2"/>
      <c r="Q155" s="2"/>
      <c r="R155" s="2"/>
      <c r="S155" s="2"/>
    </row>
    <row r="156" spans="1:19" x14ac:dyDescent="0.3">
      <c r="A156" s="21"/>
      <c r="B156" s="2"/>
      <c r="C156" s="2"/>
      <c r="D156" s="2"/>
      <c r="E156" s="2"/>
      <c r="F156" s="2"/>
      <c r="G156" s="2"/>
      <c r="H156" s="2"/>
      <c r="I156" s="2"/>
      <c r="J156" s="2"/>
      <c r="K156" s="2"/>
      <c r="L156" s="2"/>
      <c r="M156" s="2"/>
      <c r="N156" s="2"/>
      <c r="O156" s="2"/>
      <c r="P156" s="2"/>
      <c r="Q156" s="2"/>
      <c r="R156" s="2"/>
      <c r="S156" s="2"/>
    </row>
    <row r="157" spans="1:19" x14ac:dyDescent="0.3">
      <c r="A157" s="21"/>
      <c r="B157" s="2"/>
      <c r="C157" s="2"/>
      <c r="D157" s="2"/>
      <c r="E157" s="2"/>
      <c r="F157" s="2"/>
      <c r="G157" s="2"/>
      <c r="H157" s="2"/>
      <c r="I157" s="2"/>
      <c r="J157" s="2"/>
      <c r="K157" s="2"/>
      <c r="L157" s="2"/>
      <c r="M157" s="2"/>
      <c r="N157" s="2"/>
      <c r="O157" s="2"/>
      <c r="P157" s="2"/>
      <c r="Q157" s="2"/>
      <c r="R157" s="2"/>
      <c r="S157" s="2"/>
    </row>
    <row r="158" spans="1:19" x14ac:dyDescent="0.3">
      <c r="A158" s="21"/>
      <c r="B158" s="2"/>
      <c r="C158" s="2"/>
      <c r="D158" s="2"/>
      <c r="E158" s="2"/>
      <c r="F158" s="2"/>
      <c r="G158" s="2"/>
      <c r="H158" s="2"/>
      <c r="I158" s="2"/>
      <c r="J158" s="2"/>
      <c r="K158" s="2"/>
      <c r="L158" s="2"/>
      <c r="M158" s="2"/>
      <c r="N158" s="2"/>
      <c r="O158" s="2"/>
      <c r="P158" s="2"/>
      <c r="Q158" s="2"/>
      <c r="R158" s="2"/>
      <c r="S158" s="2"/>
    </row>
    <row r="159" spans="1:19" x14ac:dyDescent="0.3">
      <c r="A159" s="21"/>
      <c r="B159" s="2"/>
      <c r="C159" s="2"/>
      <c r="D159" s="2"/>
      <c r="E159" s="2"/>
      <c r="F159" s="2"/>
      <c r="G159" s="2"/>
      <c r="H159" s="2"/>
      <c r="I159" s="2"/>
      <c r="J159" s="2"/>
      <c r="K159" s="2"/>
      <c r="L159" s="2"/>
      <c r="M159" s="2"/>
      <c r="N159" s="2"/>
      <c r="O159" s="2"/>
      <c r="P159" s="2"/>
      <c r="Q159" s="2"/>
      <c r="R159" s="2"/>
      <c r="S159" s="2"/>
    </row>
    <row r="160" spans="1:19" x14ac:dyDescent="0.3">
      <c r="A160" s="21"/>
      <c r="B160" s="2"/>
      <c r="C160" s="2"/>
      <c r="D160" s="2"/>
      <c r="E160" s="2"/>
      <c r="F160" s="2"/>
      <c r="G160" s="2"/>
      <c r="H160" s="2"/>
      <c r="I160" s="2"/>
      <c r="J160" s="2"/>
      <c r="K160" s="2"/>
      <c r="L160" s="2"/>
      <c r="M160" s="2"/>
      <c r="N160" s="2"/>
      <c r="O160" s="2"/>
      <c r="P160" s="2"/>
      <c r="Q160" s="2"/>
      <c r="R160" s="2"/>
      <c r="S160" s="2"/>
    </row>
    <row r="161" spans="1:19" x14ac:dyDescent="0.3">
      <c r="A161" s="21"/>
      <c r="B161" s="2"/>
      <c r="C161" s="2"/>
      <c r="D161" s="2"/>
      <c r="E161" s="2"/>
      <c r="F161" s="2"/>
      <c r="G161" s="2"/>
      <c r="H161" s="2"/>
      <c r="I161" s="2"/>
      <c r="J161" s="2"/>
      <c r="K161" s="2"/>
      <c r="L161" s="2"/>
      <c r="M161" s="2"/>
      <c r="N161" s="2"/>
      <c r="O161" s="2"/>
      <c r="P161" s="2"/>
      <c r="Q161" s="2"/>
      <c r="R161" s="2"/>
      <c r="S161" s="2"/>
    </row>
    <row r="162" spans="1:19" x14ac:dyDescent="0.3">
      <c r="A162" s="21"/>
      <c r="B162" s="2"/>
      <c r="C162" s="2"/>
      <c r="D162" s="2"/>
      <c r="E162" s="2"/>
      <c r="F162" s="2"/>
      <c r="G162" s="2"/>
      <c r="H162" s="2"/>
      <c r="I162" s="2"/>
      <c r="J162" s="2"/>
      <c r="K162" s="2"/>
      <c r="L162" s="2"/>
      <c r="M162" s="2"/>
      <c r="N162" s="2"/>
      <c r="O162" s="2"/>
      <c r="P162" s="2"/>
      <c r="Q162" s="2"/>
      <c r="R162" s="2"/>
      <c r="S162" s="2"/>
    </row>
    <row r="163" spans="1:19" x14ac:dyDescent="0.3">
      <c r="A163" s="21"/>
      <c r="B163" s="2"/>
      <c r="C163" s="2"/>
      <c r="D163" s="2"/>
      <c r="E163" s="2"/>
      <c r="F163" s="2"/>
      <c r="G163" s="2"/>
      <c r="H163" s="2"/>
      <c r="I163" s="2"/>
      <c r="J163" s="2"/>
      <c r="K163" s="2"/>
      <c r="L163" s="2"/>
      <c r="M163" s="2"/>
      <c r="N163" s="2"/>
      <c r="O163" s="2"/>
      <c r="P163" s="2"/>
      <c r="Q163" s="2"/>
      <c r="R163" s="2"/>
      <c r="S163" s="2"/>
    </row>
    <row r="164" spans="1:19" x14ac:dyDescent="0.3">
      <c r="A164" s="21"/>
      <c r="B164" s="2"/>
      <c r="C164" s="2"/>
      <c r="D164" s="2"/>
      <c r="E164" s="2"/>
      <c r="F164" s="2"/>
      <c r="G164" s="2"/>
      <c r="H164" s="2"/>
      <c r="I164" s="2"/>
      <c r="J164" s="2"/>
      <c r="K164" s="2"/>
      <c r="L164" s="2"/>
      <c r="M164" s="2"/>
      <c r="N164" s="2"/>
      <c r="O164" s="2"/>
      <c r="P164" s="2"/>
      <c r="Q164" s="2"/>
      <c r="R164" s="2"/>
      <c r="S164" s="2"/>
    </row>
    <row r="165" spans="1:19" x14ac:dyDescent="0.3">
      <c r="A165" s="21"/>
      <c r="B165" s="2"/>
      <c r="C165" s="2"/>
      <c r="D165" s="2"/>
      <c r="E165" s="2"/>
      <c r="F165" s="2"/>
      <c r="G165" s="2"/>
      <c r="H165" s="2"/>
      <c r="I165" s="2"/>
      <c r="J165" s="2"/>
      <c r="K165" s="2"/>
      <c r="L165" s="2"/>
      <c r="M165" s="2"/>
      <c r="N165" s="2"/>
      <c r="O165" s="2"/>
      <c r="P165" s="2"/>
      <c r="Q165" s="2"/>
      <c r="R165" s="2"/>
      <c r="S165" s="2"/>
    </row>
    <row r="166" spans="1:19" x14ac:dyDescent="0.3">
      <c r="A166" s="21"/>
      <c r="B166" s="2"/>
      <c r="C166" s="2"/>
      <c r="D166" s="2"/>
      <c r="E166" s="2"/>
      <c r="F166" s="2"/>
      <c r="G166" s="2"/>
      <c r="H166" s="2"/>
      <c r="I166" s="2"/>
      <c r="J166" s="2"/>
      <c r="K166" s="2"/>
      <c r="L166" s="2"/>
      <c r="M166" s="2"/>
      <c r="N166" s="2"/>
      <c r="O166" s="2"/>
      <c r="P166" s="2"/>
      <c r="Q166" s="2"/>
      <c r="R166" s="2"/>
      <c r="S166" s="2"/>
    </row>
    <row r="167" spans="1:19" x14ac:dyDescent="0.3">
      <c r="A167" s="21"/>
      <c r="B167" s="2"/>
      <c r="C167" s="2"/>
      <c r="D167" s="2"/>
      <c r="E167" s="2"/>
      <c r="F167" s="2"/>
      <c r="G167" s="2"/>
      <c r="H167" s="2"/>
      <c r="I167" s="2"/>
      <c r="J167" s="2"/>
      <c r="K167" s="2"/>
      <c r="L167" s="2"/>
      <c r="M167" s="2"/>
      <c r="N167" s="2"/>
      <c r="O167" s="2"/>
      <c r="P167" s="2"/>
      <c r="Q167" s="2"/>
      <c r="R167" s="2"/>
      <c r="S167" s="2"/>
    </row>
    <row r="168" spans="1:19" x14ac:dyDescent="0.3">
      <c r="A168" s="21"/>
      <c r="B168" s="2"/>
      <c r="C168" s="2"/>
      <c r="D168" s="2"/>
      <c r="E168" s="2"/>
      <c r="F168" s="2"/>
      <c r="G168" s="2"/>
      <c r="H168" s="2"/>
      <c r="I168" s="2"/>
      <c r="J168" s="2"/>
      <c r="K168" s="2"/>
      <c r="L168" s="2"/>
      <c r="M168" s="2"/>
      <c r="N168" s="2"/>
      <c r="O168" s="2"/>
      <c r="P168" s="2"/>
      <c r="Q168" s="2"/>
      <c r="R168" s="2"/>
      <c r="S168" s="2"/>
    </row>
    <row r="169" spans="1:19" x14ac:dyDescent="0.3">
      <c r="A169" s="21"/>
      <c r="B169" s="2"/>
      <c r="C169" s="2"/>
      <c r="D169" s="2"/>
      <c r="E169" s="2"/>
      <c r="F169" s="2"/>
      <c r="G169" s="2"/>
      <c r="H169" s="2"/>
      <c r="I169" s="2"/>
      <c r="J169" s="2"/>
      <c r="K169" s="2"/>
      <c r="L169" s="2"/>
      <c r="M169" s="2"/>
      <c r="N169" s="2"/>
      <c r="O169" s="2"/>
      <c r="P169" s="2"/>
      <c r="Q169" s="2"/>
      <c r="R169" s="2"/>
      <c r="S169" s="2"/>
    </row>
    <row r="170" spans="1:19" x14ac:dyDescent="0.3">
      <c r="A170" s="21"/>
      <c r="B170" s="2"/>
      <c r="C170" s="2"/>
      <c r="D170" s="2"/>
      <c r="E170" s="2"/>
      <c r="F170" s="2"/>
      <c r="G170" s="2"/>
      <c r="H170" s="2"/>
      <c r="I170" s="2"/>
      <c r="J170" s="2"/>
      <c r="K170" s="2"/>
      <c r="L170" s="2"/>
      <c r="M170" s="2"/>
      <c r="N170" s="2"/>
      <c r="O170" s="2"/>
      <c r="P170" s="2"/>
      <c r="Q170" s="2"/>
      <c r="R170" s="2"/>
      <c r="S170" s="2"/>
    </row>
    <row r="171" spans="1:19" x14ac:dyDescent="0.3">
      <c r="A171" s="21"/>
      <c r="B171" s="2"/>
      <c r="C171" s="2"/>
      <c r="D171" s="2"/>
      <c r="E171" s="2"/>
      <c r="F171" s="2"/>
      <c r="G171" s="2"/>
      <c r="H171" s="2"/>
      <c r="I171" s="2"/>
      <c r="J171" s="2"/>
      <c r="K171" s="2"/>
      <c r="L171" s="2"/>
      <c r="M171" s="2"/>
      <c r="N171" s="2"/>
      <c r="O171" s="2"/>
      <c r="P171" s="2"/>
      <c r="Q171" s="2"/>
      <c r="R171" s="2"/>
      <c r="S171" s="2"/>
    </row>
    <row r="172" spans="1:19" x14ac:dyDescent="0.3">
      <c r="A172" s="21"/>
      <c r="B172" s="2"/>
      <c r="C172" s="2"/>
      <c r="D172" s="2"/>
      <c r="E172" s="2"/>
      <c r="F172" s="2"/>
      <c r="G172" s="2"/>
      <c r="H172" s="2"/>
      <c r="I172" s="2"/>
      <c r="J172" s="2"/>
      <c r="K172" s="2"/>
      <c r="L172" s="2"/>
      <c r="M172" s="2"/>
      <c r="N172" s="2"/>
      <c r="O172" s="2"/>
      <c r="P172" s="2"/>
      <c r="Q172" s="2"/>
      <c r="R172" s="2"/>
      <c r="S172" s="2"/>
    </row>
    <row r="173" spans="1:19" x14ac:dyDescent="0.3">
      <c r="A173" s="21"/>
      <c r="B173" s="2"/>
      <c r="C173" s="2"/>
      <c r="D173" s="2"/>
      <c r="E173" s="2"/>
      <c r="F173" s="2"/>
      <c r="G173" s="2"/>
      <c r="H173" s="2"/>
      <c r="I173" s="2"/>
      <c r="J173" s="2"/>
      <c r="K173" s="2"/>
      <c r="L173" s="2"/>
      <c r="M173" s="2"/>
      <c r="N173" s="2"/>
      <c r="O173" s="2"/>
      <c r="P173" s="2"/>
      <c r="Q173" s="2"/>
      <c r="R173" s="2"/>
      <c r="S173" s="2"/>
    </row>
    <row r="174" spans="1:19" x14ac:dyDescent="0.3">
      <c r="A174" s="21"/>
      <c r="B174" s="2"/>
      <c r="C174" s="2"/>
      <c r="D174" s="2"/>
      <c r="E174" s="2"/>
      <c r="F174" s="2"/>
      <c r="G174" s="2"/>
      <c r="H174" s="2"/>
      <c r="I174" s="2"/>
      <c r="J174" s="2"/>
      <c r="K174" s="2"/>
      <c r="L174" s="2"/>
      <c r="M174" s="2"/>
      <c r="N174" s="2"/>
      <c r="O174" s="2"/>
      <c r="P174" s="2"/>
      <c r="Q174" s="2"/>
      <c r="R174" s="2"/>
      <c r="S174" s="2"/>
    </row>
    <row r="175" spans="1:19" x14ac:dyDescent="0.3">
      <c r="A175" s="21"/>
      <c r="B175" s="2"/>
      <c r="C175" s="2"/>
      <c r="D175" s="2"/>
      <c r="E175" s="2"/>
      <c r="F175" s="2"/>
      <c r="G175" s="2"/>
      <c r="H175" s="2"/>
      <c r="I175" s="2"/>
      <c r="J175" s="2"/>
      <c r="K175" s="2"/>
      <c r="L175" s="2"/>
      <c r="M175" s="2"/>
      <c r="N175" s="2"/>
      <c r="O175" s="2"/>
      <c r="P175" s="2"/>
      <c r="Q175" s="2"/>
      <c r="R175" s="2"/>
      <c r="S175" s="2"/>
    </row>
    <row r="176" spans="1:19" x14ac:dyDescent="0.3">
      <c r="A176" s="21"/>
      <c r="B176" s="2"/>
      <c r="C176" s="2"/>
      <c r="D176" s="2"/>
      <c r="E176" s="2"/>
      <c r="F176" s="2"/>
      <c r="G176" s="2"/>
      <c r="H176" s="2"/>
      <c r="I176" s="2"/>
      <c r="J176" s="2"/>
      <c r="K176" s="2"/>
      <c r="L176" s="2"/>
      <c r="M176" s="2"/>
      <c r="N176" s="2"/>
      <c r="O176" s="2"/>
      <c r="P176" s="2"/>
      <c r="Q176" s="2"/>
      <c r="R176" s="2"/>
      <c r="S176" s="2"/>
    </row>
    <row r="177" spans="1:19" x14ac:dyDescent="0.3">
      <c r="A177" s="21"/>
      <c r="B177" s="2"/>
      <c r="C177" s="2"/>
      <c r="D177" s="2"/>
      <c r="E177" s="2"/>
      <c r="F177" s="2"/>
      <c r="G177" s="2"/>
      <c r="H177" s="2"/>
      <c r="I177" s="2"/>
      <c r="J177" s="2"/>
      <c r="K177" s="2"/>
      <c r="L177" s="2"/>
      <c r="M177" s="2"/>
      <c r="N177" s="2"/>
      <c r="O177" s="2"/>
      <c r="P177" s="2"/>
      <c r="Q177" s="2"/>
      <c r="R177" s="2"/>
      <c r="S177" s="2"/>
    </row>
    <row r="178" spans="1:19" x14ac:dyDescent="0.3">
      <c r="A178" s="21"/>
      <c r="B178" s="2"/>
      <c r="C178" s="2"/>
      <c r="D178" s="2"/>
      <c r="E178" s="2"/>
      <c r="F178" s="2"/>
      <c r="G178" s="2"/>
      <c r="H178" s="2"/>
      <c r="I178" s="2"/>
      <c r="J178" s="2"/>
      <c r="K178" s="2"/>
      <c r="L178" s="2"/>
      <c r="M178" s="2"/>
      <c r="N178" s="2"/>
      <c r="O178" s="2"/>
      <c r="P178" s="2"/>
      <c r="Q178" s="2"/>
      <c r="R178" s="2"/>
      <c r="S178" s="2"/>
    </row>
    <row r="179" spans="1:19" x14ac:dyDescent="0.3">
      <c r="A179" s="21"/>
      <c r="B179" s="2"/>
      <c r="C179" s="2"/>
      <c r="D179" s="2"/>
      <c r="E179" s="2"/>
      <c r="F179" s="2"/>
      <c r="G179" s="2"/>
      <c r="H179" s="2"/>
      <c r="I179" s="2"/>
      <c r="J179" s="2"/>
      <c r="K179" s="2"/>
      <c r="L179" s="2"/>
      <c r="M179" s="2"/>
      <c r="N179" s="2"/>
      <c r="O179" s="2"/>
      <c r="P179" s="2"/>
      <c r="Q179" s="2"/>
      <c r="R179" s="2"/>
      <c r="S179" s="2"/>
    </row>
    <row r="180" spans="1:19" x14ac:dyDescent="0.3">
      <c r="A180" s="21"/>
      <c r="B180" s="2"/>
      <c r="C180" s="2"/>
      <c r="D180" s="2"/>
      <c r="E180" s="2"/>
      <c r="F180" s="2"/>
      <c r="G180" s="2"/>
      <c r="H180" s="2"/>
      <c r="I180" s="2"/>
      <c r="J180" s="2"/>
      <c r="K180" s="2"/>
      <c r="L180" s="2"/>
      <c r="M180" s="2"/>
      <c r="N180" s="2"/>
      <c r="O180" s="2"/>
      <c r="P180" s="2"/>
      <c r="Q180" s="2"/>
      <c r="R180" s="2"/>
      <c r="S180" s="2"/>
    </row>
    <row r="181" spans="1:19" x14ac:dyDescent="0.3">
      <c r="A181" s="21"/>
      <c r="B181" s="2"/>
      <c r="C181" s="2"/>
      <c r="D181" s="2"/>
      <c r="E181" s="2"/>
      <c r="F181" s="2"/>
      <c r="G181" s="2"/>
      <c r="H181" s="2"/>
      <c r="I181" s="2"/>
      <c r="J181" s="2"/>
      <c r="K181" s="2"/>
      <c r="L181" s="2"/>
      <c r="M181" s="2"/>
      <c r="N181" s="2"/>
      <c r="O181" s="2"/>
      <c r="P181" s="2"/>
      <c r="Q181" s="2"/>
      <c r="R181" s="2"/>
      <c r="S181" s="2"/>
    </row>
    <row r="182" spans="1:19" x14ac:dyDescent="0.3">
      <c r="A182" s="21"/>
      <c r="B182" s="2"/>
      <c r="C182" s="2"/>
      <c r="D182" s="2"/>
      <c r="E182" s="2"/>
      <c r="F182" s="2"/>
      <c r="G182" s="2"/>
      <c r="H182" s="2"/>
      <c r="I182" s="2"/>
      <c r="J182" s="2"/>
      <c r="K182" s="2"/>
      <c r="L182" s="2"/>
      <c r="M182" s="2"/>
      <c r="N182" s="2"/>
      <c r="O182" s="2"/>
      <c r="P182" s="2"/>
      <c r="Q182" s="2"/>
      <c r="R182" s="2"/>
      <c r="S182" s="2"/>
    </row>
    <row r="183" spans="1:19" x14ac:dyDescent="0.3">
      <c r="A183" s="21"/>
      <c r="B183" s="2"/>
      <c r="C183" s="2"/>
      <c r="D183" s="2"/>
      <c r="E183" s="2"/>
      <c r="F183" s="2"/>
      <c r="G183" s="2"/>
      <c r="H183" s="2"/>
      <c r="I183" s="2"/>
      <c r="J183" s="2"/>
      <c r="K183" s="2"/>
      <c r="L183" s="2"/>
      <c r="M183" s="2"/>
      <c r="N183" s="2"/>
      <c r="O183" s="2"/>
      <c r="P183" s="2"/>
      <c r="Q183" s="2"/>
      <c r="R183" s="2"/>
      <c r="S183" s="2"/>
    </row>
    <row r="184" spans="1:19" x14ac:dyDescent="0.3">
      <c r="A184" s="21"/>
      <c r="B184" s="2"/>
      <c r="C184" s="2"/>
      <c r="D184" s="2"/>
      <c r="E184" s="2"/>
      <c r="F184" s="2"/>
      <c r="G184" s="2"/>
      <c r="H184" s="2"/>
      <c r="I184" s="2"/>
      <c r="J184" s="2"/>
      <c r="K184" s="2"/>
      <c r="L184" s="2"/>
      <c r="M184" s="2"/>
      <c r="N184" s="2"/>
      <c r="O184" s="2"/>
      <c r="P184" s="2"/>
      <c r="Q184" s="2"/>
      <c r="R184" s="2"/>
      <c r="S184" s="2"/>
    </row>
    <row r="185" spans="1:19" x14ac:dyDescent="0.3">
      <c r="A185" s="21"/>
      <c r="B185" s="2"/>
      <c r="C185" s="2"/>
      <c r="D185" s="2"/>
      <c r="E185" s="2"/>
      <c r="F185" s="2"/>
      <c r="G185" s="2"/>
      <c r="H185" s="2"/>
      <c r="I185" s="2"/>
      <c r="J185" s="2"/>
      <c r="K185" s="2"/>
      <c r="L185" s="2"/>
      <c r="M185" s="2"/>
      <c r="N185" s="2"/>
      <c r="O185" s="2"/>
      <c r="P185" s="2"/>
      <c r="Q185" s="2"/>
      <c r="R185" s="2"/>
      <c r="S185" s="2"/>
    </row>
    <row r="186" spans="1:19" x14ac:dyDescent="0.3">
      <c r="A186" s="21"/>
      <c r="B186" s="2"/>
      <c r="C186" s="2"/>
      <c r="D186" s="2"/>
      <c r="E186" s="2"/>
      <c r="F186" s="2"/>
      <c r="G186" s="2"/>
      <c r="H186" s="2"/>
      <c r="I186" s="2"/>
      <c r="J186" s="2"/>
      <c r="K186" s="2"/>
      <c r="L186" s="2"/>
      <c r="M186" s="2"/>
      <c r="N186" s="2"/>
      <c r="O186" s="2"/>
      <c r="P186" s="2"/>
      <c r="Q186" s="2"/>
      <c r="R186" s="2"/>
      <c r="S186" s="2"/>
    </row>
    <row r="187" spans="1:19" x14ac:dyDescent="0.3">
      <c r="A187" s="21"/>
      <c r="B187" s="2"/>
      <c r="C187" s="2"/>
      <c r="D187" s="2"/>
      <c r="E187" s="2"/>
      <c r="F187" s="2"/>
      <c r="G187" s="2"/>
      <c r="H187" s="2"/>
      <c r="I187" s="2"/>
      <c r="J187" s="2"/>
      <c r="K187" s="2"/>
      <c r="L187" s="2"/>
      <c r="M187" s="2"/>
      <c r="N187" s="2"/>
      <c r="O187" s="2"/>
      <c r="P187" s="2"/>
      <c r="Q187" s="2"/>
      <c r="R187" s="2"/>
      <c r="S187" s="2"/>
    </row>
    <row r="188" spans="1:19" x14ac:dyDescent="0.3">
      <c r="A188" s="21"/>
      <c r="B188" s="2"/>
      <c r="C188" s="2"/>
      <c r="D188" s="2"/>
      <c r="E188" s="2"/>
      <c r="F188" s="2"/>
      <c r="G188" s="2"/>
      <c r="H188" s="2"/>
      <c r="I188" s="2"/>
      <c r="J188" s="2"/>
      <c r="K188" s="2"/>
      <c r="L188" s="2"/>
      <c r="M188" s="2"/>
      <c r="N188" s="2"/>
      <c r="O188" s="2"/>
      <c r="P188" s="2"/>
      <c r="Q188" s="2"/>
      <c r="R188" s="2"/>
      <c r="S188" s="2"/>
    </row>
    <row r="189" spans="1:19" x14ac:dyDescent="0.3">
      <c r="A189" s="21"/>
      <c r="B189" s="2"/>
      <c r="C189" s="2"/>
      <c r="D189" s="2"/>
      <c r="E189" s="2"/>
      <c r="F189" s="2"/>
      <c r="G189" s="2"/>
      <c r="H189" s="2"/>
      <c r="I189" s="2"/>
      <c r="J189" s="2"/>
      <c r="K189" s="2"/>
      <c r="L189" s="2"/>
      <c r="M189" s="2"/>
      <c r="N189" s="2"/>
      <c r="O189" s="2"/>
      <c r="P189" s="2"/>
      <c r="Q189" s="2"/>
      <c r="R189" s="2"/>
      <c r="S189" s="2"/>
    </row>
    <row r="190" spans="1:19" x14ac:dyDescent="0.3">
      <c r="A190" s="21"/>
      <c r="B190" s="2"/>
      <c r="C190" s="2"/>
      <c r="D190" s="2"/>
      <c r="E190" s="2"/>
      <c r="F190" s="2"/>
      <c r="G190" s="2"/>
      <c r="H190" s="2"/>
      <c r="I190" s="2"/>
      <c r="J190" s="2"/>
      <c r="K190" s="2"/>
      <c r="L190" s="2"/>
      <c r="M190" s="2"/>
      <c r="N190" s="2"/>
      <c r="O190" s="2"/>
      <c r="P190" s="2"/>
      <c r="Q190" s="2"/>
      <c r="R190" s="2"/>
      <c r="S190" s="2"/>
    </row>
    <row r="191" spans="1:19" x14ac:dyDescent="0.3">
      <c r="A191" s="21"/>
      <c r="B191" s="2"/>
      <c r="C191" s="2"/>
      <c r="D191" s="2"/>
      <c r="E191" s="2"/>
      <c r="F191" s="2"/>
      <c r="G191" s="2"/>
      <c r="H191" s="2"/>
      <c r="I191" s="2"/>
      <c r="J191" s="2"/>
      <c r="K191" s="2"/>
      <c r="L191" s="2"/>
      <c r="M191" s="2"/>
      <c r="N191" s="2"/>
      <c r="O191" s="2"/>
      <c r="P191" s="2"/>
      <c r="Q191" s="2"/>
      <c r="R191" s="2"/>
      <c r="S191" s="2"/>
    </row>
    <row r="192" spans="1:19" x14ac:dyDescent="0.3">
      <c r="A192" s="21"/>
      <c r="B192" s="2"/>
      <c r="C192" s="2"/>
      <c r="D192" s="2"/>
      <c r="E192" s="2"/>
      <c r="F192" s="2"/>
      <c r="G192" s="2"/>
      <c r="H192" s="2"/>
      <c r="I192" s="2"/>
      <c r="J192" s="2"/>
      <c r="K192" s="2"/>
      <c r="L192" s="2"/>
      <c r="M192" s="2"/>
      <c r="N192" s="2"/>
      <c r="O192" s="2"/>
      <c r="P192" s="2"/>
      <c r="Q192" s="2"/>
      <c r="R192" s="2"/>
      <c r="S192" s="2"/>
    </row>
    <row r="193" spans="1:19" x14ac:dyDescent="0.3">
      <c r="A193" s="21"/>
      <c r="B193" s="2"/>
      <c r="C193" s="2"/>
      <c r="D193" s="2"/>
      <c r="E193" s="2"/>
      <c r="F193" s="2"/>
      <c r="G193" s="2"/>
      <c r="H193" s="2"/>
      <c r="I193" s="2"/>
      <c r="J193" s="2"/>
      <c r="K193" s="2"/>
      <c r="L193" s="2"/>
      <c r="M193" s="2"/>
      <c r="N193" s="2"/>
      <c r="O193" s="2"/>
      <c r="P193" s="2"/>
      <c r="Q193" s="2"/>
      <c r="R193" s="2"/>
      <c r="S193" s="2"/>
    </row>
    <row r="194" spans="1:19" x14ac:dyDescent="0.3">
      <c r="A194" s="21"/>
      <c r="B194" s="2"/>
      <c r="C194" s="2"/>
      <c r="D194" s="2"/>
      <c r="E194" s="2"/>
      <c r="F194" s="2"/>
      <c r="G194" s="2"/>
      <c r="H194" s="2"/>
      <c r="I194" s="2"/>
      <c r="J194" s="2"/>
      <c r="K194" s="2"/>
      <c r="L194" s="2"/>
      <c r="M194" s="2"/>
      <c r="N194" s="2"/>
      <c r="O194" s="2"/>
      <c r="P194" s="2"/>
      <c r="Q194" s="2"/>
      <c r="R194" s="2"/>
      <c r="S194" s="2"/>
    </row>
    <row r="195" spans="1:19" x14ac:dyDescent="0.3">
      <c r="A195" s="21"/>
      <c r="B195" s="2"/>
      <c r="C195" s="2"/>
      <c r="D195" s="2"/>
      <c r="E195" s="2"/>
      <c r="F195" s="2"/>
      <c r="G195" s="2"/>
      <c r="H195" s="2"/>
      <c r="I195" s="2"/>
      <c r="J195" s="2"/>
      <c r="K195" s="2"/>
      <c r="L195" s="2"/>
      <c r="M195" s="2"/>
      <c r="N195" s="2"/>
      <c r="O195" s="2"/>
      <c r="P195" s="2"/>
      <c r="Q195" s="2"/>
      <c r="R195" s="2"/>
      <c r="S195" s="2"/>
    </row>
    <row r="196" spans="1:19" x14ac:dyDescent="0.3">
      <c r="A196" s="21"/>
      <c r="B196" s="2"/>
      <c r="C196" s="2"/>
      <c r="D196" s="2"/>
      <c r="E196" s="2"/>
      <c r="F196" s="2"/>
      <c r="G196" s="2"/>
      <c r="H196" s="2"/>
      <c r="I196" s="2"/>
      <c r="J196" s="2"/>
      <c r="K196" s="2"/>
      <c r="L196" s="2"/>
      <c r="M196" s="2"/>
      <c r="N196" s="2"/>
      <c r="O196" s="2"/>
      <c r="P196" s="2"/>
      <c r="Q196" s="2"/>
      <c r="R196" s="2"/>
      <c r="S196" s="2"/>
    </row>
    <row r="197" spans="1:19" x14ac:dyDescent="0.3">
      <c r="A197" s="21"/>
      <c r="B197" s="2"/>
      <c r="C197" s="2"/>
      <c r="D197" s="2"/>
      <c r="E197" s="2"/>
      <c r="F197" s="2"/>
      <c r="G197" s="2"/>
      <c r="H197" s="2"/>
      <c r="I197" s="2"/>
      <c r="J197" s="2"/>
      <c r="K197" s="2"/>
      <c r="L197" s="2"/>
      <c r="M197" s="2"/>
      <c r="N197" s="2"/>
      <c r="O197" s="2"/>
      <c r="P197" s="2"/>
      <c r="Q197" s="2"/>
      <c r="R197" s="2"/>
      <c r="S197" s="2"/>
    </row>
    <row r="198" spans="1:19" x14ac:dyDescent="0.3">
      <c r="A198" s="21"/>
      <c r="B198" s="2"/>
      <c r="C198" s="2"/>
      <c r="D198" s="2"/>
      <c r="E198" s="2"/>
      <c r="F198" s="2"/>
      <c r="G198" s="2"/>
      <c r="H198" s="2"/>
      <c r="I198" s="2"/>
      <c r="J198" s="2"/>
      <c r="K198" s="2"/>
      <c r="L198" s="2"/>
      <c r="M198" s="2"/>
      <c r="N198" s="2"/>
      <c r="O198" s="2"/>
      <c r="P198" s="2"/>
      <c r="Q198" s="2"/>
      <c r="R198" s="2"/>
      <c r="S198" s="2"/>
    </row>
    <row r="199" spans="1:19" x14ac:dyDescent="0.3">
      <c r="A199" s="21"/>
      <c r="B199" s="2"/>
      <c r="C199" s="2"/>
      <c r="D199" s="2"/>
      <c r="E199" s="2"/>
      <c r="F199" s="2"/>
      <c r="G199" s="2"/>
      <c r="H199" s="2"/>
      <c r="I199" s="2"/>
      <c r="J199" s="2"/>
      <c r="K199" s="2"/>
      <c r="L199" s="2"/>
      <c r="M199" s="2"/>
      <c r="N199" s="2"/>
      <c r="O199" s="2"/>
      <c r="P199" s="2"/>
      <c r="Q199" s="2"/>
      <c r="R199" s="2"/>
      <c r="S199" s="2"/>
    </row>
    <row r="200" spans="1:19" x14ac:dyDescent="0.3">
      <c r="A200" s="21"/>
      <c r="B200" s="2"/>
      <c r="C200" s="2"/>
      <c r="D200" s="2"/>
      <c r="E200" s="2"/>
      <c r="F200" s="2"/>
      <c r="G200" s="2"/>
      <c r="H200" s="2"/>
      <c r="I200" s="2"/>
      <c r="J200" s="2"/>
      <c r="K200" s="2"/>
      <c r="L200" s="2"/>
      <c r="M200" s="2"/>
      <c r="N200" s="2"/>
      <c r="O200" s="2"/>
      <c r="P200" s="2"/>
      <c r="Q200" s="2"/>
      <c r="R200" s="2"/>
      <c r="S200" s="2"/>
    </row>
  </sheetData>
  <mergeCells count="14">
    <mergeCell ref="S1:T1"/>
    <mergeCell ref="B52:D52"/>
    <mergeCell ref="O52:Q52"/>
    <mergeCell ref="A57:I57"/>
    <mergeCell ref="N57:Q57"/>
    <mergeCell ref="J8:K8"/>
    <mergeCell ref="A1:F1"/>
    <mergeCell ref="G1:H1"/>
    <mergeCell ref="A6:I6"/>
    <mergeCell ref="N6:Q7"/>
    <mergeCell ref="A7:A9"/>
    <mergeCell ref="B7:D8"/>
    <mergeCell ref="O8:Q8"/>
    <mergeCell ref="J7:K7"/>
  </mergeCells>
  <conditionalFormatting sqref="C10:C50">
    <cfRule type="cellIs" dxfId="48" priority="34" operator="lessThan">
      <formula>0</formula>
    </cfRule>
    <cfRule type="cellIs" dxfId="47" priority="35" operator="greaterThan">
      <formula>0</formula>
    </cfRule>
  </conditionalFormatting>
  <conditionalFormatting sqref="P10:Q50">
    <cfRule type="cellIs" dxfId="46" priority="32" operator="lessThan">
      <formula>0</formula>
    </cfRule>
    <cfRule type="cellIs" dxfId="45" priority="33" operator="greaterThan">
      <formula>0</formula>
    </cfRule>
  </conditionalFormatting>
  <conditionalFormatting sqref="B10:B50">
    <cfRule type="colorScale" priority="31">
      <colorScale>
        <cfvo type="num" val="-100"/>
        <cfvo type="num" val="0"/>
        <cfvo type="num" val="100"/>
        <color rgb="FFF8696B"/>
        <color rgb="FFFCFCFF"/>
        <color rgb="FF5A8AC6"/>
      </colorScale>
    </cfRule>
  </conditionalFormatting>
  <conditionalFormatting sqref="O10:O50">
    <cfRule type="colorScale" priority="30">
      <colorScale>
        <cfvo type="num" val="-100"/>
        <cfvo type="num" val="0"/>
        <cfvo type="num" val="100"/>
        <color rgb="FFF8696B"/>
        <color rgb="FFFCFCFF"/>
        <color rgb="FF5A8AC6"/>
      </colorScale>
    </cfRule>
  </conditionalFormatting>
  <conditionalFormatting sqref="F3">
    <cfRule type="cellIs" dxfId="44" priority="28" operator="lessThan">
      <formula>0.55</formula>
    </cfRule>
    <cfRule type="cellIs" dxfId="43" priority="29" operator="greaterThan">
      <formula>0.6</formula>
    </cfRule>
  </conditionalFormatting>
  <conditionalFormatting sqref="D10:D50">
    <cfRule type="cellIs" dxfId="42" priority="26" operator="lessThan">
      <formula>0</formula>
    </cfRule>
    <cfRule type="cellIs" dxfId="41" priority="27" operator="greaterThan">
      <formula>0</formula>
    </cfRule>
  </conditionalFormatting>
  <conditionalFormatting sqref="A10">
    <cfRule type="expression" dxfId="40" priority="6">
      <formula>$X10&gt;0.1</formula>
    </cfRule>
  </conditionalFormatting>
  <conditionalFormatting sqref="A11:A50">
    <cfRule type="expression" dxfId="39" priority="4">
      <formula>$X11&gt;0.1</formula>
    </cfRule>
  </conditionalFormatting>
  <conditionalFormatting sqref="I10:J50">
    <cfRule type="dataBar" priority="3">
      <dataBar>
        <cfvo type="min"/>
        <cfvo type="formula" val="$S$9"/>
        <color theme="4" tint="-0.249977111117893"/>
      </dataBar>
      <extLst>
        <ext xmlns:x14="http://schemas.microsoft.com/office/spreadsheetml/2009/9/main" uri="{B025F937-C7B1-47D3-B67F-A62EFF666E3E}">
          <x14:id>{065502A1-C6A4-489B-B299-260D2F2D0913}</x14:id>
        </ext>
      </extLst>
    </cfRule>
  </conditionalFormatting>
  <conditionalFormatting sqref="K10:K50">
    <cfRule type="dataBar" priority="2">
      <dataBar>
        <cfvo type="min"/>
        <cfvo type="formula" val="$S$9"/>
        <color rgb="FF63C384"/>
      </dataBar>
      <extLst>
        <ext xmlns:x14="http://schemas.microsoft.com/office/spreadsheetml/2009/9/main" uri="{B025F937-C7B1-47D3-B67F-A62EFF666E3E}">
          <x14:id>{4850A8D8-0229-4CA3-B53C-B38C8D2DCF17}</x14:id>
        </ext>
      </extLst>
    </cfRule>
  </conditionalFormatting>
  <conditionalFormatting sqref="H3:I3">
    <cfRule type="expression" dxfId="38" priority="1">
      <formula>$F$3&gt;0.9</formula>
    </cfRule>
  </conditionalFormatting>
  <pageMargins left="0.70866141732283472" right="0.70866141732283472" top="0.59055118110236227" bottom="0.39370078740157483" header="0.31496062992125984" footer="0.31496062992125984"/>
  <pageSetup paperSize="9" scale="61" fitToHeight="0" orientation="portrait" r:id="rId1"/>
  <rowBreaks count="2" manualBreakCount="2">
    <brk id="55" max="10" man="1"/>
    <brk id="60" max="10" man="1"/>
  </rowBreaks>
  <drawing r:id="rId2"/>
  <extLst>
    <ext xmlns:x14="http://schemas.microsoft.com/office/spreadsheetml/2009/9/main" uri="{78C0D931-6437-407d-A8EE-F0AAD7539E65}">
      <x14:conditionalFormattings>
        <x14:conditionalFormatting xmlns:xm="http://schemas.microsoft.com/office/excel/2006/main">
          <x14:cfRule type="dataBar" id="{065502A1-C6A4-489B-B299-260D2F2D0913}">
            <x14:dataBar minLength="0" maxLength="100" border="1" direction="rightToLeft" negativeBarBorderColorSameAsPositive="0">
              <x14:cfvo type="autoMin"/>
              <x14:cfvo type="formula">
                <xm:f>$S$9</xm:f>
              </x14:cfvo>
              <x14:borderColor rgb="FF638EC6"/>
              <x14:negativeFillColor rgb="FFFF0000"/>
              <x14:negativeBorderColor rgb="FFFF0000"/>
              <x14:axisColor rgb="FF000000"/>
            </x14:dataBar>
          </x14:cfRule>
          <xm:sqref>I10:J50</xm:sqref>
        </x14:conditionalFormatting>
        <x14:conditionalFormatting xmlns:xm="http://schemas.microsoft.com/office/excel/2006/main">
          <x14:cfRule type="dataBar" id="{4850A8D8-0229-4CA3-B53C-B38C8D2DCF17}">
            <x14:dataBar minLength="0" maxLength="100" border="1" negativeBarBorderColorSameAsPositive="0">
              <x14:cfvo type="autoMin"/>
              <x14:cfvo type="formula">
                <xm:f>$S$9</xm:f>
              </x14:cfvo>
              <x14:borderColor rgb="FF63C384"/>
              <x14:negativeFillColor rgb="FFFF0000"/>
              <x14:negativeBorderColor rgb="FFFF0000"/>
              <x14:axisColor rgb="FF000000"/>
            </x14:dataBar>
          </x14:cfRule>
          <xm:sqref>K10:K50</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10592-FA81-4A27-9003-070CE5ADDC7F}">
  <sheetPr codeName="Tabelle29">
    <pageSetUpPr fitToPage="1"/>
  </sheetPr>
  <dimension ref="A1:V200"/>
  <sheetViews>
    <sheetView view="pageBreakPreview" topLeftCell="A32" zoomScale="60" zoomScaleNormal="70" workbookViewId="0">
      <selection activeCell="M52" sqref="M52"/>
    </sheetView>
  </sheetViews>
  <sheetFormatPr baseColWidth="10" defaultRowHeight="14.4" x14ac:dyDescent="0.3"/>
  <cols>
    <col min="1" max="1" width="11.44140625" style="19"/>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3.109375" customWidth="1"/>
    <col min="17" max="17" width="13.5546875" customWidth="1"/>
  </cols>
  <sheetData>
    <row r="1" spans="1:22" ht="65.25" customHeight="1" x14ac:dyDescent="0.3">
      <c r="A1" s="169" t="s">
        <v>42</v>
      </c>
      <c r="B1" s="170"/>
      <c r="C1" s="170"/>
      <c r="D1" s="170"/>
      <c r="E1" s="170"/>
      <c r="F1" s="170"/>
      <c r="G1" s="171">
        <f>Ueberhaenge!G1</f>
        <v>45226</v>
      </c>
      <c r="H1" s="172"/>
      <c r="I1" s="54"/>
    </row>
    <row r="2" spans="1:22" x14ac:dyDescent="0.3">
      <c r="A2" s="52"/>
      <c r="B2" s="45"/>
      <c r="C2" s="45"/>
      <c r="D2" s="45"/>
      <c r="E2" s="45"/>
      <c r="F2" s="45"/>
      <c r="G2" s="45"/>
      <c r="H2" s="45"/>
      <c r="I2" s="45"/>
    </row>
    <row r="3" spans="1:22" ht="18" x14ac:dyDescent="0.35">
      <c r="A3" s="25" t="s">
        <v>35</v>
      </c>
      <c r="C3" s="27">
        <f>Ueberhaenge!G2</f>
        <v>21</v>
      </c>
      <c r="D3" s="45"/>
      <c r="E3" s="53" t="s">
        <v>40</v>
      </c>
      <c r="F3" s="55">
        <f>Summery!F3</f>
        <v>0.5</v>
      </c>
      <c r="G3" s="45"/>
      <c r="H3" s="56" t="str">
        <f>IF(Infos!T34="klein","Heute kleiner Verfall","Heute großer Verfall")</f>
        <v>Heute kleiner Verfall</v>
      </c>
      <c r="I3" s="56"/>
    </row>
    <row r="4" spans="1:22" x14ac:dyDescent="0.3">
      <c r="A4" s="21"/>
      <c r="B4" s="2"/>
      <c r="C4" s="2"/>
      <c r="D4" s="2"/>
      <c r="E4" s="2"/>
      <c r="F4" s="2"/>
      <c r="G4" s="2"/>
      <c r="H4" s="2"/>
      <c r="I4" s="45"/>
      <c r="J4" s="2"/>
      <c r="K4" s="2"/>
      <c r="L4" s="2"/>
      <c r="M4" s="2"/>
      <c r="N4" s="2"/>
      <c r="O4" s="2"/>
      <c r="P4" s="2"/>
      <c r="Q4" s="2"/>
      <c r="R4" s="2"/>
      <c r="S4" s="2"/>
    </row>
    <row r="5" spans="1:22" ht="5.25" customHeight="1" x14ac:dyDescent="0.3">
      <c r="A5" s="21"/>
      <c r="B5" s="2"/>
      <c r="C5" s="2"/>
      <c r="D5" s="2"/>
      <c r="E5" s="2"/>
      <c r="F5" s="2"/>
      <c r="G5" s="2"/>
      <c r="H5" s="2"/>
      <c r="I5" s="2"/>
      <c r="J5" s="2"/>
      <c r="K5" s="2"/>
      <c r="L5" s="2"/>
      <c r="M5" s="2"/>
      <c r="N5" s="2"/>
      <c r="O5" s="2"/>
      <c r="P5" s="2"/>
      <c r="Q5" s="2"/>
      <c r="R5" s="2"/>
      <c r="S5" s="2"/>
    </row>
    <row r="6" spans="1:22" ht="50.25" customHeight="1" thickBot="1" x14ac:dyDescent="0.35">
      <c r="A6" s="173" t="s">
        <v>41</v>
      </c>
      <c r="B6" s="174"/>
      <c r="C6" s="174"/>
      <c r="D6" s="174"/>
      <c r="E6" s="174"/>
      <c r="F6" s="174"/>
      <c r="G6" s="174"/>
      <c r="H6" s="174"/>
      <c r="I6" s="174"/>
      <c r="J6" s="2"/>
      <c r="K6" s="2"/>
      <c r="L6" s="2"/>
      <c r="M6" s="2"/>
      <c r="N6" s="180"/>
      <c r="O6" s="180"/>
      <c r="P6" s="180"/>
      <c r="Q6" s="180"/>
      <c r="R6" s="2"/>
      <c r="S6" s="2"/>
    </row>
    <row r="7" spans="1:22" ht="32.25" customHeight="1" thickBot="1" x14ac:dyDescent="0.65">
      <c r="A7" s="177" t="s">
        <v>3</v>
      </c>
      <c r="B7" s="175" t="str">
        <f xml:space="preserve"> "Front: " &amp; Ueberhaenge!D8</f>
        <v>Front: 2023-11</v>
      </c>
      <c r="C7" s="175"/>
      <c r="D7" s="175"/>
      <c r="E7" s="26"/>
      <c r="F7" s="26"/>
      <c r="G7" s="26"/>
      <c r="H7" s="45"/>
      <c r="J7" s="2"/>
      <c r="K7" s="2"/>
      <c r="L7" s="2"/>
      <c r="M7" s="2"/>
      <c r="N7" s="180"/>
      <c r="O7" s="180"/>
      <c r="P7" s="180"/>
      <c r="Q7" s="180"/>
      <c r="R7" s="51"/>
      <c r="S7" s="51"/>
      <c r="T7" s="50"/>
      <c r="U7" s="50"/>
      <c r="V7" s="50"/>
    </row>
    <row r="8" spans="1:22" ht="21.6" thickBot="1" x14ac:dyDescent="0.45">
      <c r="A8" s="178"/>
      <c r="B8" s="176"/>
      <c r="C8" s="176"/>
      <c r="D8" s="176"/>
      <c r="E8" s="22"/>
      <c r="I8" s="2"/>
      <c r="J8" s="2"/>
      <c r="K8" s="2"/>
      <c r="L8" s="2"/>
      <c r="M8" s="2"/>
      <c r="N8" s="48"/>
      <c r="O8" s="166"/>
      <c r="P8" s="167"/>
      <c r="Q8" s="168"/>
      <c r="R8" s="2"/>
      <c r="S8" s="2"/>
    </row>
    <row r="9" spans="1:22" ht="18.600000000000001" thickBot="1" x14ac:dyDescent="0.4">
      <c r="A9" s="179"/>
      <c r="B9" s="47" t="s">
        <v>34</v>
      </c>
      <c r="C9" s="46">
        <f>Ueberhaenge!G5</f>
        <v>45226</v>
      </c>
      <c r="D9" s="46">
        <f>IF(WEEKDAY(C9,2)=1,C9-3,C9-1)</f>
        <v>45225</v>
      </c>
      <c r="E9" s="22"/>
      <c r="I9" s="2"/>
      <c r="J9" s="2"/>
      <c r="K9" s="2"/>
      <c r="L9" s="2"/>
      <c r="M9" s="2"/>
      <c r="N9" s="49"/>
      <c r="O9" s="24"/>
      <c r="P9" s="23"/>
      <c r="Q9" s="23"/>
      <c r="R9" s="2"/>
      <c r="S9" s="2"/>
    </row>
    <row r="10" spans="1:22" ht="18" x14ac:dyDescent="0.35">
      <c r="A10" s="31">
        <f>Summery!A10</f>
        <v>16000</v>
      </c>
      <c r="B10" s="32">
        <f>Summery!B10</f>
        <v>0.30000000000001137</v>
      </c>
      <c r="C10" s="33">
        <f>Summery!C10</f>
        <v>-171.3</v>
      </c>
      <c r="D10" s="34">
        <f>Summery!D10</f>
        <v>-171.60000000000002</v>
      </c>
      <c r="E10" s="2"/>
      <c r="F10" s="2"/>
      <c r="G10" s="2"/>
      <c r="H10" s="2"/>
      <c r="I10" s="2"/>
      <c r="J10" s="2"/>
      <c r="K10" s="2"/>
      <c r="L10" s="2"/>
      <c r="M10" s="2"/>
      <c r="N10" s="31"/>
      <c r="O10" s="35"/>
      <c r="P10" s="36"/>
      <c r="Q10" s="37"/>
      <c r="R10" s="2"/>
      <c r="S10" s="2"/>
      <c r="T10" s="25"/>
    </row>
    <row r="11" spans="1:22" ht="18" x14ac:dyDescent="0.35">
      <c r="A11" s="31">
        <f>Summery!A11</f>
        <v>15950</v>
      </c>
      <c r="B11" s="35">
        <f>Summery!B11</f>
        <v>0</v>
      </c>
      <c r="C11" s="36">
        <f>Summery!C11</f>
        <v>-55</v>
      </c>
      <c r="D11" s="37">
        <f>Summery!D11</f>
        <v>-55</v>
      </c>
      <c r="E11" s="2"/>
      <c r="F11" s="2"/>
      <c r="G11" s="2"/>
      <c r="H11" s="2"/>
      <c r="I11" s="2"/>
      <c r="J11" s="2"/>
      <c r="K11" s="2"/>
      <c r="L11" s="2"/>
      <c r="M11" s="2"/>
      <c r="N11" s="31"/>
      <c r="O11" s="35"/>
      <c r="P11" s="36"/>
      <c r="Q11" s="37"/>
      <c r="R11" s="2"/>
      <c r="S11" s="2"/>
      <c r="T11" s="25"/>
    </row>
    <row r="12" spans="1:22" ht="18" x14ac:dyDescent="0.35">
      <c r="A12" s="31">
        <f>Summery!A12</f>
        <v>15900</v>
      </c>
      <c r="B12" s="35">
        <f>Summery!B12</f>
        <v>-9.9999999999994316E-2</v>
      </c>
      <c r="C12" s="36">
        <f>Summery!C12</f>
        <v>-151</v>
      </c>
      <c r="D12" s="37">
        <f>Summery!D12</f>
        <v>-150.9</v>
      </c>
      <c r="E12" s="2"/>
      <c r="F12" s="2"/>
      <c r="G12" s="2"/>
      <c r="H12" s="2"/>
      <c r="I12" s="2"/>
      <c r="J12" s="2"/>
      <c r="K12" s="2"/>
      <c r="L12" s="2"/>
      <c r="M12" s="2"/>
      <c r="N12" s="31"/>
      <c r="O12" s="35"/>
      <c r="P12" s="36"/>
      <c r="Q12" s="37"/>
      <c r="R12" s="2"/>
      <c r="S12" s="2"/>
      <c r="T12" s="25"/>
    </row>
    <row r="13" spans="1:22" ht="18" x14ac:dyDescent="0.35">
      <c r="A13" s="31">
        <f>Summery!A13</f>
        <v>15850</v>
      </c>
      <c r="B13" s="35">
        <f>Summery!B13</f>
        <v>0</v>
      </c>
      <c r="C13" s="36">
        <f>Summery!C13</f>
        <v>-8.3000000000000007</v>
      </c>
      <c r="D13" s="37">
        <f>Summery!D13</f>
        <v>-8.3000000000000007</v>
      </c>
      <c r="E13" s="2"/>
      <c r="F13" s="2"/>
      <c r="G13" s="2"/>
      <c r="H13" s="2"/>
      <c r="I13" s="2"/>
      <c r="J13" s="2"/>
      <c r="K13" s="2"/>
      <c r="L13" s="2"/>
      <c r="M13" s="2"/>
      <c r="N13" s="31"/>
      <c r="O13" s="35"/>
      <c r="P13" s="36"/>
      <c r="Q13" s="37"/>
      <c r="R13" s="2"/>
      <c r="S13" s="2"/>
      <c r="T13" s="25"/>
    </row>
    <row r="14" spans="1:22" ht="18" x14ac:dyDescent="0.35">
      <c r="A14" s="31">
        <f>Summery!A14</f>
        <v>15800</v>
      </c>
      <c r="B14" s="35">
        <f>Summery!B14</f>
        <v>-0.89999999999999858</v>
      </c>
      <c r="C14" s="36">
        <f>Summery!C14</f>
        <v>-45.300000000000004</v>
      </c>
      <c r="D14" s="37">
        <f>Summery!D14</f>
        <v>-44.400000000000006</v>
      </c>
      <c r="E14" s="2"/>
      <c r="F14" s="2"/>
      <c r="G14" s="2"/>
      <c r="H14" s="2"/>
      <c r="I14" s="2"/>
      <c r="J14" s="2"/>
      <c r="K14" s="2"/>
      <c r="L14" s="2"/>
      <c r="M14" s="2"/>
      <c r="N14" s="31"/>
      <c r="O14" s="35"/>
      <c r="P14" s="36"/>
      <c r="Q14" s="37"/>
      <c r="R14" s="2"/>
      <c r="S14" s="2"/>
      <c r="T14" s="25"/>
    </row>
    <row r="15" spans="1:22" ht="18" x14ac:dyDescent="0.35">
      <c r="A15" s="31">
        <f>Summery!A15</f>
        <v>15750</v>
      </c>
      <c r="B15" s="35">
        <f>Summery!B15</f>
        <v>-0.59999999999999787</v>
      </c>
      <c r="C15" s="36">
        <f>Summery!C15</f>
        <v>-26.3</v>
      </c>
      <c r="D15" s="37">
        <f>Summery!D15</f>
        <v>-25.700000000000003</v>
      </c>
      <c r="E15" s="2"/>
      <c r="F15" s="2"/>
      <c r="G15" s="2"/>
      <c r="H15" s="2"/>
      <c r="I15" s="2"/>
      <c r="J15" s="2"/>
      <c r="K15" s="2"/>
      <c r="L15" s="2"/>
      <c r="M15" s="2"/>
      <c r="N15" s="31"/>
      <c r="O15" s="35"/>
      <c r="P15" s="36"/>
      <c r="Q15" s="37"/>
      <c r="R15" s="2"/>
      <c r="S15" s="2"/>
      <c r="T15" s="25"/>
    </row>
    <row r="16" spans="1:22" ht="18" x14ac:dyDescent="0.35">
      <c r="A16" s="31">
        <f>Summery!A16</f>
        <v>15700</v>
      </c>
      <c r="B16" s="35">
        <f>Summery!B16</f>
        <v>4</v>
      </c>
      <c r="C16" s="36">
        <f>Summery!C16</f>
        <v>-85.4</v>
      </c>
      <c r="D16" s="37">
        <f>Summery!D16</f>
        <v>-89.4</v>
      </c>
      <c r="E16" s="2"/>
      <c r="F16" s="2"/>
      <c r="G16" s="2"/>
      <c r="H16" s="2"/>
      <c r="I16" s="2"/>
      <c r="J16" s="2"/>
      <c r="K16" s="2"/>
      <c r="L16" s="2"/>
      <c r="M16" s="2"/>
      <c r="N16" s="31"/>
      <c r="O16" s="35"/>
      <c r="P16" s="36"/>
      <c r="Q16" s="37"/>
      <c r="R16" s="2"/>
      <c r="S16" s="2"/>
      <c r="T16" s="25"/>
    </row>
    <row r="17" spans="1:20" ht="18" x14ac:dyDescent="0.35">
      <c r="A17" s="31">
        <f>Summery!A17</f>
        <v>15650</v>
      </c>
      <c r="B17" s="35">
        <f>Summery!B17</f>
        <v>-5.0999999999999996</v>
      </c>
      <c r="C17" s="36">
        <f>Summery!C17</f>
        <v>-1.6</v>
      </c>
      <c r="D17" s="37">
        <f>Summery!D17</f>
        <v>3.5</v>
      </c>
      <c r="E17" s="2"/>
      <c r="F17" s="2"/>
      <c r="G17" s="2"/>
      <c r="H17" s="2"/>
      <c r="I17" s="2"/>
      <c r="J17" s="2"/>
      <c r="K17" s="2"/>
      <c r="L17" s="2"/>
      <c r="M17" s="2"/>
      <c r="N17" s="31"/>
      <c r="O17" s="35"/>
      <c r="P17" s="36"/>
      <c r="Q17" s="37"/>
      <c r="R17" s="2"/>
      <c r="S17" s="2"/>
      <c r="T17" s="25"/>
    </row>
    <row r="18" spans="1:20" ht="18" x14ac:dyDescent="0.35">
      <c r="A18" s="31">
        <f>Summery!A18</f>
        <v>15600</v>
      </c>
      <c r="B18" s="35">
        <f>Summery!B18</f>
        <v>-1.4000000000000909</v>
      </c>
      <c r="C18" s="36">
        <f>Summery!C18</f>
        <v>-745.90000000000009</v>
      </c>
      <c r="D18" s="37">
        <f>Summery!D18</f>
        <v>-744.5</v>
      </c>
      <c r="E18" s="2"/>
      <c r="F18" s="2"/>
      <c r="G18" s="2"/>
      <c r="H18" s="2"/>
      <c r="I18" s="2"/>
      <c r="J18" s="2"/>
      <c r="K18" s="2"/>
      <c r="L18" s="2"/>
      <c r="M18" s="2"/>
      <c r="N18" s="31"/>
      <c r="O18" s="35"/>
      <c r="P18" s="36"/>
      <c r="Q18" s="37"/>
      <c r="R18" s="2"/>
      <c r="S18" s="2"/>
      <c r="T18" s="25"/>
    </row>
    <row r="19" spans="1:20" ht="18" x14ac:dyDescent="0.35">
      <c r="A19" s="31">
        <f>Summery!A19</f>
        <v>15550</v>
      </c>
      <c r="B19" s="35">
        <f>Summery!B19</f>
        <v>-1</v>
      </c>
      <c r="C19" s="36">
        <f>Summery!C19</f>
        <v>-70.600000000000009</v>
      </c>
      <c r="D19" s="37">
        <f>Summery!D19</f>
        <v>-69.600000000000009</v>
      </c>
      <c r="E19" s="2"/>
      <c r="F19" s="2"/>
      <c r="G19" s="2"/>
      <c r="H19" s="2"/>
      <c r="I19" s="2"/>
      <c r="J19" s="2"/>
      <c r="K19" s="2"/>
      <c r="L19" s="2"/>
      <c r="M19" s="2"/>
      <c r="N19" s="31"/>
      <c r="O19" s="35"/>
      <c r="P19" s="36"/>
      <c r="Q19" s="37"/>
      <c r="R19" s="2"/>
      <c r="S19" s="2"/>
      <c r="T19" s="25"/>
    </row>
    <row r="20" spans="1:20" ht="18" x14ac:dyDescent="0.35">
      <c r="A20" s="31">
        <f>Summery!A20</f>
        <v>15500</v>
      </c>
      <c r="B20" s="35">
        <f>Summery!B20</f>
        <v>-5.8999999999999915</v>
      </c>
      <c r="C20" s="36">
        <f>Summery!C20</f>
        <v>-76.3</v>
      </c>
      <c r="D20" s="37">
        <f>Summery!D20</f>
        <v>-70.400000000000006</v>
      </c>
      <c r="E20" s="2"/>
      <c r="F20" s="2"/>
      <c r="G20" s="2"/>
      <c r="H20" s="2"/>
      <c r="I20" s="2"/>
      <c r="J20" s="2"/>
      <c r="K20" s="2"/>
      <c r="L20" s="2"/>
      <c r="M20" s="2"/>
      <c r="N20" s="31"/>
      <c r="O20" s="35"/>
      <c r="P20" s="36"/>
      <c r="Q20" s="37"/>
      <c r="R20" s="2"/>
      <c r="S20" s="2"/>
      <c r="T20" s="25"/>
    </row>
    <row r="21" spans="1:20" ht="18" x14ac:dyDescent="0.35">
      <c r="A21" s="31">
        <f>Summery!A21</f>
        <v>15450</v>
      </c>
      <c r="B21" s="35">
        <f>Summery!B21</f>
        <v>1.4000000000000021</v>
      </c>
      <c r="C21" s="36">
        <f>Summery!C21</f>
        <v>-30.3</v>
      </c>
      <c r="D21" s="37">
        <f>Summery!D21</f>
        <v>-31.700000000000003</v>
      </c>
      <c r="E21" s="2"/>
      <c r="F21" s="2"/>
      <c r="G21" s="2"/>
      <c r="H21" s="2"/>
      <c r="I21" s="2"/>
      <c r="J21" s="2"/>
      <c r="K21" s="2"/>
      <c r="L21" s="2"/>
      <c r="M21" s="2"/>
      <c r="N21" s="31"/>
      <c r="O21" s="35"/>
      <c r="P21" s="36"/>
      <c r="Q21" s="37"/>
      <c r="R21" s="2"/>
      <c r="S21" s="2"/>
      <c r="T21" s="25"/>
    </row>
    <row r="22" spans="1:20" ht="18" x14ac:dyDescent="0.35">
      <c r="A22" s="31">
        <f>Summery!A22</f>
        <v>15400</v>
      </c>
      <c r="B22" s="35">
        <f>Summery!B22</f>
        <v>1.8999999999999986</v>
      </c>
      <c r="C22" s="36">
        <f>Summery!C22</f>
        <v>41.1</v>
      </c>
      <c r="D22" s="37">
        <f>Summery!D22</f>
        <v>39.200000000000003</v>
      </c>
      <c r="E22" s="2"/>
      <c r="F22" s="2"/>
      <c r="G22" s="2"/>
      <c r="H22" s="2"/>
      <c r="I22" s="2"/>
      <c r="J22" s="2"/>
      <c r="K22" s="2"/>
      <c r="L22" s="2"/>
      <c r="M22" s="2"/>
      <c r="N22" s="31"/>
      <c r="O22" s="35"/>
      <c r="P22" s="36"/>
      <c r="Q22" s="37"/>
      <c r="R22" s="2"/>
      <c r="S22" s="2"/>
      <c r="T22" s="25"/>
    </row>
    <row r="23" spans="1:20" ht="18" x14ac:dyDescent="0.35">
      <c r="A23" s="31">
        <f>Summery!A23</f>
        <v>15350</v>
      </c>
      <c r="B23" s="35">
        <f>Summery!B23</f>
        <v>-13.299999999999999</v>
      </c>
      <c r="C23" s="36">
        <f>Summery!C23</f>
        <v>-24.5</v>
      </c>
      <c r="D23" s="37">
        <f>Summery!D23</f>
        <v>-11.200000000000001</v>
      </c>
      <c r="E23" s="2"/>
      <c r="F23" s="2"/>
      <c r="G23" s="2"/>
      <c r="H23" s="2"/>
      <c r="I23" s="2"/>
      <c r="J23" s="2"/>
      <c r="K23" s="2"/>
      <c r="L23" s="2"/>
      <c r="M23" s="2"/>
      <c r="N23" s="31"/>
      <c r="O23" s="35"/>
      <c r="P23" s="36"/>
      <c r="Q23" s="37"/>
      <c r="R23" s="2"/>
      <c r="S23" s="2"/>
      <c r="T23" s="25"/>
    </row>
    <row r="24" spans="1:20" ht="18" x14ac:dyDescent="0.35">
      <c r="A24" s="31">
        <f>Summery!A24</f>
        <v>15300</v>
      </c>
      <c r="B24" s="35">
        <f>Summery!B24</f>
        <v>28.5</v>
      </c>
      <c r="C24" s="36">
        <f>Summery!C24</f>
        <v>14</v>
      </c>
      <c r="D24" s="37">
        <f>Summery!D24</f>
        <v>-14.5</v>
      </c>
      <c r="E24" s="2"/>
      <c r="F24" s="2"/>
      <c r="G24" s="2"/>
      <c r="H24" s="2"/>
      <c r="I24" s="2"/>
      <c r="J24" s="2"/>
      <c r="K24" s="2"/>
      <c r="L24" s="2"/>
      <c r="M24" s="2"/>
      <c r="N24" s="31"/>
      <c r="O24" s="35"/>
      <c r="P24" s="36"/>
      <c r="Q24" s="37"/>
      <c r="R24" s="2"/>
      <c r="S24" s="2"/>
      <c r="T24" s="25"/>
    </row>
    <row r="25" spans="1:20" ht="18" x14ac:dyDescent="0.35">
      <c r="A25" s="31">
        <f>Summery!A25</f>
        <v>15250</v>
      </c>
      <c r="B25" s="35">
        <f>Summery!B25</f>
        <v>-7</v>
      </c>
      <c r="C25" s="36">
        <f>Summery!C25</f>
        <v>-27.200000000000003</v>
      </c>
      <c r="D25" s="37">
        <f>Summery!D25</f>
        <v>-20.200000000000003</v>
      </c>
      <c r="E25" s="2"/>
      <c r="F25" s="2"/>
      <c r="G25" s="2"/>
      <c r="H25" s="2"/>
      <c r="I25" s="2"/>
      <c r="J25" s="2"/>
      <c r="K25" s="2"/>
      <c r="L25" s="2"/>
      <c r="M25" s="2"/>
      <c r="N25" s="31"/>
      <c r="O25" s="35"/>
      <c r="P25" s="36"/>
      <c r="Q25" s="37"/>
      <c r="R25" s="2"/>
      <c r="S25" s="2"/>
      <c r="T25" s="25"/>
    </row>
    <row r="26" spans="1:20" ht="18" x14ac:dyDescent="0.35">
      <c r="A26" s="31">
        <f>Summery!A26</f>
        <v>15200</v>
      </c>
      <c r="B26" s="35">
        <f>Summery!B26</f>
        <v>-71.5</v>
      </c>
      <c r="C26" s="36">
        <f>Summery!C26</f>
        <v>-94.7</v>
      </c>
      <c r="D26" s="37">
        <f>Summery!D26</f>
        <v>-23.200000000000003</v>
      </c>
      <c r="E26" s="2"/>
      <c r="F26" s="2"/>
      <c r="G26" s="2"/>
      <c r="H26" s="2"/>
      <c r="I26" s="2"/>
      <c r="J26" s="2"/>
      <c r="K26" s="2"/>
      <c r="L26" s="2"/>
      <c r="M26" s="2"/>
      <c r="N26" s="31"/>
      <c r="O26" s="35"/>
      <c r="P26" s="36"/>
      <c r="Q26" s="37"/>
      <c r="R26" s="2"/>
      <c r="S26" s="2"/>
      <c r="T26" s="25"/>
    </row>
    <row r="27" spans="1:20" ht="18" x14ac:dyDescent="0.35">
      <c r="A27" s="31">
        <f>Summery!A27</f>
        <v>15150</v>
      </c>
      <c r="B27" s="35">
        <f>Summery!B27</f>
        <v>-1.1000000000000085</v>
      </c>
      <c r="C27" s="36">
        <f>Summery!C27</f>
        <v>66.3</v>
      </c>
      <c r="D27" s="37">
        <f>Summery!D27</f>
        <v>67.400000000000006</v>
      </c>
      <c r="E27" s="2"/>
      <c r="F27" s="2"/>
      <c r="G27" s="2"/>
      <c r="H27" s="2"/>
      <c r="I27" s="2"/>
      <c r="J27" s="2"/>
      <c r="K27" s="2"/>
      <c r="L27" s="2"/>
      <c r="M27" s="2"/>
      <c r="N27" s="31"/>
      <c r="O27" s="35"/>
      <c r="P27" s="36"/>
      <c r="Q27" s="37"/>
      <c r="R27" s="2"/>
      <c r="S27" s="2"/>
      <c r="T27" s="25"/>
    </row>
    <row r="28" spans="1:20" ht="18" x14ac:dyDescent="0.35">
      <c r="A28" s="31">
        <f>Summery!A28</f>
        <v>15100</v>
      </c>
      <c r="B28" s="35">
        <f>Summery!B28</f>
        <v>-3.3000000000000043</v>
      </c>
      <c r="C28" s="36">
        <f>Summery!C28</f>
        <v>38.5</v>
      </c>
      <c r="D28" s="37">
        <f>Summery!D28</f>
        <v>41.800000000000004</v>
      </c>
      <c r="E28" s="2"/>
      <c r="F28" s="2"/>
      <c r="G28" s="2"/>
      <c r="H28" s="2"/>
      <c r="I28" s="2"/>
      <c r="J28" s="2"/>
      <c r="K28" s="2"/>
      <c r="L28" s="2"/>
      <c r="M28" s="2"/>
      <c r="N28" s="31"/>
      <c r="O28" s="35"/>
      <c r="P28" s="36"/>
      <c r="Q28" s="37"/>
      <c r="R28" s="2"/>
      <c r="S28" s="2"/>
      <c r="T28" s="25"/>
    </row>
    <row r="29" spans="1:20" ht="18" x14ac:dyDescent="0.35">
      <c r="A29" s="31">
        <f>Summery!A29</f>
        <v>15050</v>
      </c>
      <c r="B29" s="35">
        <f>Summery!B29</f>
        <v>0.5</v>
      </c>
      <c r="C29" s="36">
        <f>Summery!C29</f>
        <v>275.5</v>
      </c>
      <c r="D29" s="37">
        <f>Summery!D29</f>
        <v>275</v>
      </c>
      <c r="E29" s="2"/>
      <c r="F29" s="2"/>
      <c r="G29" s="2"/>
      <c r="H29" s="2"/>
      <c r="I29" s="2"/>
      <c r="J29" s="2"/>
      <c r="K29" s="2"/>
      <c r="L29" s="2"/>
      <c r="M29" s="2"/>
      <c r="N29" s="31"/>
      <c r="O29" s="35"/>
      <c r="P29" s="36"/>
      <c r="Q29" s="37"/>
      <c r="R29" s="2"/>
      <c r="S29" s="2"/>
      <c r="T29" s="25"/>
    </row>
    <row r="30" spans="1:20" ht="18" x14ac:dyDescent="0.35">
      <c r="A30" s="31">
        <f>Summery!A30</f>
        <v>15000</v>
      </c>
      <c r="B30" s="35">
        <f>Summery!B30</f>
        <v>-162.79999999999995</v>
      </c>
      <c r="C30" s="36">
        <f>Summery!C30</f>
        <v>1033.7</v>
      </c>
      <c r="D30" s="37">
        <f>Summery!D30</f>
        <v>1196.5</v>
      </c>
      <c r="E30" s="2"/>
      <c r="F30" s="2"/>
      <c r="G30" s="2"/>
      <c r="H30" s="2"/>
      <c r="I30" s="2"/>
      <c r="J30" s="2"/>
      <c r="K30" s="2"/>
      <c r="L30" s="2"/>
      <c r="M30" s="2"/>
      <c r="N30" s="31"/>
      <c r="O30" s="35"/>
      <c r="P30" s="36"/>
      <c r="Q30" s="37"/>
      <c r="R30" s="2"/>
      <c r="S30" s="2"/>
      <c r="T30" s="25"/>
    </row>
    <row r="31" spans="1:20" ht="18" x14ac:dyDescent="0.35">
      <c r="A31" s="31">
        <f>Summery!A31</f>
        <v>14950</v>
      </c>
      <c r="B31" s="35">
        <f>Summery!B31</f>
        <v>0</v>
      </c>
      <c r="C31" s="36">
        <f>Summery!C31</f>
        <v>403.20000000000005</v>
      </c>
      <c r="D31" s="37">
        <f>Summery!D31</f>
        <v>403.20000000000005</v>
      </c>
      <c r="E31" s="2"/>
      <c r="F31" s="2"/>
      <c r="G31" s="2"/>
      <c r="H31" s="2"/>
      <c r="I31" s="2"/>
      <c r="J31" s="2"/>
      <c r="K31" s="2"/>
      <c r="L31" s="2"/>
      <c r="M31" s="2"/>
      <c r="N31" s="31"/>
      <c r="O31" s="35"/>
      <c r="P31" s="36"/>
      <c r="Q31" s="37"/>
      <c r="R31" s="2"/>
      <c r="S31" s="2"/>
      <c r="T31" s="25"/>
    </row>
    <row r="32" spans="1:20" ht="18" x14ac:dyDescent="0.35">
      <c r="A32" s="31">
        <f>Summery!A32</f>
        <v>14900</v>
      </c>
      <c r="B32" s="35">
        <f>Summery!B32</f>
        <v>-4.7999999999999972</v>
      </c>
      <c r="C32" s="36">
        <f>Summery!C32</f>
        <v>-71.7</v>
      </c>
      <c r="D32" s="37">
        <f>Summery!D32</f>
        <v>-66.900000000000006</v>
      </c>
      <c r="E32" s="2"/>
      <c r="F32" s="2"/>
      <c r="G32" s="2"/>
      <c r="H32" s="2"/>
      <c r="I32" s="2"/>
      <c r="J32" s="2"/>
      <c r="K32" s="2"/>
      <c r="L32" s="2"/>
      <c r="M32" s="2"/>
      <c r="N32" s="31"/>
      <c r="O32" s="35"/>
      <c r="P32" s="36"/>
      <c r="Q32" s="37"/>
      <c r="R32" s="2"/>
      <c r="S32" s="2"/>
      <c r="T32" s="25"/>
    </row>
    <row r="33" spans="1:20" ht="18" x14ac:dyDescent="0.35">
      <c r="A33" s="31">
        <f>Summery!A33</f>
        <v>14850</v>
      </c>
      <c r="B33" s="35">
        <f>Summery!B33</f>
        <v>-0.89999999999999991</v>
      </c>
      <c r="C33" s="36">
        <f>Summery!C33</f>
        <v>2.8000000000000003</v>
      </c>
      <c r="D33" s="37">
        <f>Summery!D33</f>
        <v>3.7</v>
      </c>
      <c r="E33" s="2"/>
      <c r="F33" s="2"/>
      <c r="G33" s="2"/>
      <c r="H33" s="2"/>
      <c r="I33" s="2"/>
      <c r="J33" s="2"/>
      <c r="K33" s="2"/>
      <c r="L33" s="2"/>
      <c r="M33" s="2"/>
      <c r="N33" s="31"/>
      <c r="O33" s="35"/>
      <c r="P33" s="36"/>
      <c r="Q33" s="37"/>
      <c r="R33" s="2"/>
      <c r="S33" s="2"/>
      <c r="T33" s="25"/>
    </row>
    <row r="34" spans="1:20" ht="18" x14ac:dyDescent="0.35">
      <c r="A34" s="31">
        <f>Summery!A34</f>
        <v>14800</v>
      </c>
      <c r="B34" s="35">
        <f>Summery!B34</f>
        <v>-22.399999999999977</v>
      </c>
      <c r="C34" s="36">
        <f>Summery!C34</f>
        <v>564</v>
      </c>
      <c r="D34" s="37">
        <f>Summery!D34</f>
        <v>586.4</v>
      </c>
      <c r="E34" s="2"/>
      <c r="F34" s="2"/>
      <c r="G34" s="2"/>
      <c r="H34" s="2"/>
      <c r="I34" s="2"/>
      <c r="J34" s="2"/>
      <c r="K34" s="2"/>
      <c r="L34" s="2"/>
      <c r="M34" s="2"/>
      <c r="N34" s="31"/>
      <c r="O34" s="35"/>
      <c r="P34" s="36"/>
      <c r="Q34" s="37"/>
      <c r="R34" s="2"/>
      <c r="S34" s="2"/>
      <c r="T34" s="25"/>
    </row>
    <row r="35" spans="1:20" ht="18" x14ac:dyDescent="0.35">
      <c r="A35" s="31">
        <f>Summery!A35</f>
        <v>14750</v>
      </c>
      <c r="B35" s="35">
        <f>Summery!B35</f>
        <v>-3.3000000000000114</v>
      </c>
      <c r="C35" s="36">
        <f>Summery!C35</f>
        <v>72.8</v>
      </c>
      <c r="D35" s="37">
        <f>Summery!D35</f>
        <v>76.100000000000009</v>
      </c>
      <c r="E35" s="2"/>
      <c r="F35" s="2"/>
      <c r="G35" s="2"/>
      <c r="H35" s="2"/>
      <c r="I35" s="2"/>
      <c r="J35" s="2"/>
      <c r="K35" s="2"/>
      <c r="L35" s="2"/>
      <c r="M35" s="2"/>
      <c r="N35" s="31"/>
      <c r="O35" s="35"/>
      <c r="P35" s="36"/>
      <c r="Q35" s="37"/>
      <c r="R35" s="2"/>
      <c r="S35" s="2"/>
      <c r="T35" s="25"/>
    </row>
    <row r="36" spans="1:20" ht="18" x14ac:dyDescent="0.35">
      <c r="A36" s="31">
        <f>Summery!A36</f>
        <v>14700</v>
      </c>
      <c r="B36" s="35">
        <f>Summery!B36</f>
        <v>7.3000000000000114</v>
      </c>
      <c r="C36" s="36">
        <f>Summery!C36</f>
        <v>505.3</v>
      </c>
      <c r="D36" s="37">
        <f>Summery!D36</f>
        <v>498</v>
      </c>
      <c r="E36" s="2"/>
      <c r="F36" s="2"/>
      <c r="G36" s="2"/>
      <c r="H36" s="2"/>
      <c r="I36" s="2"/>
      <c r="J36" s="2"/>
      <c r="K36" s="2"/>
      <c r="L36" s="2"/>
      <c r="M36" s="2"/>
      <c r="N36" s="31"/>
      <c r="O36" s="35"/>
      <c r="P36" s="36"/>
      <c r="Q36" s="37"/>
      <c r="R36" s="2"/>
      <c r="S36" s="2"/>
      <c r="T36" s="25"/>
    </row>
    <row r="37" spans="1:20" ht="18" x14ac:dyDescent="0.35">
      <c r="A37" s="31">
        <f>Summery!A37</f>
        <v>14650</v>
      </c>
      <c r="B37" s="35">
        <f>Summery!B37</f>
        <v>-0.40000000000000568</v>
      </c>
      <c r="C37" s="36">
        <f>Summery!C37</f>
        <v>121</v>
      </c>
      <c r="D37" s="37">
        <f>Summery!D37</f>
        <v>121.4</v>
      </c>
      <c r="E37" s="2"/>
      <c r="F37" s="2"/>
      <c r="G37" s="2"/>
      <c r="H37" s="2"/>
      <c r="I37" s="2"/>
      <c r="J37" s="2"/>
      <c r="K37" s="2"/>
      <c r="L37" s="2"/>
      <c r="M37" s="2"/>
      <c r="N37" s="31"/>
      <c r="O37" s="35"/>
      <c r="P37" s="36"/>
      <c r="Q37" s="37"/>
      <c r="R37" s="2"/>
      <c r="S37" s="2"/>
      <c r="T37" s="25"/>
    </row>
    <row r="38" spans="1:20" ht="18" x14ac:dyDescent="0.35">
      <c r="A38" s="31">
        <f>Summery!A38</f>
        <v>14600</v>
      </c>
      <c r="B38" s="35">
        <f>Summery!B38</f>
        <v>-6.3000000000000114</v>
      </c>
      <c r="C38" s="36">
        <f>Summery!C38</f>
        <v>313.60000000000002</v>
      </c>
      <c r="D38" s="37">
        <f>Summery!D38</f>
        <v>319.90000000000003</v>
      </c>
      <c r="E38" s="2"/>
      <c r="F38" s="2"/>
      <c r="G38" s="2"/>
      <c r="H38" s="2"/>
      <c r="I38" s="2"/>
      <c r="J38" s="2"/>
      <c r="K38" s="2"/>
      <c r="L38" s="2"/>
      <c r="M38" s="2"/>
      <c r="N38" s="31"/>
      <c r="O38" s="35"/>
      <c r="P38" s="36"/>
      <c r="Q38" s="37"/>
      <c r="R38" s="2"/>
      <c r="S38" s="2"/>
      <c r="T38" s="25"/>
    </row>
    <row r="39" spans="1:20" ht="18" x14ac:dyDescent="0.35">
      <c r="A39" s="31">
        <f>Summery!A39</f>
        <v>14550</v>
      </c>
      <c r="B39" s="35">
        <f>Summery!B39</f>
        <v>-0.29999999999999716</v>
      </c>
      <c r="C39" s="36">
        <f>Summery!C39</f>
        <v>37.300000000000004</v>
      </c>
      <c r="D39" s="37">
        <f>Summery!D39</f>
        <v>37.6</v>
      </c>
      <c r="E39" s="2"/>
      <c r="F39" s="2"/>
      <c r="G39" s="2"/>
      <c r="H39" s="2"/>
      <c r="I39" s="2"/>
      <c r="J39" s="2"/>
      <c r="K39" s="2"/>
      <c r="L39" s="2"/>
      <c r="M39" s="2"/>
      <c r="N39" s="31"/>
      <c r="O39" s="35"/>
      <c r="P39" s="36"/>
      <c r="Q39" s="37"/>
      <c r="R39" s="2"/>
      <c r="S39" s="2"/>
      <c r="T39" s="25"/>
    </row>
    <row r="40" spans="1:20" ht="18" x14ac:dyDescent="0.35">
      <c r="A40" s="31">
        <f>Summery!A40</f>
        <v>14500</v>
      </c>
      <c r="B40" s="35">
        <f>Summery!B40</f>
        <v>11.099999999999966</v>
      </c>
      <c r="C40" s="36">
        <f>Summery!C40</f>
        <v>321.8</v>
      </c>
      <c r="D40" s="37">
        <f>Summery!D40</f>
        <v>310.70000000000005</v>
      </c>
      <c r="E40" s="2"/>
      <c r="F40" s="2"/>
      <c r="G40" s="2"/>
      <c r="H40" s="2"/>
      <c r="I40" s="2"/>
      <c r="J40" s="2"/>
      <c r="K40" s="2"/>
      <c r="L40" s="2"/>
      <c r="M40" s="2"/>
      <c r="N40" s="31"/>
      <c r="O40" s="35"/>
      <c r="P40" s="36"/>
      <c r="Q40" s="37"/>
      <c r="R40" s="2"/>
      <c r="S40" s="2"/>
      <c r="T40" s="25"/>
    </row>
    <row r="41" spans="1:20" ht="18" x14ac:dyDescent="0.35">
      <c r="A41" s="31">
        <f>Summery!A41</f>
        <v>14450</v>
      </c>
      <c r="B41" s="35">
        <f>Summery!B41</f>
        <v>2.2999999999999972</v>
      </c>
      <c r="C41" s="36">
        <f>Summery!C41</f>
        <v>99.5</v>
      </c>
      <c r="D41" s="37">
        <f>Summery!D41</f>
        <v>97.2</v>
      </c>
      <c r="E41" s="2"/>
      <c r="F41" s="2"/>
      <c r="G41" s="2"/>
      <c r="H41" s="2"/>
      <c r="I41" s="2"/>
      <c r="J41" s="2"/>
      <c r="K41" s="2"/>
      <c r="L41" s="2"/>
      <c r="M41" s="2"/>
      <c r="N41" s="31"/>
      <c r="O41" s="35"/>
      <c r="P41" s="36"/>
      <c r="Q41" s="37"/>
      <c r="R41" s="2"/>
      <c r="S41" s="2"/>
      <c r="T41" s="25"/>
    </row>
    <row r="42" spans="1:20" ht="18" x14ac:dyDescent="0.35">
      <c r="A42" s="31">
        <f>Summery!A42</f>
        <v>14400</v>
      </c>
      <c r="B42" s="35">
        <f>Summery!B42</f>
        <v>1.0999999999999943</v>
      </c>
      <c r="C42" s="36">
        <f>Summery!C42</f>
        <v>209.3</v>
      </c>
      <c r="D42" s="37">
        <f>Summery!D42</f>
        <v>208.20000000000002</v>
      </c>
      <c r="E42" s="2"/>
      <c r="F42" s="2"/>
      <c r="G42" s="2"/>
      <c r="H42" s="2"/>
      <c r="I42" s="2"/>
      <c r="J42" s="2"/>
      <c r="K42" s="2"/>
      <c r="L42" s="2"/>
      <c r="M42" s="2"/>
      <c r="N42" s="31"/>
      <c r="O42" s="35"/>
      <c r="P42" s="36"/>
      <c r="Q42" s="37"/>
      <c r="R42" s="2"/>
      <c r="S42" s="2"/>
      <c r="T42" s="25"/>
    </row>
    <row r="43" spans="1:20" ht="18" x14ac:dyDescent="0.35">
      <c r="A43" s="31">
        <f>Summery!A43</f>
        <v>14350</v>
      </c>
      <c r="B43" s="35">
        <f>Summery!B43</f>
        <v>9.9999999999994316E-2</v>
      </c>
      <c r="C43" s="36">
        <f>Summery!C43</f>
        <v>43.5</v>
      </c>
      <c r="D43" s="37">
        <f>Summery!D43</f>
        <v>43.400000000000006</v>
      </c>
      <c r="E43" s="2"/>
      <c r="F43" s="2"/>
      <c r="G43" s="2"/>
      <c r="H43" s="2"/>
      <c r="I43" s="2"/>
      <c r="J43" s="2"/>
      <c r="K43" s="2"/>
      <c r="L43" s="2"/>
      <c r="M43" s="2"/>
      <c r="N43" s="31"/>
      <c r="O43" s="35"/>
      <c r="P43" s="36"/>
      <c r="Q43" s="37"/>
      <c r="R43" s="2"/>
      <c r="S43" s="2"/>
      <c r="T43" s="25"/>
    </row>
    <row r="44" spans="1:20" ht="18" x14ac:dyDescent="0.35">
      <c r="A44" s="31">
        <f>Summery!A44</f>
        <v>14300</v>
      </c>
      <c r="B44" s="35">
        <f>Summery!B44</f>
        <v>19.300000000000011</v>
      </c>
      <c r="C44" s="36">
        <f>Summery!C44</f>
        <v>189.60000000000002</v>
      </c>
      <c r="D44" s="37">
        <f>Summery!D44</f>
        <v>170.3</v>
      </c>
      <c r="E44" s="2"/>
      <c r="F44" s="2"/>
      <c r="G44" s="2"/>
      <c r="H44" s="2"/>
      <c r="I44" s="2"/>
      <c r="J44" s="2"/>
      <c r="K44" s="2"/>
      <c r="L44" s="2"/>
      <c r="M44" s="2"/>
      <c r="N44" s="31"/>
      <c r="O44" s="35"/>
      <c r="P44" s="36"/>
      <c r="Q44" s="37"/>
      <c r="R44" s="2"/>
      <c r="S44" s="2"/>
      <c r="T44" s="25"/>
    </row>
    <row r="45" spans="1:20" ht="18" x14ac:dyDescent="0.35">
      <c r="A45" s="31">
        <f>Summery!A45</f>
        <v>14250</v>
      </c>
      <c r="B45" s="35">
        <f>Summery!B45</f>
        <v>0.29999999999999716</v>
      </c>
      <c r="C45" s="36">
        <f>Summery!C45</f>
        <v>63.7</v>
      </c>
      <c r="D45" s="37">
        <f>Summery!D45</f>
        <v>63.400000000000006</v>
      </c>
      <c r="E45" s="2"/>
      <c r="F45" s="2"/>
      <c r="G45" s="2"/>
      <c r="H45" s="2"/>
      <c r="I45" s="2"/>
      <c r="J45" s="2"/>
      <c r="K45" s="2"/>
      <c r="L45" s="2"/>
      <c r="M45" s="2"/>
      <c r="N45" s="31"/>
      <c r="O45" s="35"/>
      <c r="P45" s="36"/>
      <c r="Q45" s="37"/>
      <c r="R45" s="2"/>
      <c r="S45" s="2"/>
      <c r="T45" s="25"/>
    </row>
    <row r="46" spans="1:20" ht="18" x14ac:dyDescent="0.35">
      <c r="A46" s="31">
        <f>Summery!A46</f>
        <v>14200</v>
      </c>
      <c r="B46" s="35">
        <f>Summery!B46</f>
        <v>15</v>
      </c>
      <c r="C46" s="36">
        <f>Summery!C46</f>
        <v>648.5</v>
      </c>
      <c r="D46" s="37">
        <f>Summery!D46</f>
        <v>633.5</v>
      </c>
      <c r="E46" s="2"/>
      <c r="F46" s="2"/>
      <c r="G46" s="2"/>
      <c r="H46" s="2"/>
      <c r="I46" s="2"/>
      <c r="J46" s="2"/>
      <c r="K46" s="2"/>
      <c r="L46" s="2"/>
      <c r="M46" s="2"/>
      <c r="N46" s="31"/>
      <c r="O46" s="35"/>
      <c r="P46" s="36"/>
      <c r="Q46" s="37"/>
      <c r="R46" s="2"/>
      <c r="S46" s="2"/>
      <c r="T46" s="25"/>
    </row>
    <row r="47" spans="1:20" ht="18" x14ac:dyDescent="0.35">
      <c r="A47" s="31">
        <f>Summery!A47</f>
        <v>14150</v>
      </c>
      <c r="B47" s="35">
        <f>Summery!B47</f>
        <v>0.20000000000000284</v>
      </c>
      <c r="C47" s="36">
        <f>Summery!C47</f>
        <v>79.400000000000006</v>
      </c>
      <c r="D47" s="37">
        <f>Summery!D47</f>
        <v>79.2</v>
      </c>
      <c r="E47" s="2"/>
      <c r="F47" s="2"/>
      <c r="G47" s="2"/>
      <c r="H47" s="2"/>
      <c r="I47" s="2"/>
      <c r="J47" s="2"/>
      <c r="K47" s="2"/>
      <c r="L47" s="2"/>
      <c r="M47" s="2"/>
      <c r="N47" s="31"/>
      <c r="O47" s="35"/>
      <c r="P47" s="36"/>
      <c r="Q47" s="37"/>
      <c r="R47" s="2"/>
      <c r="S47" s="2"/>
      <c r="T47" s="25"/>
    </row>
    <row r="48" spans="1:20" ht="18" x14ac:dyDescent="0.35">
      <c r="A48" s="31">
        <f>Summery!A48</f>
        <v>14100</v>
      </c>
      <c r="B48" s="35">
        <f>Summery!B48</f>
        <v>5.3999999999999915</v>
      </c>
      <c r="C48" s="36">
        <f>Summery!C48</f>
        <v>94</v>
      </c>
      <c r="D48" s="37">
        <f>Summery!D48</f>
        <v>88.600000000000009</v>
      </c>
      <c r="E48" s="2"/>
      <c r="F48" s="2"/>
      <c r="G48" s="2"/>
      <c r="H48" s="2"/>
      <c r="I48" s="2"/>
      <c r="J48" s="2"/>
      <c r="K48" s="2"/>
      <c r="L48" s="2"/>
      <c r="M48" s="2"/>
      <c r="N48" s="31"/>
      <c r="O48" s="35"/>
      <c r="P48" s="36"/>
      <c r="Q48" s="37"/>
      <c r="R48" s="2"/>
      <c r="S48" s="2"/>
      <c r="T48" s="25"/>
    </row>
    <row r="49" spans="1:20" ht="18" x14ac:dyDescent="0.35">
      <c r="A49" s="31">
        <f>Summery!A49</f>
        <v>14050</v>
      </c>
      <c r="B49" s="35">
        <f>Summery!B49</f>
        <v>0</v>
      </c>
      <c r="C49" s="36">
        <f>Summery!C49</f>
        <v>215.4</v>
      </c>
      <c r="D49" s="37">
        <f>Summery!D49</f>
        <v>215.4</v>
      </c>
      <c r="E49" s="2"/>
      <c r="F49" s="2"/>
      <c r="G49" s="2"/>
      <c r="H49" s="2"/>
      <c r="I49" s="2"/>
      <c r="J49" s="2"/>
      <c r="K49" s="2"/>
      <c r="L49" s="2"/>
      <c r="M49" s="2"/>
      <c r="N49" s="31"/>
      <c r="O49" s="35"/>
      <c r="P49" s="36"/>
      <c r="Q49" s="37"/>
      <c r="R49" s="2"/>
      <c r="S49" s="2"/>
      <c r="T49" s="25"/>
    </row>
    <row r="50" spans="1:20" ht="18.600000000000001" thickBot="1" x14ac:dyDescent="0.4">
      <c r="A50" s="38">
        <f>Summery!A50</f>
        <v>14000</v>
      </c>
      <c r="B50" s="39">
        <f>Summery!B50</f>
        <v>-85.400000000000034</v>
      </c>
      <c r="C50" s="40">
        <f>Summery!C50</f>
        <v>352.8</v>
      </c>
      <c r="D50" s="41">
        <f>Summery!D50</f>
        <v>438.20000000000005</v>
      </c>
      <c r="E50" s="2"/>
      <c r="F50" s="2"/>
      <c r="G50" s="2"/>
      <c r="H50" s="2"/>
      <c r="I50" s="2"/>
      <c r="J50" s="2"/>
      <c r="K50" s="2"/>
      <c r="L50" s="2"/>
      <c r="M50" s="2"/>
      <c r="N50" s="38"/>
      <c r="O50" s="35"/>
      <c r="P50" s="36"/>
      <c r="Q50" s="41"/>
      <c r="R50" s="2"/>
      <c r="S50" s="2"/>
      <c r="T50" s="25"/>
    </row>
    <row r="51" spans="1:20" ht="22.5" customHeight="1" thickBot="1" x14ac:dyDescent="0.4">
      <c r="A51" s="21"/>
      <c r="B51" s="2"/>
      <c r="C51" s="2"/>
      <c r="D51" s="2"/>
      <c r="E51" s="2"/>
      <c r="F51" s="2"/>
      <c r="G51" s="2"/>
      <c r="H51" s="2"/>
      <c r="I51" s="2"/>
      <c r="J51" s="2"/>
      <c r="K51" s="2"/>
      <c r="L51" s="2"/>
      <c r="M51" s="2"/>
      <c r="N51" s="2"/>
      <c r="O51" s="44"/>
      <c r="P51" s="44"/>
      <c r="Q51" s="44"/>
      <c r="R51" s="2"/>
      <c r="S51" s="2"/>
    </row>
    <row r="52" spans="1:20" ht="60.75" customHeight="1" thickBot="1" x14ac:dyDescent="0.35">
      <c r="A52" s="21"/>
      <c r="B52" s="163" t="s">
        <v>39</v>
      </c>
      <c r="C52" s="164"/>
      <c r="D52" s="165"/>
      <c r="E52" s="2"/>
      <c r="F52" s="2"/>
      <c r="G52" s="2"/>
      <c r="H52" s="2"/>
      <c r="I52" s="2"/>
      <c r="J52" s="2"/>
      <c r="K52" s="2"/>
      <c r="L52" s="2"/>
      <c r="M52" s="2"/>
      <c r="N52" s="2"/>
      <c r="O52" s="163"/>
      <c r="P52" s="164"/>
      <c r="Q52" s="165"/>
      <c r="R52" s="2"/>
      <c r="S52" s="2"/>
    </row>
    <row r="53" spans="1:20" x14ac:dyDescent="0.3">
      <c r="A53" s="21"/>
      <c r="B53" s="2"/>
      <c r="C53" s="2"/>
      <c r="D53" s="2"/>
      <c r="E53" s="2"/>
      <c r="F53" s="2"/>
      <c r="G53" s="2"/>
      <c r="H53" s="2"/>
      <c r="I53" s="2"/>
      <c r="J53" s="2"/>
      <c r="K53" s="2"/>
      <c r="L53" s="2"/>
      <c r="M53" s="2"/>
      <c r="N53" s="2"/>
      <c r="O53" s="2"/>
      <c r="P53" s="2"/>
      <c r="Q53" s="2"/>
      <c r="R53" s="2"/>
      <c r="S53" s="2"/>
    </row>
    <row r="54" spans="1:20" ht="18" x14ac:dyDescent="0.35">
      <c r="A54" s="42" t="s">
        <v>36</v>
      </c>
      <c r="B54" s="42"/>
      <c r="C54" s="42"/>
      <c r="D54" s="42"/>
      <c r="E54" s="28"/>
      <c r="F54" s="28"/>
      <c r="G54" s="28" t="str">
        <f>Infos!B33</f>
        <v>2023-11+2023-12</v>
      </c>
      <c r="H54" s="28"/>
      <c r="I54" s="2"/>
      <c r="J54" s="2"/>
      <c r="K54" s="2"/>
      <c r="L54" s="2"/>
      <c r="M54" s="2"/>
      <c r="N54" s="42"/>
      <c r="O54" s="42"/>
      <c r="P54" s="42"/>
      <c r="Q54" s="42"/>
      <c r="R54" s="2"/>
      <c r="S54" s="2"/>
    </row>
    <row r="55" spans="1:20" ht="18" x14ac:dyDescent="0.35">
      <c r="A55" s="43" t="s">
        <v>37</v>
      </c>
      <c r="B55" s="43"/>
      <c r="C55" s="43"/>
      <c r="D55" s="43"/>
      <c r="E55" s="28"/>
      <c r="F55" s="28"/>
      <c r="G55" s="28" t="str">
        <f>Infos!B32</f>
        <v>2023-12</v>
      </c>
      <c r="H55" s="28"/>
      <c r="I55" s="2" t="s">
        <v>141</v>
      </c>
      <c r="J55" s="2"/>
      <c r="K55" s="2"/>
      <c r="L55" s="2"/>
      <c r="M55" s="2"/>
      <c r="N55" s="43"/>
      <c r="O55" s="43"/>
      <c r="P55" s="43"/>
      <c r="Q55" s="43"/>
      <c r="R55" s="2"/>
      <c r="S55" s="2"/>
    </row>
    <row r="56" spans="1:20" x14ac:dyDescent="0.3">
      <c r="A56" s="28"/>
      <c r="B56" s="28"/>
      <c r="C56" s="28"/>
      <c r="D56" s="28"/>
      <c r="E56" s="28"/>
      <c r="F56" s="28"/>
      <c r="G56" s="28"/>
      <c r="H56" s="28"/>
      <c r="I56" s="2"/>
      <c r="J56" s="2"/>
      <c r="K56" s="2"/>
      <c r="L56" s="2"/>
      <c r="M56" s="2"/>
      <c r="N56" s="2"/>
      <c r="O56" s="2"/>
      <c r="P56" s="2"/>
      <c r="Q56" s="2"/>
      <c r="R56" s="2"/>
      <c r="S56" s="2"/>
    </row>
    <row r="57" spans="1:20" ht="117.75" customHeight="1" x14ac:dyDescent="0.3">
      <c r="A57" s="181" t="s">
        <v>105</v>
      </c>
      <c r="B57" s="182"/>
      <c r="C57" s="182"/>
      <c r="D57" s="182"/>
      <c r="E57" s="182"/>
      <c r="F57" s="182"/>
      <c r="G57" s="182"/>
      <c r="H57" s="182"/>
      <c r="I57" s="182"/>
      <c r="J57" s="2"/>
      <c r="K57" s="2"/>
      <c r="L57" s="2"/>
      <c r="M57" s="2"/>
      <c r="N57" s="162"/>
      <c r="O57" s="162"/>
      <c r="P57" s="162"/>
      <c r="Q57" s="162"/>
      <c r="R57" s="2"/>
      <c r="S57" s="2"/>
    </row>
    <row r="58" spans="1:20" x14ac:dyDescent="0.3">
      <c r="A58" s="28"/>
      <c r="B58" s="28"/>
      <c r="C58" s="28"/>
      <c r="D58" s="28"/>
      <c r="E58" s="28"/>
      <c r="F58" s="28"/>
      <c r="G58" s="28"/>
      <c r="H58" s="28"/>
      <c r="I58" s="2"/>
      <c r="J58" s="2"/>
      <c r="K58" s="2"/>
      <c r="L58" s="2"/>
      <c r="M58" s="2"/>
      <c r="N58" s="2"/>
      <c r="O58" s="2"/>
      <c r="P58" s="2"/>
      <c r="Q58" s="2"/>
      <c r="R58" s="2"/>
      <c r="S58" s="2"/>
    </row>
    <row r="59" spans="1:20" x14ac:dyDescent="0.3">
      <c r="A59" s="28"/>
      <c r="B59" s="28"/>
      <c r="C59" s="28"/>
      <c r="D59" s="28"/>
      <c r="E59" s="28"/>
      <c r="F59" s="28"/>
      <c r="G59" s="28"/>
      <c r="H59" s="28"/>
      <c r="I59" s="2"/>
      <c r="J59" s="2"/>
      <c r="K59" s="2"/>
      <c r="L59" s="2"/>
      <c r="M59" s="2"/>
      <c r="N59" s="2"/>
      <c r="O59" s="2"/>
      <c r="P59" s="2"/>
      <c r="Q59" s="2"/>
      <c r="R59" s="2"/>
      <c r="S59" s="2"/>
    </row>
    <row r="60" spans="1:20" x14ac:dyDescent="0.3">
      <c r="A60" s="28"/>
      <c r="B60" s="28"/>
      <c r="C60" s="28"/>
      <c r="D60" s="28"/>
      <c r="E60" s="28"/>
      <c r="F60" s="28"/>
      <c r="G60" s="28"/>
      <c r="H60" s="28"/>
      <c r="I60" s="2"/>
      <c r="J60" s="2"/>
      <c r="K60" s="2"/>
      <c r="L60" s="2"/>
      <c r="M60" s="2"/>
      <c r="N60" s="2"/>
      <c r="O60" s="2"/>
      <c r="P60" s="2"/>
      <c r="Q60" s="2"/>
      <c r="R60" s="2"/>
      <c r="S60" s="2"/>
    </row>
    <row r="61" spans="1:20" x14ac:dyDescent="0.3">
      <c r="A61" s="28"/>
      <c r="B61" s="28"/>
      <c r="C61" s="28"/>
      <c r="D61" s="28"/>
      <c r="E61" s="28"/>
      <c r="F61" s="28"/>
      <c r="G61" s="28"/>
      <c r="H61" s="28"/>
      <c r="I61" s="2"/>
      <c r="J61" s="2"/>
      <c r="K61" s="2"/>
      <c r="L61" s="2"/>
      <c r="M61" s="2"/>
      <c r="N61" s="2"/>
      <c r="O61" s="2"/>
      <c r="P61" s="2"/>
      <c r="Q61" s="2"/>
      <c r="R61" s="2"/>
      <c r="S61" s="2"/>
    </row>
    <row r="62" spans="1:20" x14ac:dyDescent="0.3">
      <c r="A62" s="28"/>
      <c r="B62" s="28"/>
      <c r="C62" s="28"/>
      <c r="D62" s="28"/>
      <c r="E62" s="28"/>
      <c r="F62" s="28"/>
      <c r="G62" s="28"/>
      <c r="H62" s="28"/>
      <c r="I62" s="2"/>
      <c r="J62" s="2"/>
      <c r="K62" s="2"/>
      <c r="L62" s="2"/>
      <c r="M62" s="2"/>
      <c r="N62" s="2"/>
      <c r="O62" s="2"/>
      <c r="P62" s="2"/>
      <c r="Q62" s="2"/>
      <c r="R62" s="2"/>
      <c r="S62" s="2"/>
    </row>
    <row r="63" spans="1:20" x14ac:dyDescent="0.3">
      <c r="A63" s="28"/>
      <c r="B63" s="28"/>
      <c r="C63" s="28"/>
      <c r="D63" s="28"/>
      <c r="E63" s="28"/>
      <c r="F63" s="28"/>
      <c r="G63" s="28"/>
      <c r="H63" s="28"/>
      <c r="I63" s="2"/>
      <c r="J63" s="2"/>
      <c r="K63" s="2"/>
      <c r="L63" s="2"/>
      <c r="M63" s="2"/>
      <c r="N63" s="2"/>
      <c r="O63" s="2"/>
      <c r="P63" s="2"/>
      <c r="Q63" s="2"/>
      <c r="R63" s="2"/>
      <c r="S63" s="2"/>
    </row>
    <row r="64" spans="1:20" x14ac:dyDescent="0.3">
      <c r="A64" s="28"/>
      <c r="B64" s="28"/>
      <c r="C64" s="28"/>
      <c r="D64" s="28"/>
      <c r="E64" s="28"/>
      <c r="F64" s="28"/>
      <c r="G64" s="28"/>
      <c r="H64" s="28"/>
      <c r="I64" s="2"/>
      <c r="J64" s="2"/>
      <c r="K64" s="2"/>
      <c r="L64" s="2"/>
      <c r="M64" s="2"/>
      <c r="N64" s="2"/>
      <c r="O64" s="2"/>
      <c r="P64" s="2"/>
      <c r="Q64" s="2"/>
      <c r="R64" s="2"/>
      <c r="S64" s="2"/>
    </row>
    <row r="65" spans="1:19" x14ac:dyDescent="0.3">
      <c r="A65" s="21"/>
      <c r="B65" s="2"/>
      <c r="C65" s="2"/>
      <c r="D65" s="2"/>
      <c r="E65" s="2"/>
      <c r="F65" s="2"/>
      <c r="G65" s="2"/>
      <c r="H65" s="2"/>
      <c r="I65" s="2"/>
      <c r="J65" s="2"/>
      <c r="K65" s="2"/>
      <c r="L65" s="2"/>
      <c r="M65" s="2"/>
      <c r="N65" s="2"/>
      <c r="O65" s="2"/>
      <c r="P65" s="2"/>
      <c r="Q65" s="2"/>
      <c r="R65" s="2"/>
      <c r="S65" s="2"/>
    </row>
    <row r="66" spans="1:19" x14ac:dyDescent="0.3">
      <c r="A66" s="21"/>
      <c r="B66" s="2"/>
      <c r="C66" s="2"/>
      <c r="D66" s="2"/>
      <c r="E66" s="2"/>
      <c r="F66" s="2"/>
      <c r="G66" s="2"/>
      <c r="H66" s="2"/>
      <c r="I66" s="2"/>
      <c r="J66" s="2"/>
      <c r="K66" s="2"/>
      <c r="L66" s="2"/>
      <c r="M66" s="2"/>
      <c r="N66" s="2"/>
      <c r="O66" s="2"/>
      <c r="P66" s="2"/>
      <c r="Q66" s="2"/>
      <c r="R66" s="2"/>
      <c r="S66" s="2"/>
    </row>
    <row r="67" spans="1:19" x14ac:dyDescent="0.3">
      <c r="A67" s="21"/>
      <c r="B67" s="2"/>
      <c r="C67" s="2"/>
      <c r="D67" s="2"/>
      <c r="E67" s="2"/>
      <c r="F67" s="2"/>
      <c r="G67" s="2"/>
      <c r="H67" s="2"/>
      <c r="I67" s="2"/>
      <c r="J67" s="2"/>
      <c r="K67" s="2"/>
      <c r="L67" s="2"/>
      <c r="M67" s="2"/>
      <c r="N67" s="2"/>
      <c r="O67" s="2"/>
      <c r="P67" s="2"/>
      <c r="Q67" s="2"/>
      <c r="R67" s="2"/>
      <c r="S67" s="2"/>
    </row>
    <row r="68" spans="1:19" x14ac:dyDescent="0.3">
      <c r="A68" s="21"/>
      <c r="B68" s="2"/>
      <c r="C68" s="2"/>
      <c r="D68" s="2"/>
      <c r="E68" s="2"/>
      <c r="F68" s="2"/>
      <c r="G68" s="2"/>
      <c r="H68" s="2"/>
      <c r="I68" s="2"/>
      <c r="J68" s="2"/>
      <c r="K68" s="2"/>
      <c r="L68" s="2"/>
      <c r="M68" s="2"/>
      <c r="N68" s="2"/>
      <c r="O68" s="2"/>
      <c r="P68" s="2"/>
      <c r="Q68" s="2"/>
      <c r="R68" s="2"/>
      <c r="S68" s="2"/>
    </row>
    <row r="69" spans="1:19" x14ac:dyDescent="0.3">
      <c r="A69" s="21"/>
      <c r="B69" s="2"/>
      <c r="C69" s="2"/>
      <c r="D69" s="2"/>
      <c r="E69" s="2"/>
      <c r="F69" s="2"/>
      <c r="G69" s="2"/>
      <c r="H69" s="2"/>
      <c r="I69" s="2"/>
      <c r="J69" s="2"/>
      <c r="K69" s="2"/>
      <c r="L69" s="2"/>
      <c r="M69" s="2"/>
      <c r="N69" s="2"/>
      <c r="O69" s="2"/>
      <c r="P69" s="2"/>
      <c r="Q69" s="2"/>
      <c r="R69" s="2"/>
      <c r="S69" s="2"/>
    </row>
    <row r="70" spans="1:19" x14ac:dyDescent="0.3">
      <c r="A70" s="21"/>
      <c r="B70" s="2"/>
      <c r="C70" s="2"/>
      <c r="D70" s="2"/>
      <c r="E70" s="2"/>
      <c r="F70" s="2"/>
      <c r="G70" s="2"/>
      <c r="H70" s="2"/>
      <c r="I70" s="2"/>
      <c r="J70" s="2"/>
      <c r="K70" s="2"/>
      <c r="L70" s="2"/>
      <c r="M70" s="2"/>
      <c r="N70" s="2"/>
      <c r="O70" s="2"/>
      <c r="P70" s="2"/>
      <c r="Q70" s="2"/>
      <c r="R70" s="2"/>
      <c r="S70" s="2"/>
    </row>
    <row r="71" spans="1:19" x14ac:dyDescent="0.3">
      <c r="A71" s="21"/>
      <c r="B71" s="2"/>
      <c r="C71" s="2"/>
      <c r="D71" s="2"/>
      <c r="E71" s="2"/>
      <c r="F71" s="2"/>
      <c r="G71" s="2"/>
      <c r="H71" s="2"/>
      <c r="I71" s="2"/>
      <c r="J71" s="2"/>
      <c r="K71" s="2"/>
      <c r="L71" s="2"/>
      <c r="M71" s="2"/>
      <c r="N71" s="2"/>
      <c r="O71" s="2"/>
      <c r="P71" s="2"/>
      <c r="Q71" s="2"/>
      <c r="R71" s="2"/>
      <c r="S71" s="2"/>
    </row>
    <row r="72" spans="1:19" x14ac:dyDescent="0.3">
      <c r="A72" s="21"/>
      <c r="B72" s="2"/>
      <c r="C72" s="2"/>
      <c r="D72" s="2"/>
      <c r="E72" s="2"/>
      <c r="F72" s="2"/>
      <c r="G72" s="2"/>
      <c r="H72" s="2"/>
      <c r="I72" s="2"/>
      <c r="J72" s="2"/>
      <c r="K72" s="2"/>
      <c r="L72" s="2"/>
      <c r="M72" s="2"/>
      <c r="N72" s="2"/>
      <c r="O72" s="2"/>
      <c r="P72" s="2"/>
      <c r="Q72" s="2"/>
      <c r="R72" s="2"/>
      <c r="S72" s="2"/>
    </row>
    <row r="73" spans="1:19" x14ac:dyDescent="0.3">
      <c r="A73" s="21"/>
      <c r="B73" s="2"/>
      <c r="C73" s="2"/>
      <c r="D73" s="2"/>
      <c r="E73" s="2"/>
      <c r="F73" s="2"/>
      <c r="G73" s="2"/>
      <c r="H73" s="2"/>
      <c r="I73" s="2"/>
      <c r="J73" s="2"/>
      <c r="K73" s="2"/>
      <c r="L73" s="2"/>
      <c r="M73" s="2"/>
      <c r="N73" s="2"/>
      <c r="O73" s="2"/>
      <c r="P73" s="2"/>
      <c r="Q73" s="2"/>
      <c r="R73" s="2"/>
      <c r="S73" s="2"/>
    </row>
    <row r="74" spans="1:19" x14ac:dyDescent="0.3">
      <c r="A74" s="21"/>
      <c r="B74" s="2"/>
      <c r="C74" s="2"/>
      <c r="D74" s="2"/>
      <c r="E74" s="2"/>
      <c r="F74" s="2"/>
      <c r="G74" s="2"/>
      <c r="H74" s="2"/>
      <c r="I74" s="2"/>
      <c r="J74" s="2"/>
      <c r="K74" s="2"/>
      <c r="L74" s="2"/>
      <c r="M74" s="2"/>
      <c r="N74" s="2"/>
      <c r="O74" s="2"/>
      <c r="P74" s="2"/>
      <c r="Q74" s="2"/>
      <c r="R74" s="2"/>
      <c r="S74" s="2"/>
    </row>
    <row r="75" spans="1:19" x14ac:dyDescent="0.3">
      <c r="A75" s="21"/>
      <c r="B75" s="2"/>
      <c r="C75" s="2"/>
      <c r="D75" s="2"/>
      <c r="E75" s="2"/>
      <c r="F75" s="2"/>
      <c r="G75" s="2"/>
      <c r="H75" s="2"/>
      <c r="I75" s="2"/>
      <c r="J75" s="2"/>
      <c r="K75" s="2"/>
      <c r="L75" s="2"/>
      <c r="M75" s="2"/>
      <c r="N75" s="2"/>
      <c r="O75" s="2"/>
      <c r="P75" s="2"/>
      <c r="Q75" s="2"/>
      <c r="R75" s="2"/>
      <c r="S75" s="2"/>
    </row>
    <row r="76" spans="1:19" x14ac:dyDescent="0.3">
      <c r="A76" s="21"/>
      <c r="B76" s="2"/>
      <c r="C76" s="2"/>
      <c r="D76" s="2"/>
      <c r="E76" s="2"/>
      <c r="F76" s="2"/>
      <c r="G76" s="2"/>
      <c r="H76" s="2"/>
      <c r="I76" s="2"/>
      <c r="J76" s="2"/>
      <c r="K76" s="2"/>
      <c r="L76" s="2"/>
      <c r="M76" s="2"/>
      <c r="N76" s="2"/>
      <c r="O76" s="2"/>
      <c r="P76" s="2"/>
      <c r="Q76" s="2"/>
      <c r="R76" s="2"/>
      <c r="S76" s="2"/>
    </row>
    <row r="77" spans="1:19" x14ac:dyDescent="0.3">
      <c r="A77" s="21"/>
      <c r="B77" s="2"/>
      <c r="C77" s="2"/>
      <c r="D77" s="2"/>
      <c r="E77" s="2"/>
      <c r="F77" s="2"/>
      <c r="G77" s="2"/>
      <c r="H77" s="2"/>
      <c r="I77" s="2"/>
      <c r="J77" s="2"/>
      <c r="K77" s="2"/>
      <c r="L77" s="2"/>
      <c r="M77" s="2"/>
      <c r="N77" s="2"/>
      <c r="O77" s="2"/>
      <c r="P77" s="2"/>
      <c r="Q77" s="2"/>
      <c r="R77" s="2"/>
      <c r="S77" s="2"/>
    </row>
    <row r="78" spans="1:19" x14ac:dyDescent="0.3">
      <c r="A78" s="21"/>
      <c r="B78" s="2"/>
      <c r="C78" s="2"/>
      <c r="D78" s="2"/>
      <c r="E78" s="2"/>
      <c r="F78" s="2"/>
      <c r="G78" s="2"/>
      <c r="H78" s="2"/>
      <c r="I78" s="2"/>
      <c r="J78" s="2"/>
      <c r="K78" s="2"/>
      <c r="L78" s="2"/>
      <c r="M78" s="2"/>
      <c r="N78" s="2"/>
      <c r="O78" s="2"/>
      <c r="P78" s="2"/>
      <c r="Q78" s="2"/>
      <c r="R78" s="2"/>
      <c r="S78" s="2"/>
    </row>
    <row r="79" spans="1:19" x14ac:dyDescent="0.3">
      <c r="A79" s="21"/>
      <c r="B79" s="2"/>
      <c r="C79" s="2"/>
      <c r="D79" s="2"/>
      <c r="E79" s="2"/>
      <c r="F79" s="2"/>
      <c r="G79" s="2"/>
      <c r="H79" s="2"/>
      <c r="I79" s="2"/>
      <c r="J79" s="2"/>
      <c r="K79" s="2"/>
      <c r="L79" s="2"/>
      <c r="M79" s="2"/>
      <c r="N79" s="2"/>
      <c r="O79" s="2"/>
      <c r="P79" s="2"/>
      <c r="Q79" s="2"/>
      <c r="R79" s="2"/>
      <c r="S79" s="2"/>
    </row>
    <row r="80" spans="1:19" x14ac:dyDescent="0.3">
      <c r="A80" s="21"/>
      <c r="B80" s="2"/>
      <c r="C80" s="2"/>
      <c r="D80" s="2"/>
      <c r="E80" s="2"/>
      <c r="F80" s="2"/>
      <c r="G80" s="2"/>
      <c r="H80" s="2"/>
      <c r="I80" s="2"/>
      <c r="J80" s="2"/>
      <c r="K80" s="2"/>
      <c r="L80" s="2"/>
      <c r="M80" s="2"/>
      <c r="N80" s="2"/>
      <c r="O80" s="2"/>
      <c r="P80" s="2"/>
      <c r="Q80" s="2"/>
      <c r="R80" s="2"/>
      <c r="S80" s="2"/>
    </row>
    <row r="81" spans="1:19" x14ac:dyDescent="0.3">
      <c r="A81" s="21"/>
      <c r="B81" s="2"/>
      <c r="C81" s="2"/>
      <c r="D81" s="2"/>
      <c r="E81" s="2"/>
      <c r="F81" s="2"/>
      <c r="G81" s="2"/>
      <c r="H81" s="2"/>
      <c r="I81" s="2"/>
      <c r="J81" s="2"/>
      <c r="K81" s="2"/>
      <c r="L81" s="2"/>
      <c r="M81" s="2"/>
      <c r="N81" s="2"/>
      <c r="O81" s="2"/>
      <c r="P81" s="2"/>
      <c r="Q81" s="2"/>
      <c r="R81" s="2"/>
      <c r="S81" s="2"/>
    </row>
    <row r="82" spans="1:19" x14ac:dyDescent="0.3">
      <c r="A82" s="21"/>
      <c r="B82" s="2"/>
      <c r="C82" s="2"/>
      <c r="D82" s="2"/>
      <c r="E82" s="2"/>
      <c r="F82" s="2"/>
      <c r="G82" s="2"/>
      <c r="H82" s="2"/>
      <c r="I82" s="2"/>
      <c r="J82" s="2"/>
      <c r="K82" s="2"/>
      <c r="L82" s="2"/>
      <c r="M82" s="2"/>
      <c r="N82" s="2"/>
      <c r="O82" s="2"/>
      <c r="P82" s="2"/>
      <c r="Q82" s="2"/>
      <c r="R82" s="2"/>
      <c r="S82" s="2"/>
    </row>
    <row r="83" spans="1:19" x14ac:dyDescent="0.3">
      <c r="A83" s="21"/>
      <c r="B83" s="2"/>
      <c r="C83" s="2"/>
      <c r="D83" s="2"/>
      <c r="E83" s="2"/>
      <c r="F83" s="2"/>
      <c r="G83" s="2"/>
      <c r="H83" s="2"/>
      <c r="I83" s="2"/>
      <c r="J83" s="2"/>
      <c r="K83" s="2"/>
      <c r="L83" s="2"/>
      <c r="M83" s="2"/>
      <c r="N83" s="2"/>
      <c r="O83" s="2"/>
      <c r="P83" s="2"/>
      <c r="Q83" s="2"/>
      <c r="R83" s="2"/>
      <c r="S83" s="2"/>
    </row>
    <row r="84" spans="1:19" x14ac:dyDescent="0.3">
      <c r="A84" s="21"/>
      <c r="B84" s="2"/>
      <c r="C84" s="2"/>
      <c r="D84" s="2"/>
      <c r="E84" s="2"/>
      <c r="F84" s="2"/>
      <c r="G84" s="2"/>
      <c r="H84" s="2"/>
      <c r="I84" s="2"/>
      <c r="J84" s="2"/>
      <c r="K84" s="2"/>
      <c r="L84" s="2"/>
      <c r="M84" s="2"/>
      <c r="N84" s="2"/>
      <c r="O84" s="2"/>
      <c r="P84" s="2"/>
      <c r="Q84" s="2"/>
      <c r="R84" s="2"/>
      <c r="S84" s="2"/>
    </row>
    <row r="85" spans="1:19" x14ac:dyDescent="0.3">
      <c r="A85" s="21"/>
      <c r="B85" s="2"/>
      <c r="C85" s="2"/>
      <c r="D85" s="2"/>
      <c r="E85" s="2"/>
      <c r="F85" s="2"/>
      <c r="G85" s="2"/>
      <c r="H85" s="2"/>
      <c r="I85" s="2"/>
      <c r="J85" s="2"/>
      <c r="K85" s="2"/>
      <c r="L85" s="2"/>
      <c r="M85" s="2"/>
      <c r="N85" s="2"/>
      <c r="O85" s="2"/>
      <c r="P85" s="2"/>
      <c r="Q85" s="2"/>
      <c r="R85" s="2"/>
      <c r="S85" s="2"/>
    </row>
    <row r="86" spans="1:19" x14ac:dyDescent="0.3">
      <c r="A86" s="21"/>
      <c r="B86" s="2"/>
      <c r="C86" s="2"/>
      <c r="D86" s="2"/>
      <c r="E86" s="2"/>
      <c r="F86" s="2"/>
      <c r="G86" s="2"/>
      <c r="H86" s="2"/>
      <c r="I86" s="2"/>
      <c r="J86" s="2"/>
      <c r="K86" s="2"/>
      <c r="L86" s="2"/>
      <c r="M86" s="2"/>
      <c r="N86" s="2"/>
      <c r="O86" s="2"/>
      <c r="P86" s="2"/>
      <c r="Q86" s="2"/>
      <c r="R86" s="2"/>
      <c r="S86" s="2"/>
    </row>
    <row r="87" spans="1:19" x14ac:dyDescent="0.3">
      <c r="A87" s="21"/>
      <c r="B87" s="2"/>
      <c r="C87" s="2"/>
      <c r="D87" s="2"/>
      <c r="E87" s="2"/>
      <c r="F87" s="2"/>
      <c r="G87" s="2"/>
      <c r="H87" s="2"/>
      <c r="I87" s="2"/>
      <c r="J87" s="2"/>
      <c r="K87" s="2"/>
      <c r="L87" s="2"/>
      <c r="M87" s="2"/>
      <c r="N87" s="2"/>
      <c r="O87" s="2"/>
      <c r="P87" s="2"/>
      <c r="Q87" s="2"/>
      <c r="R87" s="2"/>
      <c r="S87" s="2"/>
    </row>
    <row r="88" spans="1:19" x14ac:dyDescent="0.3">
      <c r="A88" s="21"/>
      <c r="B88" s="2"/>
      <c r="C88" s="2"/>
      <c r="D88" s="2"/>
      <c r="E88" s="2"/>
      <c r="F88" s="2"/>
      <c r="G88" s="2"/>
      <c r="H88" s="2"/>
      <c r="I88" s="2"/>
      <c r="J88" s="2"/>
      <c r="K88" s="2"/>
      <c r="L88" s="2"/>
      <c r="M88" s="2"/>
      <c r="N88" s="2"/>
      <c r="O88" s="2"/>
      <c r="P88" s="2"/>
      <c r="Q88" s="2"/>
      <c r="R88" s="2"/>
      <c r="S88" s="2"/>
    </row>
    <row r="89" spans="1:19" x14ac:dyDescent="0.3">
      <c r="A89" s="21"/>
      <c r="B89" s="2"/>
      <c r="C89" s="2"/>
      <c r="D89" s="2"/>
      <c r="E89" s="2"/>
      <c r="F89" s="2"/>
      <c r="G89" s="2"/>
      <c r="H89" s="2"/>
      <c r="I89" s="2"/>
      <c r="J89" s="2"/>
      <c r="K89" s="2"/>
      <c r="L89" s="2"/>
      <c r="M89" s="2"/>
      <c r="N89" s="2"/>
      <c r="O89" s="2"/>
      <c r="P89" s="2"/>
      <c r="Q89" s="2"/>
      <c r="R89" s="2"/>
      <c r="S89" s="2"/>
    </row>
    <row r="90" spans="1:19" x14ac:dyDescent="0.3">
      <c r="A90" s="21"/>
      <c r="B90" s="2"/>
      <c r="C90" s="2"/>
      <c r="D90" s="2"/>
      <c r="E90" s="2"/>
      <c r="F90" s="2"/>
      <c r="G90" s="2"/>
      <c r="H90" s="2"/>
      <c r="I90" s="2"/>
      <c r="J90" s="2"/>
      <c r="K90" s="2"/>
      <c r="L90" s="2"/>
      <c r="M90" s="2"/>
      <c r="N90" s="2"/>
      <c r="O90" s="2"/>
      <c r="P90" s="2"/>
      <c r="Q90" s="2"/>
      <c r="R90" s="2"/>
      <c r="S90" s="2"/>
    </row>
    <row r="91" spans="1:19" x14ac:dyDescent="0.3">
      <c r="A91" s="21"/>
      <c r="B91" s="2"/>
      <c r="C91" s="2"/>
      <c r="D91" s="2"/>
      <c r="E91" s="2"/>
      <c r="F91" s="2"/>
      <c r="G91" s="2"/>
      <c r="H91" s="2"/>
      <c r="I91" s="2"/>
      <c r="J91" s="2"/>
      <c r="K91" s="2"/>
      <c r="L91" s="2"/>
      <c r="M91" s="2"/>
      <c r="N91" s="2"/>
      <c r="O91" s="2"/>
      <c r="P91" s="2"/>
      <c r="Q91" s="2"/>
      <c r="R91" s="2"/>
      <c r="S91" s="2"/>
    </row>
    <row r="92" spans="1:19" x14ac:dyDescent="0.3">
      <c r="A92" s="21"/>
      <c r="B92" s="2"/>
      <c r="C92" s="2"/>
      <c r="D92" s="2"/>
      <c r="E92" s="2"/>
      <c r="F92" s="2"/>
      <c r="G92" s="2"/>
      <c r="H92" s="2"/>
      <c r="I92" s="2"/>
      <c r="J92" s="2"/>
      <c r="K92" s="2"/>
      <c r="L92" s="2"/>
      <c r="M92" s="2"/>
      <c r="N92" s="2"/>
      <c r="O92" s="2"/>
      <c r="P92" s="2"/>
      <c r="Q92" s="2"/>
      <c r="R92" s="2"/>
      <c r="S92" s="2"/>
    </row>
    <row r="93" spans="1:19" x14ac:dyDescent="0.3">
      <c r="A93" s="21"/>
      <c r="B93" s="2"/>
      <c r="C93" s="2"/>
      <c r="D93" s="2"/>
      <c r="E93" s="2"/>
      <c r="F93" s="2"/>
      <c r="G93" s="2"/>
      <c r="H93" s="2"/>
      <c r="I93" s="2"/>
      <c r="J93" s="2"/>
      <c r="K93" s="2"/>
      <c r="L93" s="2"/>
      <c r="M93" s="2"/>
      <c r="N93" s="2"/>
      <c r="O93" s="2"/>
      <c r="P93" s="2"/>
      <c r="Q93" s="2"/>
      <c r="R93" s="2"/>
      <c r="S93" s="2"/>
    </row>
    <row r="94" spans="1:19" x14ac:dyDescent="0.3">
      <c r="A94" s="21"/>
      <c r="B94" s="2"/>
      <c r="C94" s="2"/>
      <c r="D94" s="2"/>
      <c r="E94" s="2"/>
      <c r="F94" s="2"/>
      <c r="G94" s="2"/>
      <c r="H94" s="2"/>
      <c r="I94" s="2"/>
      <c r="J94" s="2"/>
      <c r="K94" s="2"/>
      <c r="L94" s="2"/>
      <c r="M94" s="2"/>
      <c r="N94" s="2"/>
      <c r="O94" s="2"/>
      <c r="P94" s="2"/>
      <c r="Q94" s="2"/>
      <c r="R94" s="2"/>
      <c r="S94" s="2"/>
    </row>
    <row r="95" spans="1:19" x14ac:dyDescent="0.3">
      <c r="A95" s="21"/>
      <c r="B95" s="2"/>
      <c r="C95" s="2"/>
      <c r="D95" s="2"/>
      <c r="E95" s="2"/>
      <c r="F95" s="2"/>
      <c r="G95" s="2"/>
      <c r="H95" s="2"/>
      <c r="I95" s="2"/>
      <c r="J95" s="2"/>
      <c r="K95" s="2"/>
      <c r="L95" s="2"/>
      <c r="M95" s="2"/>
      <c r="N95" s="2"/>
      <c r="O95" s="2"/>
      <c r="P95" s="2"/>
      <c r="Q95" s="2"/>
      <c r="R95" s="2"/>
      <c r="S95" s="2"/>
    </row>
    <row r="96" spans="1:19" x14ac:dyDescent="0.3">
      <c r="A96" s="21"/>
      <c r="B96" s="2"/>
      <c r="C96" s="2"/>
      <c r="D96" s="2"/>
      <c r="E96" s="2"/>
      <c r="F96" s="2"/>
      <c r="G96" s="2"/>
      <c r="H96" s="2"/>
      <c r="I96" s="2"/>
      <c r="J96" s="2"/>
      <c r="K96" s="2"/>
      <c r="L96" s="2"/>
      <c r="M96" s="2"/>
      <c r="N96" s="2"/>
      <c r="O96" s="2"/>
      <c r="P96" s="2"/>
      <c r="Q96" s="2"/>
      <c r="R96" s="2"/>
      <c r="S96" s="2"/>
    </row>
    <row r="97" spans="1:19" x14ac:dyDescent="0.3">
      <c r="A97" s="21"/>
      <c r="B97" s="2"/>
      <c r="C97" s="2"/>
      <c r="D97" s="2"/>
      <c r="E97" s="2"/>
      <c r="F97" s="2"/>
      <c r="G97" s="2"/>
      <c r="H97" s="2"/>
      <c r="I97" s="2"/>
      <c r="J97" s="2"/>
      <c r="K97" s="2"/>
      <c r="L97" s="2"/>
      <c r="M97" s="2"/>
      <c r="N97" s="2"/>
      <c r="O97" s="2"/>
      <c r="P97" s="2"/>
      <c r="Q97" s="2"/>
      <c r="R97" s="2"/>
      <c r="S97" s="2"/>
    </row>
    <row r="98" spans="1:19" x14ac:dyDescent="0.3">
      <c r="A98" s="21"/>
      <c r="B98" s="2"/>
      <c r="C98" s="2"/>
      <c r="D98" s="2"/>
      <c r="E98" s="2"/>
      <c r="F98" s="2"/>
      <c r="G98" s="2"/>
      <c r="H98" s="2"/>
      <c r="I98" s="2"/>
      <c r="J98" s="2"/>
      <c r="K98" s="2"/>
      <c r="L98" s="2"/>
      <c r="M98" s="2"/>
      <c r="N98" s="2"/>
      <c r="O98" s="2"/>
      <c r="P98" s="2"/>
      <c r="Q98" s="2"/>
      <c r="R98" s="2"/>
      <c r="S98" s="2"/>
    </row>
    <row r="99" spans="1:19" x14ac:dyDescent="0.3">
      <c r="A99" s="21"/>
      <c r="B99" s="2"/>
      <c r="C99" s="2"/>
      <c r="D99" s="2"/>
      <c r="E99" s="2"/>
      <c r="F99" s="2"/>
      <c r="G99" s="2"/>
      <c r="H99" s="2"/>
      <c r="I99" s="2"/>
      <c r="J99" s="2"/>
      <c r="K99" s="2"/>
      <c r="L99" s="2"/>
      <c r="M99" s="2"/>
      <c r="N99" s="2"/>
      <c r="O99" s="2"/>
      <c r="P99" s="2"/>
      <c r="Q99" s="2"/>
      <c r="R99" s="2"/>
      <c r="S99" s="2"/>
    </row>
    <row r="100" spans="1:19" x14ac:dyDescent="0.3">
      <c r="A100" s="21"/>
      <c r="B100" s="2"/>
      <c r="C100" s="2"/>
      <c r="D100" s="2"/>
      <c r="E100" s="2"/>
      <c r="F100" s="2"/>
      <c r="G100" s="2"/>
      <c r="H100" s="2"/>
      <c r="I100" s="2"/>
      <c r="J100" s="2"/>
      <c r="K100" s="2"/>
      <c r="L100" s="2"/>
      <c r="M100" s="2"/>
      <c r="N100" s="2"/>
      <c r="O100" s="2"/>
      <c r="P100" s="2"/>
      <c r="Q100" s="2"/>
      <c r="R100" s="2"/>
      <c r="S100" s="2"/>
    </row>
    <row r="101" spans="1:19" x14ac:dyDescent="0.3">
      <c r="A101" s="21"/>
      <c r="B101" s="2"/>
      <c r="C101" s="2"/>
      <c r="D101" s="2"/>
      <c r="E101" s="2"/>
      <c r="F101" s="2"/>
      <c r="G101" s="2"/>
      <c r="H101" s="2"/>
      <c r="I101" s="2"/>
      <c r="J101" s="2"/>
      <c r="K101" s="2"/>
      <c r="L101" s="2"/>
      <c r="M101" s="2"/>
      <c r="N101" s="2"/>
      <c r="O101" s="2"/>
      <c r="P101" s="2"/>
      <c r="Q101" s="2"/>
      <c r="R101" s="2"/>
      <c r="S101" s="2"/>
    </row>
    <row r="102" spans="1:19" x14ac:dyDescent="0.3">
      <c r="A102" s="21"/>
      <c r="B102" s="2"/>
      <c r="C102" s="2"/>
      <c r="D102" s="2"/>
      <c r="E102" s="2"/>
      <c r="F102" s="2"/>
      <c r="G102" s="2"/>
      <c r="H102" s="2"/>
      <c r="I102" s="2"/>
      <c r="J102" s="2"/>
      <c r="K102" s="2"/>
      <c r="L102" s="2"/>
      <c r="M102" s="2"/>
      <c r="N102" s="2"/>
      <c r="O102" s="2"/>
      <c r="P102" s="2"/>
      <c r="Q102" s="2"/>
      <c r="R102" s="2"/>
      <c r="S102" s="2"/>
    </row>
    <row r="103" spans="1:19" x14ac:dyDescent="0.3">
      <c r="A103" s="21"/>
      <c r="B103" s="2"/>
      <c r="C103" s="2"/>
      <c r="D103" s="2"/>
      <c r="E103" s="2"/>
      <c r="F103" s="2"/>
      <c r="G103" s="2"/>
      <c r="H103" s="2"/>
      <c r="I103" s="2"/>
      <c r="J103" s="2"/>
      <c r="K103" s="2"/>
      <c r="L103" s="2"/>
      <c r="M103" s="2"/>
      <c r="N103" s="2"/>
      <c r="O103" s="2"/>
      <c r="P103" s="2"/>
      <c r="Q103" s="2"/>
      <c r="R103" s="2"/>
      <c r="S103" s="2"/>
    </row>
    <row r="104" spans="1:19" x14ac:dyDescent="0.3">
      <c r="A104" s="21"/>
      <c r="B104" s="2"/>
      <c r="C104" s="2"/>
      <c r="D104" s="2"/>
      <c r="E104" s="2"/>
      <c r="F104" s="2"/>
      <c r="G104" s="2"/>
      <c r="H104" s="2"/>
      <c r="I104" s="2"/>
      <c r="J104" s="2"/>
      <c r="K104" s="2"/>
      <c r="L104" s="2"/>
      <c r="M104" s="2"/>
      <c r="N104" s="2"/>
      <c r="O104" s="2"/>
      <c r="P104" s="2"/>
      <c r="Q104" s="2"/>
      <c r="R104" s="2"/>
      <c r="S104" s="2"/>
    </row>
    <row r="105" spans="1:19" x14ac:dyDescent="0.3">
      <c r="A105" s="21"/>
      <c r="B105" s="2"/>
      <c r="C105" s="2"/>
      <c r="D105" s="2"/>
      <c r="E105" s="2"/>
      <c r="F105" s="2"/>
      <c r="G105" s="2"/>
      <c r="H105" s="2"/>
      <c r="I105" s="2"/>
      <c r="J105" s="2"/>
      <c r="K105" s="2"/>
      <c r="L105" s="2"/>
      <c r="M105" s="2"/>
      <c r="N105" s="2"/>
      <c r="O105" s="2"/>
      <c r="P105" s="2"/>
      <c r="Q105" s="2"/>
      <c r="R105" s="2"/>
      <c r="S105" s="2"/>
    </row>
    <row r="106" spans="1:19" x14ac:dyDescent="0.3">
      <c r="A106" s="21"/>
      <c r="B106" s="2"/>
      <c r="C106" s="2"/>
      <c r="D106" s="2"/>
      <c r="E106" s="2"/>
      <c r="F106" s="2"/>
      <c r="G106" s="2"/>
      <c r="H106" s="2"/>
      <c r="I106" s="2"/>
      <c r="J106" s="2"/>
      <c r="K106" s="2"/>
      <c r="L106" s="2"/>
      <c r="M106" s="2"/>
      <c r="N106" s="2"/>
      <c r="O106" s="2"/>
      <c r="P106" s="2"/>
      <c r="Q106" s="2"/>
      <c r="R106" s="2"/>
      <c r="S106" s="2"/>
    </row>
    <row r="107" spans="1:19" x14ac:dyDescent="0.3">
      <c r="A107" s="21"/>
      <c r="B107" s="2"/>
      <c r="C107" s="2"/>
      <c r="D107" s="2"/>
      <c r="E107" s="2"/>
      <c r="F107" s="2"/>
      <c r="G107" s="2"/>
      <c r="H107" s="2"/>
      <c r="I107" s="2"/>
      <c r="J107" s="2"/>
      <c r="K107" s="2"/>
      <c r="L107" s="2"/>
      <c r="M107" s="2"/>
      <c r="N107" s="2"/>
      <c r="O107" s="2"/>
      <c r="P107" s="2"/>
      <c r="Q107" s="2"/>
      <c r="R107" s="2"/>
      <c r="S107" s="2"/>
    </row>
    <row r="108" spans="1:19" x14ac:dyDescent="0.3">
      <c r="A108" s="21"/>
      <c r="B108" s="2"/>
      <c r="C108" s="2"/>
      <c r="D108" s="2"/>
      <c r="E108" s="2"/>
      <c r="F108" s="2"/>
      <c r="G108" s="2"/>
      <c r="H108" s="2"/>
      <c r="I108" s="2"/>
      <c r="J108" s="2"/>
      <c r="K108" s="2"/>
      <c r="L108" s="2"/>
      <c r="M108" s="2"/>
      <c r="N108" s="2"/>
      <c r="O108" s="2"/>
      <c r="P108" s="2"/>
      <c r="Q108" s="2"/>
      <c r="R108" s="2"/>
      <c r="S108" s="2"/>
    </row>
    <row r="109" spans="1:19" x14ac:dyDescent="0.3">
      <c r="A109" s="21"/>
      <c r="B109" s="2"/>
      <c r="C109" s="2"/>
      <c r="D109" s="2"/>
      <c r="E109" s="2"/>
      <c r="F109" s="2"/>
      <c r="G109" s="2"/>
      <c r="H109" s="2"/>
      <c r="I109" s="2"/>
      <c r="J109" s="2"/>
      <c r="K109" s="2"/>
      <c r="L109" s="2"/>
      <c r="M109" s="2"/>
      <c r="N109" s="2"/>
      <c r="O109" s="2"/>
      <c r="P109" s="2"/>
      <c r="Q109" s="2"/>
      <c r="R109" s="2"/>
      <c r="S109" s="2"/>
    </row>
    <row r="110" spans="1:19" x14ac:dyDescent="0.3">
      <c r="A110" s="21"/>
      <c r="B110" s="2"/>
      <c r="C110" s="2"/>
      <c r="D110" s="2"/>
      <c r="E110" s="2"/>
      <c r="F110" s="2"/>
      <c r="G110" s="2"/>
      <c r="H110" s="2"/>
      <c r="I110" s="2"/>
      <c r="J110" s="2"/>
      <c r="K110" s="2"/>
      <c r="L110" s="2"/>
      <c r="M110" s="2"/>
      <c r="N110" s="2"/>
      <c r="O110" s="2"/>
      <c r="P110" s="2"/>
      <c r="Q110" s="2"/>
      <c r="R110" s="2"/>
      <c r="S110" s="2"/>
    </row>
    <row r="111" spans="1:19" x14ac:dyDescent="0.3">
      <c r="A111" s="21"/>
      <c r="B111" s="2"/>
      <c r="C111" s="2"/>
      <c r="D111" s="2"/>
      <c r="E111" s="2"/>
      <c r="F111" s="2"/>
      <c r="G111" s="2"/>
      <c r="H111" s="2"/>
      <c r="I111" s="2"/>
      <c r="J111" s="2"/>
      <c r="K111" s="2"/>
      <c r="L111" s="2"/>
      <c r="M111" s="2"/>
      <c r="N111" s="2"/>
      <c r="O111" s="2"/>
      <c r="P111" s="2"/>
      <c r="Q111" s="2"/>
      <c r="R111" s="2"/>
      <c r="S111" s="2"/>
    </row>
    <row r="112" spans="1:19" x14ac:dyDescent="0.3">
      <c r="A112" s="21"/>
      <c r="B112" s="2"/>
      <c r="C112" s="2"/>
      <c r="D112" s="2"/>
      <c r="E112" s="2"/>
      <c r="F112" s="2"/>
      <c r="G112" s="2"/>
      <c r="H112" s="2"/>
      <c r="I112" s="2"/>
      <c r="J112" s="2"/>
      <c r="K112" s="2"/>
      <c r="L112" s="2"/>
      <c r="M112" s="2"/>
      <c r="N112" s="2"/>
      <c r="O112" s="2"/>
      <c r="P112" s="2"/>
      <c r="Q112" s="2"/>
      <c r="R112" s="2"/>
      <c r="S112" s="2"/>
    </row>
    <row r="113" spans="1:19" x14ac:dyDescent="0.3">
      <c r="A113" s="21"/>
      <c r="B113" s="2"/>
      <c r="C113" s="2"/>
      <c r="D113" s="2"/>
      <c r="E113" s="2"/>
      <c r="F113" s="2"/>
      <c r="G113" s="2"/>
      <c r="H113" s="2"/>
      <c r="I113" s="2"/>
      <c r="J113" s="2"/>
      <c r="K113" s="2"/>
      <c r="L113" s="2"/>
      <c r="M113" s="2"/>
      <c r="N113" s="2"/>
      <c r="O113" s="2"/>
      <c r="P113" s="2"/>
      <c r="Q113" s="2"/>
      <c r="R113" s="2"/>
      <c r="S113" s="2"/>
    </row>
    <row r="114" spans="1:19" x14ac:dyDescent="0.3">
      <c r="A114" s="21"/>
      <c r="B114" s="2"/>
      <c r="C114" s="2"/>
      <c r="D114" s="2"/>
      <c r="E114" s="2"/>
      <c r="F114" s="2"/>
      <c r="G114" s="2"/>
      <c r="H114" s="2"/>
      <c r="I114" s="2"/>
      <c r="J114" s="2"/>
      <c r="K114" s="2"/>
      <c r="L114" s="2"/>
      <c r="M114" s="2"/>
      <c r="N114" s="2"/>
      <c r="O114" s="2"/>
      <c r="P114" s="2"/>
      <c r="Q114" s="2"/>
      <c r="R114" s="2"/>
      <c r="S114" s="2"/>
    </row>
    <row r="115" spans="1:19" x14ac:dyDescent="0.3">
      <c r="A115" s="21"/>
      <c r="B115" s="2"/>
      <c r="C115" s="2"/>
      <c r="D115" s="2"/>
      <c r="E115" s="2"/>
      <c r="F115" s="2"/>
      <c r="G115" s="2"/>
      <c r="H115" s="2"/>
      <c r="I115" s="2"/>
      <c r="J115" s="2"/>
      <c r="K115" s="2"/>
      <c r="L115" s="2"/>
      <c r="M115" s="2"/>
      <c r="N115" s="2"/>
      <c r="O115" s="2"/>
      <c r="P115" s="2"/>
      <c r="Q115" s="2"/>
      <c r="R115" s="2"/>
      <c r="S115" s="2"/>
    </row>
    <row r="116" spans="1:19" x14ac:dyDescent="0.3">
      <c r="A116" s="21"/>
      <c r="B116" s="2"/>
      <c r="C116" s="2"/>
      <c r="D116" s="2"/>
      <c r="E116" s="2"/>
      <c r="F116" s="2"/>
      <c r="G116" s="2"/>
      <c r="H116" s="2"/>
      <c r="I116" s="2"/>
      <c r="J116" s="2"/>
      <c r="K116" s="2"/>
      <c r="L116" s="2"/>
      <c r="M116" s="2"/>
      <c r="N116" s="2"/>
      <c r="O116" s="2"/>
      <c r="P116" s="2"/>
      <c r="Q116" s="2"/>
      <c r="R116" s="2"/>
      <c r="S116" s="2"/>
    </row>
    <row r="117" spans="1:19" x14ac:dyDescent="0.3">
      <c r="A117" s="21"/>
      <c r="B117" s="2"/>
      <c r="C117" s="2"/>
      <c r="D117" s="2"/>
      <c r="E117" s="2"/>
      <c r="F117" s="2"/>
      <c r="G117" s="2"/>
      <c r="H117" s="2"/>
      <c r="I117" s="2"/>
      <c r="J117" s="2"/>
      <c r="K117" s="2"/>
      <c r="L117" s="2"/>
      <c r="M117" s="2"/>
      <c r="N117" s="2"/>
      <c r="O117" s="2"/>
      <c r="P117" s="2"/>
      <c r="Q117" s="2"/>
      <c r="R117" s="2"/>
      <c r="S117" s="2"/>
    </row>
    <row r="118" spans="1:19" x14ac:dyDescent="0.3">
      <c r="A118" s="21"/>
      <c r="B118" s="2"/>
      <c r="C118" s="2"/>
      <c r="D118" s="2"/>
      <c r="E118" s="2"/>
      <c r="F118" s="2"/>
      <c r="G118" s="2"/>
      <c r="H118" s="2"/>
      <c r="I118" s="2"/>
      <c r="J118" s="2"/>
      <c r="K118" s="2"/>
      <c r="L118" s="2"/>
      <c r="M118" s="2"/>
      <c r="N118" s="2"/>
      <c r="O118" s="2"/>
      <c r="P118" s="2"/>
      <c r="Q118" s="2"/>
      <c r="R118" s="2"/>
      <c r="S118" s="2"/>
    </row>
    <row r="119" spans="1:19" x14ac:dyDescent="0.3">
      <c r="A119" s="21"/>
      <c r="B119" s="2"/>
      <c r="C119" s="2"/>
      <c r="D119" s="2"/>
      <c r="E119" s="2"/>
      <c r="F119" s="2"/>
      <c r="G119" s="2"/>
      <c r="H119" s="2"/>
      <c r="I119" s="2"/>
      <c r="J119" s="2"/>
      <c r="K119" s="2"/>
      <c r="L119" s="2"/>
      <c r="M119" s="2"/>
      <c r="N119" s="2"/>
      <c r="O119" s="2"/>
      <c r="P119" s="2"/>
      <c r="Q119" s="2"/>
      <c r="R119" s="2"/>
      <c r="S119" s="2"/>
    </row>
    <row r="120" spans="1:19" x14ac:dyDescent="0.3">
      <c r="A120" s="21"/>
      <c r="B120" s="2"/>
      <c r="C120" s="2"/>
      <c r="D120" s="2"/>
      <c r="E120" s="2"/>
      <c r="F120" s="2"/>
      <c r="G120" s="2"/>
      <c r="H120" s="2"/>
      <c r="I120" s="2"/>
      <c r="J120" s="2"/>
      <c r="K120" s="2"/>
      <c r="L120" s="2"/>
      <c r="M120" s="2"/>
      <c r="N120" s="2"/>
      <c r="O120" s="2"/>
      <c r="P120" s="2"/>
      <c r="Q120" s="2"/>
      <c r="R120" s="2"/>
      <c r="S120" s="2"/>
    </row>
    <row r="121" spans="1:19" x14ac:dyDescent="0.3">
      <c r="A121" s="21"/>
      <c r="B121" s="2"/>
      <c r="C121" s="2"/>
      <c r="D121" s="2"/>
      <c r="E121" s="2"/>
      <c r="F121" s="2"/>
      <c r="G121" s="2"/>
      <c r="H121" s="2"/>
      <c r="I121" s="2"/>
      <c r="J121" s="2"/>
      <c r="K121" s="2"/>
      <c r="L121" s="2"/>
      <c r="M121" s="2"/>
      <c r="N121" s="2"/>
      <c r="O121" s="2"/>
      <c r="P121" s="2"/>
      <c r="Q121" s="2"/>
      <c r="R121" s="2"/>
      <c r="S121" s="2"/>
    </row>
    <row r="122" spans="1:19" x14ac:dyDescent="0.3">
      <c r="A122" s="21"/>
      <c r="B122" s="2"/>
      <c r="C122" s="2"/>
      <c r="D122" s="2"/>
      <c r="E122" s="2"/>
      <c r="F122" s="2"/>
      <c r="G122" s="2"/>
      <c r="H122" s="2"/>
      <c r="I122" s="2"/>
      <c r="J122" s="2"/>
      <c r="K122" s="2"/>
      <c r="L122" s="2"/>
      <c r="M122" s="2"/>
      <c r="N122" s="2"/>
      <c r="O122" s="2"/>
      <c r="P122" s="2"/>
      <c r="Q122" s="2"/>
      <c r="R122" s="2"/>
      <c r="S122" s="2"/>
    </row>
    <row r="123" spans="1:19" x14ac:dyDescent="0.3">
      <c r="A123" s="21"/>
      <c r="B123" s="2"/>
      <c r="C123" s="2"/>
      <c r="D123" s="2"/>
      <c r="E123" s="2"/>
      <c r="F123" s="2"/>
      <c r="G123" s="2"/>
      <c r="H123" s="2"/>
      <c r="I123" s="2"/>
      <c r="J123" s="2"/>
      <c r="K123" s="2"/>
      <c r="L123" s="2"/>
      <c r="M123" s="2"/>
      <c r="N123" s="2"/>
      <c r="O123" s="2"/>
      <c r="P123" s="2"/>
      <c r="Q123" s="2"/>
      <c r="R123" s="2"/>
      <c r="S123" s="2"/>
    </row>
    <row r="124" spans="1:19" x14ac:dyDescent="0.3">
      <c r="A124" s="21"/>
      <c r="B124" s="2"/>
      <c r="C124" s="2"/>
      <c r="D124" s="2"/>
      <c r="E124" s="2"/>
      <c r="F124" s="2"/>
      <c r="G124" s="2"/>
      <c r="H124" s="2"/>
      <c r="I124" s="2"/>
      <c r="J124" s="2"/>
      <c r="K124" s="2"/>
      <c r="L124" s="2"/>
      <c r="M124" s="2"/>
      <c r="N124" s="2"/>
      <c r="O124" s="2"/>
      <c r="P124" s="2"/>
      <c r="Q124" s="2"/>
      <c r="R124" s="2"/>
      <c r="S124" s="2"/>
    </row>
    <row r="125" spans="1:19" x14ac:dyDescent="0.3">
      <c r="A125" s="21"/>
      <c r="B125" s="2"/>
      <c r="C125" s="2"/>
      <c r="D125" s="2"/>
      <c r="E125" s="2"/>
      <c r="F125" s="2"/>
      <c r="G125" s="2"/>
      <c r="H125" s="2"/>
      <c r="I125" s="2"/>
      <c r="J125" s="2"/>
      <c r="K125" s="2"/>
      <c r="L125" s="2"/>
      <c r="M125" s="2"/>
      <c r="N125" s="2"/>
      <c r="O125" s="2"/>
      <c r="P125" s="2"/>
      <c r="Q125" s="2"/>
      <c r="R125" s="2"/>
      <c r="S125" s="2"/>
    </row>
    <row r="126" spans="1:19" x14ac:dyDescent="0.3">
      <c r="A126" s="21"/>
      <c r="B126" s="2"/>
      <c r="C126" s="2"/>
      <c r="D126" s="2"/>
      <c r="E126" s="2"/>
      <c r="F126" s="2"/>
      <c r="G126" s="2"/>
      <c r="H126" s="2"/>
      <c r="I126" s="2"/>
      <c r="J126" s="2"/>
      <c r="K126" s="2"/>
      <c r="L126" s="2"/>
      <c r="M126" s="2"/>
      <c r="N126" s="2"/>
      <c r="O126" s="2"/>
      <c r="P126" s="2"/>
      <c r="Q126" s="2"/>
      <c r="R126" s="2"/>
      <c r="S126" s="2"/>
    </row>
    <row r="127" spans="1:19" x14ac:dyDescent="0.3">
      <c r="A127" s="21"/>
      <c r="B127" s="2"/>
      <c r="C127" s="2"/>
      <c r="D127" s="2"/>
      <c r="E127" s="2"/>
      <c r="F127" s="2"/>
      <c r="G127" s="2"/>
      <c r="H127" s="2"/>
      <c r="I127" s="2"/>
      <c r="J127" s="2"/>
      <c r="K127" s="2"/>
      <c r="L127" s="2"/>
      <c r="M127" s="2"/>
      <c r="N127" s="2"/>
      <c r="O127" s="2"/>
      <c r="P127" s="2"/>
      <c r="Q127" s="2"/>
      <c r="R127" s="2"/>
      <c r="S127" s="2"/>
    </row>
    <row r="128" spans="1:19" x14ac:dyDescent="0.3">
      <c r="A128" s="21"/>
      <c r="B128" s="2"/>
      <c r="C128" s="2"/>
      <c r="D128" s="2"/>
      <c r="E128" s="2"/>
      <c r="F128" s="2"/>
      <c r="G128" s="2"/>
      <c r="H128" s="2"/>
      <c r="I128" s="2"/>
      <c r="J128" s="2"/>
      <c r="K128" s="2"/>
      <c r="L128" s="2"/>
      <c r="M128" s="2"/>
      <c r="N128" s="2"/>
      <c r="O128" s="2"/>
      <c r="P128" s="2"/>
      <c r="Q128" s="2"/>
      <c r="R128" s="2"/>
      <c r="S128" s="2"/>
    </row>
    <row r="129" spans="1:19" x14ac:dyDescent="0.3">
      <c r="A129" s="21"/>
      <c r="B129" s="2"/>
      <c r="C129" s="2"/>
      <c r="D129" s="2"/>
      <c r="E129" s="2"/>
      <c r="F129" s="2"/>
      <c r="G129" s="2"/>
      <c r="H129" s="2"/>
      <c r="I129" s="2"/>
      <c r="J129" s="2"/>
      <c r="K129" s="2"/>
      <c r="L129" s="2"/>
      <c r="M129" s="2"/>
      <c r="N129" s="2"/>
      <c r="O129" s="2"/>
      <c r="P129" s="2"/>
      <c r="Q129" s="2"/>
      <c r="R129" s="2"/>
      <c r="S129" s="2"/>
    </row>
    <row r="130" spans="1:19" x14ac:dyDescent="0.3">
      <c r="A130" s="21"/>
      <c r="B130" s="2"/>
      <c r="C130" s="2"/>
      <c r="D130" s="2"/>
      <c r="E130" s="2"/>
      <c r="F130" s="2"/>
      <c r="G130" s="2"/>
      <c r="H130" s="2"/>
      <c r="I130" s="2"/>
      <c r="J130" s="2"/>
      <c r="K130" s="2"/>
      <c r="L130" s="2"/>
      <c r="M130" s="2"/>
      <c r="N130" s="2"/>
      <c r="O130" s="2"/>
      <c r="P130" s="2"/>
      <c r="Q130" s="2"/>
      <c r="R130" s="2"/>
      <c r="S130" s="2"/>
    </row>
    <row r="131" spans="1:19" x14ac:dyDescent="0.3">
      <c r="A131" s="21"/>
      <c r="B131" s="2"/>
      <c r="C131" s="2"/>
      <c r="D131" s="2"/>
      <c r="E131" s="2"/>
      <c r="F131" s="2"/>
      <c r="G131" s="2"/>
      <c r="H131" s="2"/>
      <c r="I131" s="2"/>
      <c r="J131" s="2"/>
      <c r="K131" s="2"/>
      <c r="L131" s="2"/>
      <c r="M131" s="2"/>
      <c r="N131" s="2"/>
      <c r="O131" s="2"/>
      <c r="P131" s="2"/>
      <c r="Q131" s="2"/>
      <c r="R131" s="2"/>
      <c r="S131" s="2"/>
    </row>
    <row r="132" spans="1:19" x14ac:dyDescent="0.3">
      <c r="A132" s="21"/>
      <c r="B132" s="2"/>
      <c r="C132" s="2"/>
      <c r="D132" s="2"/>
      <c r="E132" s="2"/>
      <c r="F132" s="2"/>
      <c r="G132" s="2"/>
      <c r="H132" s="2"/>
      <c r="I132" s="2"/>
      <c r="J132" s="2"/>
      <c r="K132" s="2"/>
      <c r="L132" s="2"/>
      <c r="M132" s="2"/>
      <c r="N132" s="2"/>
      <c r="O132" s="2"/>
      <c r="P132" s="2"/>
      <c r="Q132" s="2"/>
      <c r="R132" s="2"/>
      <c r="S132" s="2"/>
    </row>
    <row r="133" spans="1:19" x14ac:dyDescent="0.3">
      <c r="A133" s="21"/>
      <c r="B133" s="2"/>
      <c r="C133" s="2"/>
      <c r="D133" s="2"/>
      <c r="E133" s="2"/>
      <c r="F133" s="2"/>
      <c r="G133" s="2"/>
      <c r="H133" s="2"/>
      <c r="I133" s="2"/>
      <c r="J133" s="2"/>
      <c r="K133" s="2"/>
      <c r="L133" s="2"/>
      <c r="M133" s="2"/>
      <c r="N133" s="2"/>
      <c r="O133" s="2"/>
      <c r="P133" s="2"/>
      <c r="Q133" s="2"/>
      <c r="R133" s="2"/>
      <c r="S133" s="2"/>
    </row>
    <row r="134" spans="1:19" x14ac:dyDescent="0.3">
      <c r="A134" s="21"/>
      <c r="B134" s="2"/>
      <c r="C134" s="2"/>
      <c r="D134" s="2"/>
      <c r="E134" s="2"/>
      <c r="F134" s="2"/>
      <c r="G134" s="2"/>
      <c r="H134" s="2"/>
      <c r="I134" s="2"/>
      <c r="J134" s="2"/>
      <c r="K134" s="2"/>
      <c r="L134" s="2"/>
      <c r="M134" s="2"/>
      <c r="N134" s="2"/>
      <c r="O134" s="2"/>
      <c r="P134" s="2"/>
      <c r="Q134" s="2"/>
      <c r="R134" s="2"/>
      <c r="S134" s="2"/>
    </row>
    <row r="135" spans="1:19" x14ac:dyDescent="0.3">
      <c r="A135" s="21"/>
      <c r="B135" s="2"/>
      <c r="C135" s="2"/>
      <c r="D135" s="2"/>
      <c r="E135" s="2"/>
      <c r="F135" s="2"/>
      <c r="G135" s="2"/>
      <c r="H135" s="2"/>
      <c r="I135" s="2"/>
      <c r="J135" s="2"/>
      <c r="K135" s="2"/>
      <c r="L135" s="2"/>
      <c r="M135" s="2"/>
      <c r="N135" s="2"/>
      <c r="O135" s="2"/>
      <c r="P135" s="2"/>
      <c r="Q135" s="2"/>
      <c r="R135" s="2"/>
      <c r="S135" s="2"/>
    </row>
    <row r="136" spans="1:19" x14ac:dyDescent="0.3">
      <c r="A136" s="21"/>
      <c r="B136" s="2"/>
      <c r="C136" s="2"/>
      <c r="D136" s="2"/>
      <c r="E136" s="2"/>
      <c r="F136" s="2"/>
      <c r="G136" s="2"/>
      <c r="H136" s="2"/>
      <c r="I136" s="2"/>
      <c r="J136" s="2"/>
      <c r="K136" s="2"/>
      <c r="L136" s="2"/>
      <c r="M136" s="2"/>
      <c r="N136" s="2"/>
      <c r="O136" s="2"/>
      <c r="P136" s="2"/>
      <c r="Q136" s="2"/>
      <c r="R136" s="2"/>
      <c r="S136" s="2"/>
    </row>
    <row r="137" spans="1:19" x14ac:dyDescent="0.3">
      <c r="A137" s="21"/>
      <c r="B137" s="2"/>
      <c r="C137" s="2"/>
      <c r="D137" s="2"/>
      <c r="E137" s="2"/>
      <c r="F137" s="2"/>
      <c r="G137" s="2"/>
      <c r="H137" s="2"/>
      <c r="I137" s="2"/>
      <c r="J137" s="2"/>
      <c r="K137" s="2"/>
      <c r="L137" s="2"/>
      <c r="M137" s="2"/>
      <c r="N137" s="2"/>
      <c r="O137" s="2"/>
      <c r="P137" s="2"/>
      <c r="Q137" s="2"/>
      <c r="R137" s="2"/>
      <c r="S137" s="2"/>
    </row>
    <row r="138" spans="1:19" x14ac:dyDescent="0.3">
      <c r="A138" s="21"/>
      <c r="B138" s="2"/>
      <c r="C138" s="2"/>
      <c r="D138" s="2"/>
      <c r="E138" s="2"/>
      <c r="F138" s="2"/>
      <c r="G138" s="2"/>
      <c r="H138" s="2"/>
      <c r="I138" s="2"/>
      <c r="J138" s="2"/>
      <c r="K138" s="2"/>
      <c r="L138" s="2"/>
      <c r="M138" s="2"/>
      <c r="N138" s="2"/>
      <c r="O138" s="2"/>
      <c r="P138" s="2"/>
      <c r="Q138" s="2"/>
      <c r="R138" s="2"/>
      <c r="S138" s="2"/>
    </row>
    <row r="139" spans="1:19" x14ac:dyDescent="0.3">
      <c r="A139" s="21"/>
      <c r="B139" s="2"/>
      <c r="C139" s="2"/>
      <c r="D139" s="2"/>
      <c r="E139" s="2"/>
      <c r="F139" s="2"/>
      <c r="G139" s="2"/>
      <c r="H139" s="2"/>
      <c r="I139" s="2"/>
      <c r="J139" s="2"/>
      <c r="K139" s="2"/>
      <c r="L139" s="2"/>
      <c r="M139" s="2"/>
      <c r="N139" s="2"/>
      <c r="O139" s="2"/>
      <c r="P139" s="2"/>
      <c r="Q139" s="2"/>
      <c r="R139" s="2"/>
      <c r="S139" s="2"/>
    </row>
    <row r="140" spans="1:19" x14ac:dyDescent="0.3">
      <c r="A140" s="21"/>
      <c r="B140" s="2"/>
      <c r="C140" s="2"/>
      <c r="D140" s="2"/>
      <c r="E140" s="2"/>
      <c r="F140" s="2"/>
      <c r="G140" s="2"/>
      <c r="H140" s="2"/>
      <c r="I140" s="2"/>
      <c r="J140" s="2"/>
      <c r="K140" s="2"/>
      <c r="L140" s="2"/>
      <c r="M140" s="2"/>
      <c r="N140" s="2"/>
      <c r="O140" s="2"/>
      <c r="P140" s="2"/>
      <c r="Q140" s="2"/>
      <c r="R140" s="2"/>
      <c r="S140" s="2"/>
    </row>
    <row r="141" spans="1:19" x14ac:dyDescent="0.3">
      <c r="A141" s="21"/>
      <c r="B141" s="2"/>
      <c r="C141" s="2"/>
      <c r="D141" s="2"/>
      <c r="E141" s="2"/>
      <c r="F141" s="2"/>
      <c r="G141" s="2"/>
      <c r="H141" s="2"/>
      <c r="I141" s="2"/>
      <c r="J141" s="2"/>
      <c r="K141" s="2"/>
      <c r="L141" s="2"/>
      <c r="M141" s="2"/>
      <c r="N141" s="2"/>
      <c r="O141" s="2"/>
      <c r="P141" s="2"/>
      <c r="Q141" s="2"/>
      <c r="R141" s="2"/>
      <c r="S141" s="2"/>
    </row>
    <row r="142" spans="1:19" x14ac:dyDescent="0.3">
      <c r="A142" s="21"/>
      <c r="B142" s="2"/>
      <c r="C142" s="2"/>
      <c r="D142" s="2"/>
      <c r="E142" s="2"/>
      <c r="F142" s="2"/>
      <c r="G142" s="2"/>
      <c r="H142" s="2"/>
      <c r="I142" s="2"/>
      <c r="J142" s="2"/>
      <c r="K142" s="2"/>
      <c r="L142" s="2"/>
      <c r="M142" s="2"/>
      <c r="N142" s="2"/>
      <c r="O142" s="2"/>
      <c r="P142" s="2"/>
      <c r="Q142" s="2"/>
      <c r="R142" s="2"/>
      <c r="S142" s="2"/>
    </row>
    <row r="143" spans="1:19" x14ac:dyDescent="0.3">
      <c r="A143" s="21"/>
      <c r="B143" s="2"/>
      <c r="C143" s="2"/>
      <c r="D143" s="2"/>
      <c r="E143" s="2"/>
      <c r="F143" s="2"/>
      <c r="G143" s="2"/>
      <c r="H143" s="2"/>
      <c r="I143" s="2"/>
      <c r="J143" s="2"/>
      <c r="K143" s="2"/>
      <c r="L143" s="2"/>
      <c r="M143" s="2"/>
      <c r="N143" s="2"/>
      <c r="O143" s="2"/>
      <c r="P143" s="2"/>
      <c r="Q143" s="2"/>
      <c r="R143" s="2"/>
      <c r="S143" s="2"/>
    </row>
    <row r="144" spans="1:19" x14ac:dyDescent="0.3">
      <c r="A144" s="21"/>
      <c r="B144" s="2"/>
      <c r="C144" s="2"/>
      <c r="D144" s="2"/>
      <c r="E144" s="2"/>
      <c r="F144" s="2"/>
      <c r="G144" s="2"/>
      <c r="H144" s="2"/>
      <c r="I144" s="2"/>
      <c r="J144" s="2"/>
      <c r="K144" s="2"/>
      <c r="L144" s="2"/>
      <c r="M144" s="2"/>
      <c r="N144" s="2"/>
      <c r="O144" s="2"/>
      <c r="P144" s="2"/>
      <c r="Q144" s="2"/>
      <c r="R144" s="2"/>
      <c r="S144" s="2"/>
    </row>
    <row r="145" spans="1:19" x14ac:dyDescent="0.3">
      <c r="A145" s="21"/>
      <c r="B145" s="2"/>
      <c r="C145" s="2"/>
      <c r="D145" s="2"/>
      <c r="E145" s="2"/>
      <c r="F145" s="2"/>
      <c r="G145" s="2"/>
      <c r="H145" s="2"/>
      <c r="I145" s="2"/>
      <c r="J145" s="2"/>
      <c r="K145" s="2"/>
      <c r="L145" s="2"/>
      <c r="M145" s="2"/>
      <c r="N145" s="2"/>
      <c r="O145" s="2"/>
      <c r="P145" s="2"/>
      <c r="Q145" s="2"/>
      <c r="R145" s="2"/>
      <c r="S145" s="2"/>
    </row>
    <row r="146" spans="1:19" x14ac:dyDescent="0.3">
      <c r="A146" s="21"/>
      <c r="B146" s="2"/>
      <c r="C146" s="2"/>
      <c r="D146" s="2"/>
      <c r="E146" s="2"/>
      <c r="F146" s="2"/>
      <c r="G146" s="2"/>
      <c r="H146" s="2"/>
      <c r="I146" s="2"/>
      <c r="J146" s="2"/>
      <c r="K146" s="2"/>
      <c r="L146" s="2"/>
      <c r="M146" s="2"/>
      <c r="N146" s="2"/>
      <c r="O146" s="2"/>
      <c r="P146" s="2"/>
      <c r="Q146" s="2"/>
      <c r="R146" s="2"/>
      <c r="S146" s="2"/>
    </row>
    <row r="147" spans="1:19" x14ac:dyDescent="0.3">
      <c r="A147" s="21"/>
      <c r="B147" s="2"/>
      <c r="C147" s="2"/>
      <c r="D147" s="2"/>
      <c r="E147" s="2"/>
      <c r="F147" s="2"/>
      <c r="G147" s="2"/>
      <c r="H147" s="2"/>
      <c r="I147" s="2"/>
      <c r="J147" s="2"/>
      <c r="K147" s="2"/>
      <c r="L147" s="2"/>
      <c r="M147" s="2"/>
      <c r="N147" s="2"/>
      <c r="O147" s="2"/>
      <c r="P147" s="2"/>
      <c r="Q147" s="2"/>
      <c r="R147" s="2"/>
      <c r="S147" s="2"/>
    </row>
    <row r="148" spans="1:19" x14ac:dyDescent="0.3">
      <c r="A148" s="21"/>
      <c r="B148" s="2"/>
      <c r="C148" s="2"/>
      <c r="D148" s="2"/>
      <c r="E148" s="2"/>
      <c r="F148" s="2"/>
      <c r="G148" s="2"/>
      <c r="H148" s="2"/>
      <c r="I148" s="2"/>
      <c r="J148" s="2"/>
      <c r="K148" s="2"/>
      <c r="L148" s="2"/>
      <c r="M148" s="2"/>
      <c r="N148" s="2"/>
      <c r="O148" s="2"/>
      <c r="P148" s="2"/>
      <c r="Q148" s="2"/>
      <c r="R148" s="2"/>
      <c r="S148" s="2"/>
    </row>
    <row r="149" spans="1:19" x14ac:dyDescent="0.3">
      <c r="A149" s="21"/>
      <c r="B149" s="2"/>
      <c r="C149" s="2"/>
      <c r="D149" s="2"/>
      <c r="E149" s="2"/>
      <c r="F149" s="2"/>
      <c r="G149" s="2"/>
      <c r="H149" s="2"/>
      <c r="I149" s="2"/>
      <c r="J149" s="2"/>
      <c r="K149" s="2"/>
      <c r="L149" s="2"/>
      <c r="M149" s="2"/>
      <c r="N149" s="2"/>
      <c r="O149" s="2"/>
      <c r="P149" s="2"/>
      <c r="Q149" s="2"/>
      <c r="R149" s="2"/>
      <c r="S149" s="2"/>
    </row>
    <row r="150" spans="1:19" x14ac:dyDescent="0.3">
      <c r="A150" s="21"/>
      <c r="B150" s="2"/>
      <c r="C150" s="2"/>
      <c r="D150" s="2"/>
      <c r="E150" s="2"/>
      <c r="F150" s="2"/>
      <c r="G150" s="2"/>
      <c r="H150" s="2"/>
      <c r="I150" s="2"/>
      <c r="J150" s="2"/>
      <c r="K150" s="2"/>
      <c r="L150" s="2"/>
      <c r="M150" s="2"/>
      <c r="N150" s="2"/>
      <c r="O150" s="2"/>
      <c r="P150" s="2"/>
      <c r="Q150" s="2"/>
      <c r="R150" s="2"/>
      <c r="S150" s="2"/>
    </row>
    <row r="151" spans="1:19" x14ac:dyDescent="0.3">
      <c r="A151" s="21"/>
      <c r="B151" s="2"/>
      <c r="C151" s="2"/>
      <c r="D151" s="2"/>
      <c r="E151" s="2"/>
      <c r="F151" s="2"/>
      <c r="G151" s="2"/>
      <c r="H151" s="2"/>
      <c r="I151" s="2"/>
      <c r="J151" s="2"/>
      <c r="K151" s="2"/>
      <c r="L151" s="2"/>
      <c r="M151" s="2"/>
      <c r="N151" s="2"/>
      <c r="O151" s="2"/>
      <c r="P151" s="2"/>
      <c r="Q151" s="2"/>
      <c r="R151" s="2"/>
      <c r="S151" s="2"/>
    </row>
    <row r="152" spans="1:19" x14ac:dyDescent="0.3">
      <c r="A152" s="21"/>
      <c r="B152" s="2"/>
      <c r="C152" s="2"/>
      <c r="D152" s="2"/>
      <c r="E152" s="2"/>
      <c r="F152" s="2"/>
      <c r="G152" s="2"/>
      <c r="H152" s="2"/>
      <c r="I152" s="2"/>
      <c r="J152" s="2"/>
      <c r="K152" s="2"/>
      <c r="L152" s="2"/>
      <c r="M152" s="2"/>
      <c r="N152" s="2"/>
      <c r="O152" s="2"/>
      <c r="P152" s="2"/>
      <c r="Q152" s="2"/>
      <c r="R152" s="2"/>
      <c r="S152" s="2"/>
    </row>
    <row r="153" spans="1:19" x14ac:dyDescent="0.3">
      <c r="A153" s="21"/>
      <c r="B153" s="2"/>
      <c r="C153" s="2"/>
      <c r="D153" s="2"/>
      <c r="E153" s="2"/>
      <c r="F153" s="2"/>
      <c r="G153" s="2"/>
      <c r="H153" s="2"/>
      <c r="I153" s="2"/>
      <c r="J153" s="2"/>
      <c r="K153" s="2"/>
      <c r="L153" s="2"/>
      <c r="M153" s="2"/>
      <c r="N153" s="2"/>
      <c r="O153" s="2"/>
      <c r="P153" s="2"/>
      <c r="Q153" s="2"/>
      <c r="R153" s="2"/>
      <c r="S153" s="2"/>
    </row>
    <row r="154" spans="1:19" x14ac:dyDescent="0.3">
      <c r="A154" s="21"/>
      <c r="B154" s="2"/>
      <c r="C154" s="2"/>
      <c r="D154" s="2"/>
      <c r="E154" s="2"/>
      <c r="F154" s="2"/>
      <c r="G154" s="2"/>
      <c r="H154" s="2"/>
      <c r="I154" s="2"/>
      <c r="J154" s="2"/>
      <c r="K154" s="2"/>
      <c r="L154" s="2"/>
      <c r="M154" s="2"/>
      <c r="N154" s="2"/>
      <c r="O154" s="2"/>
      <c r="P154" s="2"/>
      <c r="Q154" s="2"/>
      <c r="R154" s="2"/>
      <c r="S154" s="2"/>
    </row>
    <row r="155" spans="1:19" x14ac:dyDescent="0.3">
      <c r="A155" s="21"/>
      <c r="B155" s="2"/>
      <c r="C155" s="2"/>
      <c r="D155" s="2"/>
      <c r="E155" s="2"/>
      <c r="F155" s="2"/>
      <c r="G155" s="2"/>
      <c r="H155" s="2"/>
      <c r="I155" s="2"/>
      <c r="J155" s="2"/>
      <c r="K155" s="2"/>
      <c r="L155" s="2"/>
      <c r="M155" s="2"/>
      <c r="N155" s="2"/>
      <c r="O155" s="2"/>
      <c r="P155" s="2"/>
      <c r="Q155" s="2"/>
      <c r="R155" s="2"/>
      <c r="S155" s="2"/>
    </row>
    <row r="156" spans="1:19" x14ac:dyDescent="0.3">
      <c r="A156" s="21"/>
      <c r="B156" s="2"/>
      <c r="C156" s="2"/>
      <c r="D156" s="2"/>
      <c r="E156" s="2"/>
      <c r="F156" s="2"/>
      <c r="G156" s="2"/>
      <c r="H156" s="2"/>
      <c r="I156" s="2"/>
      <c r="J156" s="2"/>
      <c r="K156" s="2"/>
      <c r="L156" s="2"/>
      <c r="M156" s="2"/>
      <c r="N156" s="2"/>
      <c r="O156" s="2"/>
      <c r="P156" s="2"/>
      <c r="Q156" s="2"/>
      <c r="R156" s="2"/>
      <c r="S156" s="2"/>
    </row>
    <row r="157" spans="1:19" x14ac:dyDescent="0.3">
      <c r="A157" s="21"/>
      <c r="B157" s="2"/>
      <c r="C157" s="2"/>
      <c r="D157" s="2"/>
      <c r="E157" s="2"/>
      <c r="F157" s="2"/>
      <c r="G157" s="2"/>
      <c r="H157" s="2"/>
      <c r="I157" s="2"/>
      <c r="J157" s="2"/>
      <c r="K157" s="2"/>
      <c r="L157" s="2"/>
      <c r="M157" s="2"/>
      <c r="N157" s="2"/>
      <c r="O157" s="2"/>
      <c r="P157" s="2"/>
      <c r="Q157" s="2"/>
      <c r="R157" s="2"/>
      <c r="S157" s="2"/>
    </row>
    <row r="158" spans="1:19" x14ac:dyDescent="0.3">
      <c r="A158" s="21"/>
      <c r="B158" s="2"/>
      <c r="C158" s="2"/>
      <c r="D158" s="2"/>
      <c r="E158" s="2"/>
      <c r="F158" s="2"/>
      <c r="G158" s="2"/>
      <c r="H158" s="2"/>
      <c r="I158" s="2"/>
      <c r="J158" s="2"/>
      <c r="K158" s="2"/>
      <c r="L158" s="2"/>
      <c r="M158" s="2"/>
      <c r="N158" s="2"/>
      <c r="O158" s="2"/>
      <c r="P158" s="2"/>
      <c r="Q158" s="2"/>
      <c r="R158" s="2"/>
      <c r="S158" s="2"/>
    </row>
    <row r="159" spans="1:19" x14ac:dyDescent="0.3">
      <c r="A159" s="21"/>
      <c r="B159" s="2"/>
      <c r="C159" s="2"/>
      <c r="D159" s="2"/>
      <c r="E159" s="2"/>
      <c r="F159" s="2"/>
      <c r="G159" s="2"/>
      <c r="H159" s="2"/>
      <c r="I159" s="2"/>
      <c r="J159" s="2"/>
      <c r="K159" s="2"/>
      <c r="L159" s="2"/>
      <c r="M159" s="2"/>
      <c r="N159" s="2"/>
      <c r="O159" s="2"/>
      <c r="P159" s="2"/>
      <c r="Q159" s="2"/>
      <c r="R159" s="2"/>
      <c r="S159" s="2"/>
    </row>
    <row r="160" spans="1:19" x14ac:dyDescent="0.3">
      <c r="A160" s="21"/>
      <c r="B160" s="2"/>
      <c r="C160" s="2"/>
      <c r="D160" s="2"/>
      <c r="E160" s="2"/>
      <c r="F160" s="2"/>
      <c r="G160" s="2"/>
      <c r="H160" s="2"/>
      <c r="I160" s="2"/>
      <c r="J160" s="2"/>
      <c r="K160" s="2"/>
      <c r="L160" s="2"/>
      <c r="M160" s="2"/>
      <c r="N160" s="2"/>
      <c r="O160" s="2"/>
      <c r="P160" s="2"/>
      <c r="Q160" s="2"/>
      <c r="R160" s="2"/>
      <c r="S160" s="2"/>
    </row>
    <row r="161" spans="1:19" x14ac:dyDescent="0.3">
      <c r="A161" s="21"/>
      <c r="B161" s="2"/>
      <c r="C161" s="2"/>
      <c r="D161" s="2"/>
      <c r="E161" s="2"/>
      <c r="F161" s="2"/>
      <c r="G161" s="2"/>
      <c r="H161" s="2"/>
      <c r="I161" s="2"/>
      <c r="J161" s="2"/>
      <c r="K161" s="2"/>
      <c r="L161" s="2"/>
      <c r="M161" s="2"/>
      <c r="N161" s="2"/>
      <c r="O161" s="2"/>
      <c r="P161" s="2"/>
      <c r="Q161" s="2"/>
      <c r="R161" s="2"/>
      <c r="S161" s="2"/>
    </row>
    <row r="162" spans="1:19" x14ac:dyDescent="0.3">
      <c r="A162" s="21"/>
      <c r="B162" s="2"/>
      <c r="C162" s="2"/>
      <c r="D162" s="2"/>
      <c r="E162" s="2"/>
      <c r="F162" s="2"/>
      <c r="G162" s="2"/>
      <c r="H162" s="2"/>
      <c r="I162" s="2"/>
      <c r="J162" s="2"/>
      <c r="K162" s="2"/>
      <c r="L162" s="2"/>
      <c r="M162" s="2"/>
      <c r="N162" s="2"/>
      <c r="O162" s="2"/>
      <c r="P162" s="2"/>
      <c r="Q162" s="2"/>
      <c r="R162" s="2"/>
      <c r="S162" s="2"/>
    </row>
    <row r="163" spans="1:19" x14ac:dyDescent="0.3">
      <c r="A163" s="21"/>
      <c r="B163" s="2"/>
      <c r="C163" s="2"/>
      <c r="D163" s="2"/>
      <c r="E163" s="2"/>
      <c r="F163" s="2"/>
      <c r="G163" s="2"/>
      <c r="H163" s="2"/>
      <c r="I163" s="2"/>
      <c r="J163" s="2"/>
      <c r="K163" s="2"/>
      <c r="L163" s="2"/>
      <c r="M163" s="2"/>
      <c r="N163" s="2"/>
      <c r="O163" s="2"/>
      <c r="P163" s="2"/>
      <c r="Q163" s="2"/>
      <c r="R163" s="2"/>
      <c r="S163" s="2"/>
    </row>
    <row r="164" spans="1:19" x14ac:dyDescent="0.3">
      <c r="A164" s="21"/>
      <c r="B164" s="2"/>
      <c r="C164" s="2"/>
      <c r="D164" s="2"/>
      <c r="E164" s="2"/>
      <c r="F164" s="2"/>
      <c r="G164" s="2"/>
      <c r="H164" s="2"/>
      <c r="I164" s="2"/>
      <c r="J164" s="2"/>
      <c r="K164" s="2"/>
      <c r="L164" s="2"/>
      <c r="M164" s="2"/>
      <c r="N164" s="2"/>
      <c r="O164" s="2"/>
      <c r="P164" s="2"/>
      <c r="Q164" s="2"/>
      <c r="R164" s="2"/>
      <c r="S164" s="2"/>
    </row>
    <row r="165" spans="1:19" x14ac:dyDescent="0.3">
      <c r="A165" s="21"/>
      <c r="B165" s="2"/>
      <c r="C165" s="2"/>
      <c r="D165" s="2"/>
      <c r="E165" s="2"/>
      <c r="F165" s="2"/>
      <c r="G165" s="2"/>
      <c r="H165" s="2"/>
      <c r="I165" s="2"/>
      <c r="J165" s="2"/>
      <c r="K165" s="2"/>
      <c r="L165" s="2"/>
      <c r="M165" s="2"/>
      <c r="N165" s="2"/>
      <c r="O165" s="2"/>
      <c r="P165" s="2"/>
      <c r="Q165" s="2"/>
      <c r="R165" s="2"/>
      <c r="S165" s="2"/>
    </row>
    <row r="166" spans="1:19" x14ac:dyDescent="0.3">
      <c r="A166" s="21"/>
      <c r="B166" s="2"/>
      <c r="C166" s="2"/>
      <c r="D166" s="2"/>
      <c r="E166" s="2"/>
      <c r="F166" s="2"/>
      <c r="G166" s="2"/>
      <c r="H166" s="2"/>
      <c r="I166" s="2"/>
      <c r="J166" s="2"/>
      <c r="K166" s="2"/>
      <c r="L166" s="2"/>
      <c r="M166" s="2"/>
      <c r="N166" s="2"/>
      <c r="O166" s="2"/>
      <c r="P166" s="2"/>
      <c r="Q166" s="2"/>
      <c r="R166" s="2"/>
      <c r="S166" s="2"/>
    </row>
    <row r="167" spans="1:19" x14ac:dyDescent="0.3">
      <c r="A167" s="21"/>
      <c r="B167" s="2"/>
      <c r="C167" s="2"/>
      <c r="D167" s="2"/>
      <c r="E167" s="2"/>
      <c r="F167" s="2"/>
      <c r="G167" s="2"/>
      <c r="H167" s="2"/>
      <c r="I167" s="2"/>
      <c r="J167" s="2"/>
      <c r="K167" s="2"/>
      <c r="L167" s="2"/>
      <c r="M167" s="2"/>
      <c r="N167" s="2"/>
      <c r="O167" s="2"/>
      <c r="P167" s="2"/>
      <c r="Q167" s="2"/>
      <c r="R167" s="2"/>
      <c r="S167" s="2"/>
    </row>
    <row r="168" spans="1:19" x14ac:dyDescent="0.3">
      <c r="A168" s="21"/>
      <c r="B168" s="2"/>
      <c r="C168" s="2"/>
      <c r="D168" s="2"/>
      <c r="E168" s="2"/>
      <c r="F168" s="2"/>
      <c r="G168" s="2"/>
      <c r="H168" s="2"/>
      <c r="I168" s="2"/>
      <c r="J168" s="2"/>
      <c r="K168" s="2"/>
      <c r="L168" s="2"/>
      <c r="M168" s="2"/>
      <c r="N168" s="2"/>
      <c r="O168" s="2"/>
      <c r="P168" s="2"/>
      <c r="Q168" s="2"/>
      <c r="R168" s="2"/>
      <c r="S168" s="2"/>
    </row>
    <row r="169" spans="1:19" x14ac:dyDescent="0.3">
      <c r="A169" s="21"/>
      <c r="B169" s="2"/>
      <c r="C169" s="2"/>
      <c r="D169" s="2"/>
      <c r="E169" s="2"/>
      <c r="F169" s="2"/>
      <c r="G169" s="2"/>
      <c r="H169" s="2"/>
      <c r="I169" s="2"/>
      <c r="J169" s="2"/>
      <c r="K169" s="2"/>
      <c r="L169" s="2"/>
      <c r="M169" s="2"/>
      <c r="N169" s="2"/>
      <c r="O169" s="2"/>
      <c r="P169" s="2"/>
      <c r="Q169" s="2"/>
      <c r="R169" s="2"/>
      <c r="S169" s="2"/>
    </row>
    <row r="170" spans="1:19" x14ac:dyDescent="0.3">
      <c r="A170" s="21"/>
      <c r="B170" s="2"/>
      <c r="C170" s="2"/>
      <c r="D170" s="2"/>
      <c r="E170" s="2"/>
      <c r="F170" s="2"/>
      <c r="G170" s="2"/>
      <c r="H170" s="2"/>
      <c r="I170" s="2"/>
      <c r="J170" s="2"/>
      <c r="K170" s="2"/>
      <c r="L170" s="2"/>
      <c r="M170" s="2"/>
      <c r="N170" s="2"/>
      <c r="O170" s="2"/>
      <c r="P170" s="2"/>
      <c r="Q170" s="2"/>
      <c r="R170" s="2"/>
      <c r="S170" s="2"/>
    </row>
    <row r="171" spans="1:19" x14ac:dyDescent="0.3">
      <c r="A171" s="21"/>
      <c r="B171" s="2"/>
      <c r="C171" s="2"/>
      <c r="D171" s="2"/>
      <c r="E171" s="2"/>
      <c r="F171" s="2"/>
      <c r="G171" s="2"/>
      <c r="H171" s="2"/>
      <c r="I171" s="2"/>
      <c r="J171" s="2"/>
      <c r="K171" s="2"/>
      <c r="L171" s="2"/>
      <c r="M171" s="2"/>
      <c r="N171" s="2"/>
      <c r="O171" s="2"/>
      <c r="P171" s="2"/>
      <c r="Q171" s="2"/>
      <c r="R171" s="2"/>
      <c r="S171" s="2"/>
    </row>
    <row r="172" spans="1:19" x14ac:dyDescent="0.3">
      <c r="A172" s="21"/>
      <c r="B172" s="2"/>
      <c r="C172" s="2"/>
      <c r="D172" s="2"/>
      <c r="E172" s="2"/>
      <c r="F172" s="2"/>
      <c r="G172" s="2"/>
      <c r="H172" s="2"/>
      <c r="I172" s="2"/>
      <c r="J172" s="2"/>
      <c r="K172" s="2"/>
      <c r="L172" s="2"/>
      <c r="M172" s="2"/>
      <c r="N172" s="2"/>
      <c r="O172" s="2"/>
      <c r="P172" s="2"/>
      <c r="Q172" s="2"/>
      <c r="R172" s="2"/>
      <c r="S172" s="2"/>
    </row>
    <row r="173" spans="1:19" x14ac:dyDescent="0.3">
      <c r="A173" s="21"/>
      <c r="B173" s="2"/>
      <c r="C173" s="2"/>
      <c r="D173" s="2"/>
      <c r="E173" s="2"/>
      <c r="F173" s="2"/>
      <c r="G173" s="2"/>
      <c r="H173" s="2"/>
      <c r="I173" s="2"/>
      <c r="J173" s="2"/>
      <c r="K173" s="2"/>
      <c r="L173" s="2"/>
      <c r="M173" s="2"/>
      <c r="N173" s="2"/>
      <c r="O173" s="2"/>
      <c r="P173" s="2"/>
      <c r="Q173" s="2"/>
      <c r="R173" s="2"/>
      <c r="S173" s="2"/>
    </row>
    <row r="174" spans="1:19" x14ac:dyDescent="0.3">
      <c r="A174" s="21"/>
      <c r="B174" s="2"/>
      <c r="C174" s="2"/>
      <c r="D174" s="2"/>
      <c r="E174" s="2"/>
      <c r="F174" s="2"/>
      <c r="G174" s="2"/>
      <c r="H174" s="2"/>
      <c r="I174" s="2"/>
      <c r="J174" s="2"/>
      <c r="K174" s="2"/>
      <c r="L174" s="2"/>
      <c r="M174" s="2"/>
      <c r="N174" s="2"/>
      <c r="O174" s="2"/>
      <c r="P174" s="2"/>
      <c r="Q174" s="2"/>
      <c r="R174" s="2"/>
      <c r="S174" s="2"/>
    </row>
    <row r="175" spans="1:19" x14ac:dyDescent="0.3">
      <c r="A175" s="21"/>
      <c r="B175" s="2"/>
      <c r="C175" s="2"/>
      <c r="D175" s="2"/>
      <c r="E175" s="2"/>
      <c r="F175" s="2"/>
      <c r="G175" s="2"/>
      <c r="H175" s="2"/>
      <c r="I175" s="2"/>
      <c r="J175" s="2"/>
      <c r="K175" s="2"/>
      <c r="L175" s="2"/>
      <c r="M175" s="2"/>
      <c r="N175" s="2"/>
      <c r="O175" s="2"/>
      <c r="P175" s="2"/>
      <c r="Q175" s="2"/>
      <c r="R175" s="2"/>
      <c r="S175" s="2"/>
    </row>
    <row r="176" spans="1:19" x14ac:dyDescent="0.3">
      <c r="A176" s="21"/>
      <c r="B176" s="2"/>
      <c r="C176" s="2"/>
      <c r="D176" s="2"/>
      <c r="E176" s="2"/>
      <c r="F176" s="2"/>
      <c r="G176" s="2"/>
      <c r="H176" s="2"/>
      <c r="I176" s="2"/>
      <c r="J176" s="2"/>
      <c r="K176" s="2"/>
      <c r="L176" s="2"/>
      <c r="M176" s="2"/>
      <c r="N176" s="2"/>
      <c r="O176" s="2"/>
      <c r="P176" s="2"/>
      <c r="Q176" s="2"/>
      <c r="R176" s="2"/>
      <c r="S176" s="2"/>
    </row>
    <row r="177" spans="1:19" x14ac:dyDescent="0.3">
      <c r="A177" s="21"/>
      <c r="B177" s="2"/>
      <c r="C177" s="2"/>
      <c r="D177" s="2"/>
      <c r="E177" s="2"/>
      <c r="F177" s="2"/>
      <c r="G177" s="2"/>
      <c r="H177" s="2"/>
      <c r="I177" s="2"/>
      <c r="J177" s="2"/>
      <c r="K177" s="2"/>
      <c r="L177" s="2"/>
      <c r="M177" s="2"/>
      <c r="N177" s="2"/>
      <c r="O177" s="2"/>
      <c r="P177" s="2"/>
      <c r="Q177" s="2"/>
      <c r="R177" s="2"/>
      <c r="S177" s="2"/>
    </row>
    <row r="178" spans="1:19" x14ac:dyDescent="0.3">
      <c r="A178" s="21"/>
      <c r="B178" s="2"/>
      <c r="C178" s="2"/>
      <c r="D178" s="2"/>
      <c r="E178" s="2"/>
      <c r="F178" s="2"/>
      <c r="G178" s="2"/>
      <c r="H178" s="2"/>
      <c r="I178" s="2"/>
      <c r="J178" s="2"/>
      <c r="K178" s="2"/>
      <c r="L178" s="2"/>
      <c r="M178" s="2"/>
      <c r="N178" s="2"/>
      <c r="O178" s="2"/>
      <c r="P178" s="2"/>
      <c r="Q178" s="2"/>
      <c r="R178" s="2"/>
      <c r="S178" s="2"/>
    </row>
    <row r="179" spans="1:19" x14ac:dyDescent="0.3">
      <c r="A179" s="21"/>
      <c r="B179" s="2"/>
      <c r="C179" s="2"/>
      <c r="D179" s="2"/>
      <c r="E179" s="2"/>
      <c r="F179" s="2"/>
      <c r="G179" s="2"/>
      <c r="H179" s="2"/>
      <c r="I179" s="2"/>
      <c r="J179" s="2"/>
      <c r="K179" s="2"/>
      <c r="L179" s="2"/>
      <c r="M179" s="2"/>
      <c r="N179" s="2"/>
      <c r="O179" s="2"/>
      <c r="P179" s="2"/>
      <c r="Q179" s="2"/>
      <c r="R179" s="2"/>
      <c r="S179" s="2"/>
    </row>
    <row r="180" spans="1:19" x14ac:dyDescent="0.3">
      <c r="A180" s="21"/>
      <c r="B180" s="2"/>
      <c r="C180" s="2"/>
      <c r="D180" s="2"/>
      <c r="E180" s="2"/>
      <c r="F180" s="2"/>
      <c r="G180" s="2"/>
      <c r="H180" s="2"/>
      <c r="I180" s="2"/>
      <c r="J180" s="2"/>
      <c r="K180" s="2"/>
      <c r="L180" s="2"/>
      <c r="M180" s="2"/>
      <c r="N180" s="2"/>
      <c r="O180" s="2"/>
      <c r="P180" s="2"/>
      <c r="Q180" s="2"/>
      <c r="R180" s="2"/>
      <c r="S180" s="2"/>
    </row>
    <row r="181" spans="1:19" x14ac:dyDescent="0.3">
      <c r="A181" s="21"/>
      <c r="B181" s="2"/>
      <c r="C181" s="2"/>
      <c r="D181" s="2"/>
      <c r="E181" s="2"/>
      <c r="F181" s="2"/>
      <c r="G181" s="2"/>
      <c r="H181" s="2"/>
      <c r="I181" s="2"/>
      <c r="J181" s="2"/>
      <c r="K181" s="2"/>
      <c r="L181" s="2"/>
      <c r="M181" s="2"/>
      <c r="N181" s="2"/>
      <c r="O181" s="2"/>
      <c r="P181" s="2"/>
      <c r="Q181" s="2"/>
      <c r="R181" s="2"/>
      <c r="S181" s="2"/>
    </row>
    <row r="182" spans="1:19" x14ac:dyDescent="0.3">
      <c r="A182" s="21"/>
      <c r="B182" s="2"/>
      <c r="C182" s="2"/>
      <c r="D182" s="2"/>
      <c r="E182" s="2"/>
      <c r="F182" s="2"/>
      <c r="G182" s="2"/>
      <c r="H182" s="2"/>
      <c r="I182" s="2"/>
      <c r="J182" s="2"/>
      <c r="K182" s="2"/>
      <c r="L182" s="2"/>
      <c r="M182" s="2"/>
      <c r="N182" s="2"/>
      <c r="O182" s="2"/>
      <c r="P182" s="2"/>
      <c r="Q182" s="2"/>
      <c r="R182" s="2"/>
      <c r="S182" s="2"/>
    </row>
    <row r="183" spans="1:19" x14ac:dyDescent="0.3">
      <c r="A183" s="21"/>
      <c r="B183" s="2"/>
      <c r="C183" s="2"/>
      <c r="D183" s="2"/>
      <c r="E183" s="2"/>
      <c r="F183" s="2"/>
      <c r="G183" s="2"/>
      <c r="H183" s="2"/>
      <c r="I183" s="2"/>
      <c r="J183" s="2"/>
      <c r="K183" s="2"/>
      <c r="L183" s="2"/>
      <c r="M183" s="2"/>
      <c r="N183" s="2"/>
      <c r="O183" s="2"/>
      <c r="P183" s="2"/>
      <c r="Q183" s="2"/>
      <c r="R183" s="2"/>
      <c r="S183" s="2"/>
    </row>
    <row r="184" spans="1:19" x14ac:dyDescent="0.3">
      <c r="A184" s="21"/>
      <c r="B184" s="2"/>
      <c r="C184" s="2"/>
      <c r="D184" s="2"/>
      <c r="E184" s="2"/>
      <c r="F184" s="2"/>
      <c r="G184" s="2"/>
      <c r="H184" s="2"/>
      <c r="I184" s="2"/>
      <c r="J184" s="2"/>
      <c r="K184" s="2"/>
      <c r="L184" s="2"/>
      <c r="M184" s="2"/>
      <c r="N184" s="2"/>
      <c r="O184" s="2"/>
      <c r="P184" s="2"/>
      <c r="Q184" s="2"/>
      <c r="R184" s="2"/>
      <c r="S184" s="2"/>
    </row>
    <row r="185" spans="1:19" x14ac:dyDescent="0.3">
      <c r="A185" s="21"/>
      <c r="B185" s="2"/>
      <c r="C185" s="2"/>
      <c r="D185" s="2"/>
      <c r="E185" s="2"/>
      <c r="F185" s="2"/>
      <c r="G185" s="2"/>
      <c r="H185" s="2"/>
      <c r="I185" s="2"/>
      <c r="J185" s="2"/>
      <c r="K185" s="2"/>
      <c r="L185" s="2"/>
      <c r="M185" s="2"/>
      <c r="N185" s="2"/>
      <c r="O185" s="2"/>
      <c r="P185" s="2"/>
      <c r="Q185" s="2"/>
      <c r="R185" s="2"/>
      <c r="S185" s="2"/>
    </row>
    <row r="186" spans="1:19" x14ac:dyDescent="0.3">
      <c r="A186" s="21"/>
      <c r="B186" s="2"/>
      <c r="C186" s="2"/>
      <c r="D186" s="2"/>
      <c r="E186" s="2"/>
      <c r="F186" s="2"/>
      <c r="G186" s="2"/>
      <c r="H186" s="2"/>
      <c r="I186" s="2"/>
      <c r="J186" s="2"/>
      <c r="K186" s="2"/>
      <c r="L186" s="2"/>
      <c r="M186" s="2"/>
      <c r="N186" s="2"/>
      <c r="O186" s="2"/>
      <c r="P186" s="2"/>
      <c r="Q186" s="2"/>
      <c r="R186" s="2"/>
      <c r="S186" s="2"/>
    </row>
    <row r="187" spans="1:19" x14ac:dyDescent="0.3">
      <c r="A187" s="21"/>
      <c r="B187" s="2"/>
      <c r="C187" s="2"/>
      <c r="D187" s="2"/>
      <c r="E187" s="2"/>
      <c r="F187" s="2"/>
      <c r="G187" s="2"/>
      <c r="H187" s="2"/>
      <c r="I187" s="2"/>
      <c r="J187" s="2"/>
      <c r="K187" s="2"/>
      <c r="L187" s="2"/>
      <c r="M187" s="2"/>
      <c r="N187" s="2"/>
      <c r="O187" s="2"/>
      <c r="P187" s="2"/>
      <c r="Q187" s="2"/>
      <c r="R187" s="2"/>
      <c r="S187" s="2"/>
    </row>
    <row r="188" spans="1:19" x14ac:dyDescent="0.3">
      <c r="A188" s="21"/>
      <c r="B188" s="2"/>
      <c r="C188" s="2"/>
      <c r="D188" s="2"/>
      <c r="E188" s="2"/>
      <c r="F188" s="2"/>
      <c r="G188" s="2"/>
      <c r="H188" s="2"/>
      <c r="I188" s="2"/>
      <c r="J188" s="2"/>
      <c r="K188" s="2"/>
      <c r="L188" s="2"/>
      <c r="M188" s="2"/>
      <c r="N188" s="2"/>
      <c r="O188" s="2"/>
      <c r="P188" s="2"/>
      <c r="Q188" s="2"/>
      <c r="R188" s="2"/>
      <c r="S188" s="2"/>
    </row>
    <row r="189" spans="1:19" x14ac:dyDescent="0.3">
      <c r="A189" s="21"/>
      <c r="B189" s="2"/>
      <c r="C189" s="2"/>
      <c r="D189" s="2"/>
      <c r="E189" s="2"/>
      <c r="F189" s="2"/>
      <c r="G189" s="2"/>
      <c r="H189" s="2"/>
      <c r="I189" s="2"/>
      <c r="J189" s="2"/>
      <c r="K189" s="2"/>
      <c r="L189" s="2"/>
      <c r="M189" s="2"/>
      <c r="N189" s="2"/>
      <c r="O189" s="2"/>
      <c r="P189" s="2"/>
      <c r="Q189" s="2"/>
      <c r="R189" s="2"/>
      <c r="S189" s="2"/>
    </row>
    <row r="190" spans="1:19" x14ac:dyDescent="0.3">
      <c r="A190" s="21"/>
      <c r="B190" s="2"/>
      <c r="C190" s="2"/>
      <c r="D190" s="2"/>
      <c r="E190" s="2"/>
      <c r="F190" s="2"/>
      <c r="G190" s="2"/>
      <c r="H190" s="2"/>
      <c r="I190" s="2"/>
      <c r="J190" s="2"/>
      <c r="K190" s="2"/>
      <c r="L190" s="2"/>
      <c r="M190" s="2"/>
      <c r="N190" s="2"/>
      <c r="O190" s="2"/>
      <c r="P190" s="2"/>
      <c r="Q190" s="2"/>
      <c r="R190" s="2"/>
      <c r="S190" s="2"/>
    </row>
    <row r="191" spans="1:19" x14ac:dyDescent="0.3">
      <c r="A191" s="21"/>
      <c r="B191" s="2"/>
      <c r="C191" s="2"/>
      <c r="D191" s="2"/>
      <c r="E191" s="2"/>
      <c r="F191" s="2"/>
      <c r="G191" s="2"/>
      <c r="H191" s="2"/>
      <c r="I191" s="2"/>
      <c r="J191" s="2"/>
      <c r="K191" s="2"/>
      <c r="L191" s="2"/>
      <c r="M191" s="2"/>
      <c r="N191" s="2"/>
      <c r="O191" s="2"/>
      <c r="P191" s="2"/>
      <c r="Q191" s="2"/>
      <c r="R191" s="2"/>
      <c r="S191" s="2"/>
    </row>
    <row r="192" spans="1:19" x14ac:dyDescent="0.3">
      <c r="A192" s="21"/>
      <c r="B192" s="2"/>
      <c r="C192" s="2"/>
      <c r="D192" s="2"/>
      <c r="E192" s="2"/>
      <c r="F192" s="2"/>
      <c r="G192" s="2"/>
      <c r="H192" s="2"/>
      <c r="I192" s="2"/>
      <c r="J192" s="2"/>
      <c r="K192" s="2"/>
      <c r="L192" s="2"/>
      <c r="M192" s="2"/>
      <c r="N192" s="2"/>
      <c r="O192" s="2"/>
      <c r="P192" s="2"/>
      <c r="Q192" s="2"/>
      <c r="R192" s="2"/>
      <c r="S192" s="2"/>
    </row>
    <row r="193" spans="1:19" x14ac:dyDescent="0.3">
      <c r="A193" s="21"/>
      <c r="B193" s="2"/>
      <c r="C193" s="2"/>
      <c r="D193" s="2"/>
      <c r="E193" s="2"/>
      <c r="F193" s="2"/>
      <c r="G193" s="2"/>
      <c r="H193" s="2"/>
      <c r="I193" s="2"/>
      <c r="J193" s="2"/>
      <c r="K193" s="2"/>
      <c r="L193" s="2"/>
      <c r="M193" s="2"/>
      <c r="N193" s="2"/>
      <c r="O193" s="2"/>
      <c r="P193" s="2"/>
      <c r="Q193" s="2"/>
      <c r="R193" s="2"/>
      <c r="S193" s="2"/>
    </row>
    <row r="194" spans="1:19" x14ac:dyDescent="0.3">
      <c r="A194" s="21"/>
      <c r="B194" s="2"/>
      <c r="C194" s="2"/>
      <c r="D194" s="2"/>
      <c r="E194" s="2"/>
      <c r="F194" s="2"/>
      <c r="G194" s="2"/>
      <c r="H194" s="2"/>
      <c r="I194" s="2"/>
      <c r="J194" s="2"/>
      <c r="K194" s="2"/>
      <c r="L194" s="2"/>
      <c r="M194" s="2"/>
      <c r="N194" s="2"/>
      <c r="O194" s="2"/>
      <c r="P194" s="2"/>
      <c r="Q194" s="2"/>
      <c r="R194" s="2"/>
      <c r="S194" s="2"/>
    </row>
    <row r="195" spans="1:19" x14ac:dyDescent="0.3">
      <c r="A195" s="21"/>
      <c r="B195" s="2"/>
      <c r="C195" s="2"/>
      <c r="D195" s="2"/>
      <c r="E195" s="2"/>
      <c r="F195" s="2"/>
      <c r="G195" s="2"/>
      <c r="H195" s="2"/>
      <c r="I195" s="2"/>
      <c r="J195" s="2"/>
      <c r="K195" s="2"/>
      <c r="L195" s="2"/>
      <c r="M195" s="2"/>
      <c r="N195" s="2"/>
      <c r="O195" s="2"/>
      <c r="P195" s="2"/>
      <c r="Q195" s="2"/>
      <c r="R195" s="2"/>
      <c r="S195" s="2"/>
    </row>
    <row r="196" spans="1:19" x14ac:dyDescent="0.3">
      <c r="A196" s="21"/>
      <c r="B196" s="2"/>
      <c r="C196" s="2"/>
      <c r="D196" s="2"/>
      <c r="E196" s="2"/>
      <c r="F196" s="2"/>
      <c r="G196" s="2"/>
      <c r="H196" s="2"/>
      <c r="I196" s="2"/>
      <c r="J196" s="2"/>
      <c r="K196" s="2"/>
      <c r="L196" s="2"/>
      <c r="M196" s="2"/>
      <c r="N196" s="2"/>
      <c r="O196" s="2"/>
      <c r="P196" s="2"/>
      <c r="Q196" s="2"/>
      <c r="R196" s="2"/>
      <c r="S196" s="2"/>
    </row>
    <row r="197" spans="1:19" x14ac:dyDescent="0.3">
      <c r="A197" s="21"/>
      <c r="B197" s="2"/>
      <c r="C197" s="2"/>
      <c r="D197" s="2"/>
      <c r="E197" s="2"/>
      <c r="F197" s="2"/>
      <c r="G197" s="2"/>
      <c r="H197" s="2"/>
      <c r="I197" s="2"/>
      <c r="J197" s="2"/>
      <c r="K197" s="2"/>
      <c r="L197" s="2"/>
      <c r="M197" s="2"/>
      <c r="N197" s="2"/>
      <c r="O197" s="2"/>
      <c r="P197" s="2"/>
      <c r="Q197" s="2"/>
      <c r="R197" s="2"/>
      <c r="S197" s="2"/>
    </row>
    <row r="198" spans="1:19" x14ac:dyDescent="0.3">
      <c r="A198" s="21"/>
      <c r="B198" s="2"/>
      <c r="C198" s="2"/>
      <c r="D198" s="2"/>
      <c r="E198" s="2"/>
      <c r="F198" s="2"/>
      <c r="G198" s="2"/>
      <c r="H198" s="2"/>
      <c r="I198" s="2"/>
      <c r="J198" s="2"/>
      <c r="K198" s="2"/>
      <c r="L198" s="2"/>
      <c r="M198" s="2"/>
      <c r="N198" s="2"/>
      <c r="O198" s="2"/>
      <c r="P198" s="2"/>
      <c r="Q198" s="2"/>
      <c r="R198" s="2"/>
      <c r="S198" s="2"/>
    </row>
    <row r="199" spans="1:19" x14ac:dyDescent="0.3">
      <c r="A199" s="21"/>
      <c r="B199" s="2"/>
      <c r="C199" s="2"/>
      <c r="D199" s="2"/>
      <c r="E199" s="2"/>
      <c r="F199" s="2"/>
      <c r="G199" s="2"/>
      <c r="H199" s="2"/>
      <c r="I199" s="2"/>
      <c r="J199" s="2"/>
      <c r="K199" s="2"/>
      <c r="L199" s="2"/>
      <c r="M199" s="2"/>
      <c r="N199" s="2"/>
      <c r="O199" s="2"/>
      <c r="P199" s="2"/>
      <c r="Q199" s="2"/>
      <c r="R199" s="2"/>
      <c r="S199" s="2"/>
    </row>
    <row r="200" spans="1:19" x14ac:dyDescent="0.3">
      <c r="A200" s="21"/>
      <c r="B200" s="2"/>
      <c r="C200" s="2"/>
      <c r="D200" s="2"/>
      <c r="E200" s="2"/>
      <c r="F200" s="2"/>
      <c r="G200" s="2"/>
      <c r="H200" s="2"/>
      <c r="I200" s="2"/>
      <c r="J200" s="2"/>
      <c r="K200" s="2"/>
      <c r="L200" s="2"/>
      <c r="M200" s="2"/>
      <c r="N200" s="2"/>
      <c r="O200" s="2"/>
      <c r="P200" s="2"/>
      <c r="Q200" s="2"/>
      <c r="R200" s="2"/>
      <c r="S200" s="2"/>
    </row>
  </sheetData>
  <mergeCells count="11">
    <mergeCell ref="B52:D52"/>
    <mergeCell ref="O52:Q52"/>
    <mergeCell ref="A57:I57"/>
    <mergeCell ref="N57:Q57"/>
    <mergeCell ref="A1:F1"/>
    <mergeCell ref="G1:H1"/>
    <mergeCell ref="A6:I6"/>
    <mergeCell ref="N6:Q7"/>
    <mergeCell ref="A7:A9"/>
    <mergeCell ref="B7:D8"/>
    <mergeCell ref="O8:Q8"/>
  </mergeCells>
  <conditionalFormatting sqref="P10:Q50">
    <cfRule type="cellIs" dxfId="37" priority="8" operator="lessThan">
      <formula>0</formula>
    </cfRule>
    <cfRule type="cellIs" dxfId="36" priority="9" operator="greaterThan">
      <formula>0</formula>
    </cfRule>
  </conditionalFormatting>
  <conditionalFormatting sqref="O10:O50">
    <cfRule type="colorScale" priority="6">
      <colorScale>
        <cfvo type="num" val="-100"/>
        <cfvo type="num" val="0"/>
        <cfvo type="num" val="100"/>
        <color rgb="FFF8696B"/>
        <color rgb="FFFCFCFF"/>
        <color rgb="FF5A8AC6"/>
      </colorScale>
    </cfRule>
  </conditionalFormatting>
  <conditionalFormatting sqref="F3">
    <cfRule type="cellIs" dxfId="35" priority="4" operator="lessThan">
      <formula>0.55</formula>
    </cfRule>
    <cfRule type="cellIs" dxfId="34" priority="5" operator="greaterThan">
      <formula>0.6</formula>
    </cfRule>
  </conditionalFormatting>
  <conditionalFormatting sqref="C10:D50">
    <cfRule type="cellIs" dxfId="33" priority="2" operator="lessThan">
      <formula>0</formula>
    </cfRule>
    <cfRule type="cellIs" dxfId="32" priority="3" operator="greaterThan">
      <formula>0</formula>
    </cfRule>
  </conditionalFormatting>
  <conditionalFormatting sqref="B10:B50">
    <cfRule type="colorScale" priority="1">
      <colorScale>
        <cfvo type="num" val="-100"/>
        <cfvo type="num" val="0"/>
        <cfvo type="num" val="100"/>
        <color rgb="FFF8696B"/>
        <color rgb="FFFCFCFF"/>
        <color rgb="FF5A8AC6"/>
      </colorScale>
    </cfRule>
  </conditionalFormatting>
  <pageMargins left="0.70866141732283472" right="0.70866141732283472" top="0.59055118110236227" bottom="0.39370078740157483" header="0.31496062992125984" footer="0.31496062992125984"/>
  <pageSetup paperSize="9" scale="67" fitToHeight="0" orientation="portrait" r:id="rId1"/>
  <rowBreaks count="2" manualBreakCount="2">
    <brk id="55" max="10" man="1"/>
    <brk id="60" max="10"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B8C95-C525-477C-855F-A6BBF1B09E43}">
  <sheetPr codeName="Tabelle25">
    <pageSetUpPr fitToPage="1"/>
  </sheetPr>
  <dimension ref="A1:Z180"/>
  <sheetViews>
    <sheetView view="pageBreakPreview" topLeftCell="O1" zoomScale="60" zoomScaleNormal="70" workbookViewId="0">
      <selection activeCell="Y1" sqref="Y1"/>
    </sheetView>
  </sheetViews>
  <sheetFormatPr baseColWidth="10" defaultRowHeight="14.4" x14ac:dyDescent="0.3"/>
  <cols>
    <col min="1" max="1" width="11.44140625" style="19"/>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6" customWidth="1"/>
    <col min="17" max="17" width="17.109375" customWidth="1"/>
  </cols>
  <sheetData>
    <row r="1" spans="1:26" ht="65.25" customHeight="1" x14ac:dyDescent="0.3">
      <c r="A1" s="169" t="s">
        <v>42</v>
      </c>
      <c r="B1" s="170"/>
      <c r="C1" s="170"/>
      <c r="D1" s="170"/>
      <c r="E1" s="170"/>
      <c r="F1" s="170"/>
      <c r="G1" s="171">
        <f>Ueberhaenge!G1</f>
        <v>45226</v>
      </c>
      <c r="H1" s="172"/>
      <c r="I1" s="54"/>
      <c r="Z1">
        <v>14248</v>
      </c>
    </row>
    <row r="2" spans="1:26" x14ac:dyDescent="0.3">
      <c r="A2" s="52"/>
      <c r="B2" s="45"/>
      <c r="C2" s="45"/>
      <c r="D2" s="45"/>
      <c r="E2" s="45"/>
      <c r="F2" s="45"/>
      <c r="G2" s="45"/>
      <c r="H2" s="45"/>
      <c r="I2" s="45"/>
      <c r="Z2">
        <v>15248</v>
      </c>
    </row>
    <row r="3" spans="1:26" ht="18" x14ac:dyDescent="0.35">
      <c r="A3" s="25" t="s">
        <v>35</v>
      </c>
      <c r="C3" s="27">
        <f>Ueberhaenge!G2</f>
        <v>21</v>
      </c>
      <c r="D3" s="45"/>
      <c r="E3" s="53" t="s">
        <v>40</v>
      </c>
      <c r="F3" s="30">
        <f>Summery!F3</f>
        <v>0.5</v>
      </c>
      <c r="G3" s="45"/>
      <c r="H3" s="45" t="str">
        <f>IF(F3&gt;0.9,SummeryVerfall!H3,"")</f>
        <v/>
      </c>
      <c r="I3" s="45"/>
      <c r="Z3">
        <v>20</v>
      </c>
    </row>
    <row r="4" spans="1:26" x14ac:dyDescent="0.3">
      <c r="A4" s="21"/>
      <c r="B4" s="2"/>
      <c r="C4" s="2"/>
      <c r="D4" s="2"/>
      <c r="E4" s="2"/>
      <c r="F4" s="2"/>
      <c r="G4" s="2"/>
      <c r="H4" s="2"/>
      <c r="I4" s="45"/>
      <c r="J4" s="2"/>
      <c r="K4" s="2"/>
      <c r="L4" s="2"/>
      <c r="M4" s="2"/>
      <c r="N4" s="2"/>
      <c r="O4" s="2"/>
      <c r="P4" s="2"/>
      <c r="Q4" s="2"/>
      <c r="R4" s="2"/>
      <c r="S4" s="2"/>
    </row>
    <row r="5" spans="1:26" ht="5.25" customHeight="1" x14ac:dyDescent="0.3">
      <c r="A5" s="21"/>
      <c r="B5" s="2"/>
      <c r="C5" s="2"/>
      <c r="D5" s="2"/>
      <c r="E5" s="2"/>
      <c r="F5" s="2"/>
      <c r="G5" s="2"/>
      <c r="H5" s="2"/>
      <c r="I5" s="2"/>
      <c r="J5" s="2"/>
      <c r="K5" s="2"/>
      <c r="L5" s="2"/>
      <c r="M5" s="2"/>
      <c r="N5" s="2"/>
      <c r="O5" s="2"/>
      <c r="P5" s="2"/>
      <c r="Q5" s="2"/>
      <c r="R5" s="2"/>
      <c r="S5" s="2"/>
    </row>
    <row r="6" spans="1:26" ht="50.25" customHeight="1" x14ac:dyDescent="0.3">
      <c r="A6" s="173" t="s">
        <v>41</v>
      </c>
      <c r="B6" s="174"/>
      <c r="C6" s="174"/>
      <c r="D6" s="174"/>
      <c r="E6" s="174"/>
      <c r="F6" s="174"/>
      <c r="G6" s="174"/>
      <c r="H6" s="174"/>
      <c r="I6" s="174"/>
      <c r="J6" s="2"/>
      <c r="K6" s="2"/>
      <c r="L6" s="2"/>
      <c r="M6" s="2"/>
      <c r="N6" s="180" t="s">
        <v>41</v>
      </c>
      <c r="O6" s="180"/>
      <c r="P6" s="180"/>
      <c r="Q6" s="180"/>
      <c r="R6" s="2"/>
      <c r="S6" s="2"/>
    </row>
    <row r="7" spans="1:26" ht="32.25" customHeight="1" thickBot="1" x14ac:dyDescent="0.65">
      <c r="A7" s="184" t="s">
        <v>3</v>
      </c>
      <c r="B7" s="187" t="str">
        <f xml:space="preserve"> "Front: " &amp; Ueberhaenge!D8 &amp; " Detail"</f>
        <v>Front: 2023-11 Detail</v>
      </c>
      <c r="C7" s="187"/>
      <c r="D7" s="188"/>
      <c r="E7" s="26"/>
      <c r="F7" s="26"/>
      <c r="G7" s="26"/>
      <c r="H7" s="45"/>
      <c r="J7" s="2"/>
      <c r="K7" s="2"/>
      <c r="L7" s="2"/>
      <c r="M7" s="2"/>
      <c r="N7" s="180"/>
      <c r="O7" s="180"/>
      <c r="P7" s="180"/>
      <c r="Q7" s="180"/>
      <c r="R7" s="51"/>
      <c r="S7" s="51"/>
      <c r="T7" s="50"/>
      <c r="U7" s="50"/>
      <c r="V7" s="50"/>
    </row>
    <row r="8" spans="1:26" ht="21.6" thickBot="1" x14ac:dyDescent="0.45">
      <c r="A8" s="185"/>
      <c r="B8" s="176"/>
      <c r="C8" s="176"/>
      <c r="D8" s="189"/>
      <c r="E8" s="22"/>
      <c r="I8" s="2"/>
      <c r="J8" s="2"/>
      <c r="K8" s="2"/>
      <c r="L8" s="2"/>
      <c r="M8" s="2"/>
      <c r="N8" s="48"/>
      <c r="O8" s="166" t="str">
        <f xml:space="preserve"> "Summe: " &amp; Ueberhaenge!D8 &amp; " bis " &amp; Ueberhaenge!I8</f>
        <v>Summe: 2023-11 bis -</v>
      </c>
      <c r="P8" s="167"/>
      <c r="Q8" s="168"/>
      <c r="R8" s="2"/>
      <c r="S8" s="2"/>
    </row>
    <row r="9" spans="1:26" ht="18.600000000000001" thickBot="1" x14ac:dyDescent="0.4">
      <c r="A9" s="186"/>
      <c r="B9" s="47" t="s">
        <v>34</v>
      </c>
      <c r="C9" s="46">
        <f>Ueberhaenge!G5</f>
        <v>45226</v>
      </c>
      <c r="D9" s="81">
        <f>IF(WEEKDAY(C9,2)=1,C9-3,C9-1)</f>
        <v>45225</v>
      </c>
      <c r="E9" s="22"/>
      <c r="I9" s="2"/>
      <c r="J9" s="2"/>
      <c r="K9" s="2"/>
      <c r="L9" s="2"/>
      <c r="M9" s="2"/>
      <c r="N9" s="49" t="s">
        <v>3</v>
      </c>
      <c r="O9" s="24" t="s">
        <v>34</v>
      </c>
      <c r="P9" s="23">
        <f>C9</f>
        <v>45226</v>
      </c>
      <c r="Q9" s="23">
        <f>D9</f>
        <v>45225</v>
      </c>
      <c r="R9" s="2"/>
      <c r="S9" s="2"/>
    </row>
    <row r="10" spans="1:26" ht="39.9" customHeight="1" x14ac:dyDescent="0.35">
      <c r="A10" s="82">
        <v>15250</v>
      </c>
      <c r="B10" s="76">
        <v>-7</v>
      </c>
      <c r="C10" s="75">
        <v>-27.200000000000003</v>
      </c>
      <c r="D10" s="83">
        <v>-20.200000000000003</v>
      </c>
      <c r="E10" s="2"/>
      <c r="F10" s="2"/>
      <c r="G10" s="2"/>
      <c r="H10" s="2"/>
      <c r="I10" s="2"/>
      <c r="J10" s="2"/>
      <c r="K10" s="2"/>
      <c r="L10" s="2"/>
      <c r="M10" s="2">
        <v>25</v>
      </c>
      <c r="N10" s="31">
        <v>14000</v>
      </c>
      <c r="O10" s="35">
        <v>87.900000000000091</v>
      </c>
      <c r="P10" s="36">
        <v>-1343.2</v>
      </c>
      <c r="Q10" s="37">
        <v>-1431.1000000000001</v>
      </c>
      <c r="R10" s="2"/>
      <c r="S10" s="2"/>
      <c r="T10" s="25">
        <v>-1431.1000000000001</v>
      </c>
    </row>
    <row r="11" spans="1:26" ht="39.9" customHeight="1" x14ac:dyDescent="0.35">
      <c r="A11" s="84">
        <v>15200</v>
      </c>
      <c r="B11" s="78">
        <v>-71.5</v>
      </c>
      <c r="C11" s="79">
        <v>-94.7</v>
      </c>
      <c r="D11" s="85">
        <v>-23.200000000000003</v>
      </c>
      <c r="E11" s="2"/>
      <c r="F11" s="2"/>
      <c r="G11" s="2"/>
      <c r="H11" s="2"/>
      <c r="I11" s="2"/>
      <c r="J11" s="2"/>
      <c r="K11" s="2"/>
      <c r="L11" s="2"/>
      <c r="M11" s="2">
        <v>24</v>
      </c>
      <c r="N11" s="31">
        <v>13950</v>
      </c>
      <c r="O11" s="35">
        <v>-18.700000000000003</v>
      </c>
      <c r="P11" s="36">
        <v>-125.30000000000001</v>
      </c>
      <c r="Q11" s="37">
        <v>-106.60000000000001</v>
      </c>
      <c r="R11" s="2"/>
      <c r="S11" s="2"/>
      <c r="T11" s="25">
        <v>-106.60000000000001</v>
      </c>
    </row>
    <row r="12" spans="1:26" ht="39.9" customHeight="1" x14ac:dyDescent="0.35">
      <c r="A12" s="84">
        <v>15150</v>
      </c>
      <c r="B12" s="78">
        <v>-1.1000000000000085</v>
      </c>
      <c r="C12" s="79">
        <v>66.3</v>
      </c>
      <c r="D12" s="85">
        <v>67.400000000000006</v>
      </c>
      <c r="E12" s="2"/>
      <c r="F12" s="2"/>
      <c r="G12" s="2"/>
      <c r="H12" s="2"/>
      <c r="I12" s="2"/>
      <c r="J12" s="2"/>
      <c r="K12" s="2"/>
      <c r="L12" s="2"/>
      <c r="M12" s="2">
        <v>23</v>
      </c>
      <c r="N12" s="31">
        <v>13900</v>
      </c>
      <c r="O12" s="35">
        <v>2.5</v>
      </c>
      <c r="P12" s="36">
        <v>-575.9</v>
      </c>
      <c r="Q12" s="37">
        <v>-578.4</v>
      </c>
      <c r="R12" s="2"/>
      <c r="S12" s="2"/>
      <c r="T12" s="25">
        <v>-578.4</v>
      </c>
    </row>
    <row r="13" spans="1:26" ht="39.9" customHeight="1" x14ac:dyDescent="0.35">
      <c r="A13" s="86">
        <v>15100</v>
      </c>
      <c r="B13" s="77">
        <v>-3.3000000000000043</v>
      </c>
      <c r="C13" s="80">
        <v>38.5</v>
      </c>
      <c r="D13" s="87">
        <v>41.800000000000004</v>
      </c>
      <c r="E13" s="2"/>
      <c r="F13" s="2"/>
      <c r="G13" s="2"/>
      <c r="H13" s="2"/>
      <c r="I13" s="2"/>
      <c r="J13" s="2"/>
      <c r="K13" s="2"/>
      <c r="L13" s="2"/>
      <c r="M13" s="2">
        <v>22</v>
      </c>
      <c r="N13" s="31">
        <v>13850</v>
      </c>
      <c r="O13" s="35">
        <v>-1.3999999999999986</v>
      </c>
      <c r="P13" s="36">
        <v>-58.2</v>
      </c>
      <c r="Q13" s="37">
        <v>-56.800000000000004</v>
      </c>
      <c r="R13" s="2"/>
      <c r="S13" s="2"/>
      <c r="T13" s="25">
        <v>-56.800000000000004</v>
      </c>
    </row>
    <row r="14" spans="1:26" ht="39.9" customHeight="1" x14ac:dyDescent="0.35">
      <c r="A14" s="84">
        <v>15050</v>
      </c>
      <c r="B14" s="78">
        <v>0.5</v>
      </c>
      <c r="C14" s="79">
        <v>275.5</v>
      </c>
      <c r="D14" s="85">
        <v>275</v>
      </c>
      <c r="E14" s="2"/>
      <c r="F14" s="2"/>
      <c r="G14" s="2"/>
      <c r="H14" s="2"/>
      <c r="I14" s="2"/>
      <c r="J14" s="2"/>
      <c r="K14" s="2"/>
      <c r="L14" s="2"/>
      <c r="M14" s="2">
        <v>21</v>
      </c>
      <c r="N14" s="31">
        <v>13800</v>
      </c>
      <c r="O14" s="35">
        <v>-87.100000000000136</v>
      </c>
      <c r="P14" s="36">
        <v>-1558.6000000000001</v>
      </c>
      <c r="Q14" s="37">
        <v>-1471.5</v>
      </c>
      <c r="R14" s="2"/>
      <c r="S14" s="2"/>
      <c r="T14" s="25">
        <v>-1471.5</v>
      </c>
    </row>
    <row r="15" spans="1:26" ht="39.9" customHeight="1" x14ac:dyDescent="0.35">
      <c r="A15" s="86">
        <v>15000</v>
      </c>
      <c r="B15" s="77">
        <v>-162.79999999999995</v>
      </c>
      <c r="C15" s="80">
        <v>1033.7</v>
      </c>
      <c r="D15" s="87">
        <v>1196.5</v>
      </c>
      <c r="E15" s="2"/>
      <c r="F15" s="2"/>
      <c r="G15" s="2"/>
      <c r="H15" s="2"/>
      <c r="I15" s="2"/>
      <c r="J15" s="2"/>
      <c r="K15" s="2"/>
      <c r="L15" s="2"/>
      <c r="M15" s="2">
        <v>20</v>
      </c>
      <c r="N15" s="31">
        <v>13750</v>
      </c>
      <c r="O15" s="35">
        <v>23.300000000000182</v>
      </c>
      <c r="P15" s="36">
        <v>-2708.4</v>
      </c>
      <c r="Q15" s="37">
        <v>-2731.7000000000003</v>
      </c>
      <c r="R15" s="2"/>
      <c r="S15" s="2"/>
      <c r="T15" s="25">
        <v>-2731.7000000000003</v>
      </c>
    </row>
    <row r="16" spans="1:26" ht="39.9" customHeight="1" x14ac:dyDescent="0.35">
      <c r="A16" s="84">
        <v>14950</v>
      </c>
      <c r="B16" s="78">
        <v>0</v>
      </c>
      <c r="C16" s="79">
        <v>403.20000000000005</v>
      </c>
      <c r="D16" s="85">
        <v>403.20000000000005</v>
      </c>
      <c r="E16" s="2"/>
      <c r="F16" s="2"/>
      <c r="G16" s="2"/>
      <c r="H16" s="2"/>
      <c r="I16" s="2"/>
      <c r="J16" s="2"/>
      <c r="K16" s="2"/>
      <c r="L16" s="2"/>
      <c r="M16" s="2">
        <v>19</v>
      </c>
      <c r="N16" s="31">
        <v>13700</v>
      </c>
      <c r="O16" s="35">
        <v>-20.099999999999909</v>
      </c>
      <c r="P16" s="36">
        <v>-1614.5</v>
      </c>
      <c r="Q16" s="37">
        <v>-1594.4</v>
      </c>
      <c r="R16" s="2"/>
      <c r="S16" s="2"/>
      <c r="T16" s="25">
        <v>-1594.4</v>
      </c>
    </row>
    <row r="17" spans="1:20" ht="39.9" customHeight="1" x14ac:dyDescent="0.35">
      <c r="A17" s="86">
        <v>14900</v>
      </c>
      <c r="B17" s="77">
        <v>-4.7999999999999972</v>
      </c>
      <c r="C17" s="80">
        <v>-71.7</v>
      </c>
      <c r="D17" s="87">
        <v>-66.900000000000006</v>
      </c>
      <c r="E17" s="2"/>
      <c r="F17" s="2"/>
      <c r="G17" s="2"/>
      <c r="H17" s="2"/>
      <c r="I17" s="2"/>
      <c r="J17" s="2"/>
      <c r="K17" s="2"/>
      <c r="L17" s="2"/>
      <c r="M17" s="2">
        <v>18</v>
      </c>
      <c r="N17" s="31">
        <v>13650</v>
      </c>
      <c r="O17" s="35">
        <v>-56</v>
      </c>
      <c r="P17" s="36">
        <v>-201.3</v>
      </c>
      <c r="Q17" s="37">
        <v>-145.30000000000001</v>
      </c>
      <c r="R17" s="2"/>
      <c r="S17" s="2"/>
      <c r="T17" s="25">
        <v>-145.30000000000001</v>
      </c>
    </row>
    <row r="18" spans="1:20" ht="39.9" customHeight="1" x14ac:dyDescent="0.35">
      <c r="A18" s="84">
        <v>14850</v>
      </c>
      <c r="B18" s="78">
        <v>-0.89999999999999991</v>
      </c>
      <c r="C18" s="79">
        <v>2.8000000000000003</v>
      </c>
      <c r="D18" s="85">
        <v>3.7</v>
      </c>
      <c r="E18" s="2"/>
      <c r="F18" s="2"/>
      <c r="G18" s="2"/>
      <c r="H18" s="2"/>
      <c r="I18" s="2"/>
      <c r="J18" s="2"/>
      <c r="K18" s="2"/>
      <c r="L18" s="2"/>
      <c r="M18" s="2">
        <v>17</v>
      </c>
      <c r="N18" s="31">
        <v>13600</v>
      </c>
      <c r="O18" s="35">
        <v>-1225.6000000000004</v>
      </c>
      <c r="P18" s="36">
        <v>-2093.7000000000003</v>
      </c>
      <c r="Q18" s="37">
        <v>-868.1</v>
      </c>
      <c r="R18" s="2"/>
      <c r="S18" s="2"/>
      <c r="T18" s="25">
        <v>-868.1</v>
      </c>
    </row>
    <row r="19" spans="1:20" ht="39.9" customHeight="1" x14ac:dyDescent="0.35">
      <c r="A19" s="86">
        <v>14800</v>
      </c>
      <c r="B19" s="77">
        <v>-22.399999999999977</v>
      </c>
      <c r="C19" s="80">
        <v>564</v>
      </c>
      <c r="D19" s="87">
        <v>586.4</v>
      </c>
      <c r="E19" s="2"/>
      <c r="F19" s="2"/>
      <c r="G19" s="2"/>
      <c r="H19" s="2"/>
      <c r="I19" s="2"/>
      <c r="J19" s="2"/>
      <c r="K19" s="2"/>
      <c r="L19" s="2"/>
      <c r="M19" s="2">
        <v>16</v>
      </c>
      <c r="N19" s="31">
        <v>13550</v>
      </c>
      <c r="O19" s="35">
        <v>-12.800000000000011</v>
      </c>
      <c r="P19" s="36">
        <v>-456.20000000000005</v>
      </c>
      <c r="Q19" s="37">
        <v>-443.40000000000003</v>
      </c>
      <c r="R19" s="2"/>
      <c r="S19" s="2"/>
      <c r="T19" s="25">
        <v>-443.40000000000003</v>
      </c>
    </row>
    <row r="20" spans="1:20" ht="39.9" customHeight="1" x14ac:dyDescent="0.35">
      <c r="A20" s="84">
        <v>14750</v>
      </c>
      <c r="B20" s="78">
        <v>-3.3000000000000114</v>
      </c>
      <c r="C20" s="79">
        <v>72.8</v>
      </c>
      <c r="D20" s="85">
        <v>76.100000000000009</v>
      </c>
      <c r="E20" s="2"/>
      <c r="F20" s="2"/>
      <c r="G20" s="2"/>
      <c r="H20" s="2"/>
      <c r="I20" s="2"/>
      <c r="J20" s="2"/>
      <c r="K20" s="2"/>
      <c r="L20" s="2"/>
      <c r="M20" s="2">
        <v>15</v>
      </c>
      <c r="N20" s="31">
        <v>13500</v>
      </c>
      <c r="O20" s="35">
        <v>-390.40000000000009</v>
      </c>
      <c r="P20" s="36">
        <v>-2520.2000000000003</v>
      </c>
      <c r="Q20" s="37">
        <v>-2129.8000000000002</v>
      </c>
      <c r="R20" s="2"/>
      <c r="S20" s="2"/>
      <c r="T20" s="25">
        <v>-2129.8000000000002</v>
      </c>
    </row>
    <row r="21" spans="1:20" ht="39.9" customHeight="1" x14ac:dyDescent="0.35">
      <c r="A21" s="86">
        <v>14700</v>
      </c>
      <c r="B21" s="77">
        <v>7.3000000000000114</v>
      </c>
      <c r="C21" s="80">
        <v>505.3</v>
      </c>
      <c r="D21" s="87">
        <v>498</v>
      </c>
      <c r="E21" s="2"/>
      <c r="F21" s="2"/>
      <c r="G21" s="2"/>
      <c r="H21" s="2"/>
      <c r="I21" s="2"/>
      <c r="J21" s="2"/>
      <c r="K21" s="2"/>
      <c r="L21" s="2"/>
      <c r="M21" s="2">
        <v>14</v>
      </c>
      <c r="N21" s="31">
        <v>13450</v>
      </c>
      <c r="O21" s="35">
        <v>8.2999999999999545</v>
      </c>
      <c r="P21" s="36">
        <v>-346.70000000000005</v>
      </c>
      <c r="Q21" s="37">
        <v>-355</v>
      </c>
      <c r="R21" s="2"/>
      <c r="S21" s="2"/>
      <c r="T21" s="25">
        <v>-355</v>
      </c>
    </row>
    <row r="22" spans="1:20" ht="39.9" customHeight="1" x14ac:dyDescent="0.35">
      <c r="A22" s="84">
        <v>14650</v>
      </c>
      <c r="B22" s="78">
        <v>-0.40000000000000568</v>
      </c>
      <c r="C22" s="79">
        <v>121</v>
      </c>
      <c r="D22" s="85">
        <v>121.4</v>
      </c>
      <c r="E22" s="2"/>
      <c r="F22" s="2"/>
      <c r="G22" s="2"/>
      <c r="H22" s="2"/>
      <c r="I22" s="2"/>
      <c r="J22" s="2"/>
      <c r="K22" s="2"/>
      <c r="L22" s="2"/>
      <c r="M22" s="2">
        <v>13</v>
      </c>
      <c r="N22" s="31">
        <v>13400</v>
      </c>
      <c r="O22" s="35">
        <v>143.40000000000009</v>
      </c>
      <c r="P22" s="36">
        <v>-1084</v>
      </c>
      <c r="Q22" s="37">
        <v>-1227.4000000000001</v>
      </c>
      <c r="R22" s="2"/>
      <c r="S22" s="2"/>
      <c r="T22" s="25">
        <v>-1227.4000000000001</v>
      </c>
    </row>
    <row r="23" spans="1:20" ht="39.9" customHeight="1" x14ac:dyDescent="0.35">
      <c r="A23" s="86">
        <v>14600</v>
      </c>
      <c r="B23" s="77">
        <v>-6.3000000000000114</v>
      </c>
      <c r="C23" s="80">
        <v>313.60000000000002</v>
      </c>
      <c r="D23" s="87">
        <v>319.90000000000003</v>
      </c>
      <c r="E23" s="2"/>
      <c r="F23" s="2"/>
      <c r="G23" s="2"/>
      <c r="H23" s="2"/>
      <c r="I23" s="2"/>
      <c r="J23" s="2"/>
      <c r="K23" s="2"/>
      <c r="L23" s="2"/>
      <c r="M23" s="2">
        <v>12</v>
      </c>
      <c r="N23" s="31">
        <v>13350</v>
      </c>
      <c r="O23" s="35">
        <v>-18.600000000000023</v>
      </c>
      <c r="P23" s="36">
        <v>-491.40000000000003</v>
      </c>
      <c r="Q23" s="37">
        <v>-472.8</v>
      </c>
      <c r="R23" s="2"/>
      <c r="S23" s="2"/>
      <c r="T23" s="25">
        <v>-472.8</v>
      </c>
    </row>
    <row r="24" spans="1:20" ht="39.9" customHeight="1" x14ac:dyDescent="0.35">
      <c r="A24" s="84">
        <v>14550</v>
      </c>
      <c r="B24" s="78">
        <v>-0.29999999999999716</v>
      </c>
      <c r="C24" s="79">
        <v>37.300000000000004</v>
      </c>
      <c r="D24" s="85">
        <v>37.6</v>
      </c>
      <c r="E24" s="2"/>
      <c r="F24" s="2"/>
      <c r="G24" s="2"/>
      <c r="H24" s="2"/>
      <c r="I24" s="2"/>
      <c r="J24" s="2"/>
      <c r="K24" s="2"/>
      <c r="L24" s="2"/>
      <c r="M24" s="2">
        <v>11</v>
      </c>
      <c r="N24" s="31">
        <v>13300</v>
      </c>
      <c r="O24" s="35">
        <v>-35.899999999999864</v>
      </c>
      <c r="P24" s="36">
        <v>-1618.2</v>
      </c>
      <c r="Q24" s="37">
        <v>-1582.3000000000002</v>
      </c>
      <c r="R24" s="2"/>
      <c r="S24" s="2"/>
      <c r="T24" s="25">
        <v>-1582.3000000000002</v>
      </c>
    </row>
    <row r="25" spans="1:20" ht="39.9" customHeight="1" x14ac:dyDescent="0.35">
      <c r="A25" s="86">
        <v>14500</v>
      </c>
      <c r="B25" s="77">
        <v>11.099999999999966</v>
      </c>
      <c r="C25" s="80">
        <v>321.8</v>
      </c>
      <c r="D25" s="87">
        <v>310.70000000000005</v>
      </c>
      <c r="E25" s="2"/>
      <c r="F25" s="2"/>
      <c r="G25" s="2"/>
      <c r="H25" s="2"/>
      <c r="I25" s="2"/>
      <c r="J25" s="2"/>
      <c r="K25" s="2"/>
      <c r="L25" s="2"/>
      <c r="M25" s="2">
        <v>10</v>
      </c>
      <c r="N25" s="31">
        <v>13250</v>
      </c>
      <c r="O25" s="35">
        <v>89.100000000000023</v>
      </c>
      <c r="P25" s="36">
        <v>-594.6</v>
      </c>
      <c r="Q25" s="37">
        <v>-683.7</v>
      </c>
      <c r="R25" s="2"/>
      <c r="S25" s="2"/>
      <c r="T25" s="25">
        <v>-683.7</v>
      </c>
    </row>
    <row r="26" spans="1:20" ht="39.9" customHeight="1" x14ac:dyDescent="0.35">
      <c r="A26" s="84">
        <v>14450</v>
      </c>
      <c r="B26" s="78">
        <v>2.2999999999999972</v>
      </c>
      <c r="C26" s="79">
        <v>99.5</v>
      </c>
      <c r="D26" s="85">
        <v>97.2</v>
      </c>
      <c r="E26" s="2"/>
      <c r="F26" s="2"/>
      <c r="G26" s="2"/>
      <c r="H26" s="2"/>
      <c r="I26" s="2"/>
      <c r="J26" s="2"/>
      <c r="K26" s="2"/>
      <c r="L26" s="2"/>
      <c r="M26" s="2">
        <v>9</v>
      </c>
      <c r="N26" s="31">
        <v>13200</v>
      </c>
      <c r="O26" s="35">
        <v>354.29999999999995</v>
      </c>
      <c r="P26" s="36">
        <v>-1618.7</v>
      </c>
      <c r="Q26" s="37">
        <v>-1973</v>
      </c>
      <c r="R26" s="2"/>
      <c r="S26" s="2"/>
      <c r="T26" s="25">
        <v>-1973</v>
      </c>
    </row>
    <row r="27" spans="1:20" ht="39.9" customHeight="1" x14ac:dyDescent="0.35">
      <c r="A27" s="86">
        <v>14400</v>
      </c>
      <c r="B27" s="77">
        <v>1.0999999999999943</v>
      </c>
      <c r="C27" s="80">
        <v>209.3</v>
      </c>
      <c r="D27" s="87">
        <v>208.20000000000002</v>
      </c>
      <c r="E27" s="2"/>
      <c r="F27" s="2"/>
      <c r="G27" s="2"/>
      <c r="H27" s="2"/>
      <c r="I27" s="2"/>
      <c r="J27" s="2"/>
      <c r="K27" s="2"/>
      <c r="L27" s="2"/>
      <c r="M27" s="2">
        <v>8</v>
      </c>
      <c r="N27" s="31">
        <v>13150</v>
      </c>
      <c r="O27" s="35">
        <v>64.099999999999966</v>
      </c>
      <c r="P27" s="36">
        <v>-483.90000000000003</v>
      </c>
      <c r="Q27" s="37">
        <v>-548</v>
      </c>
      <c r="R27" s="2"/>
      <c r="S27" s="2"/>
      <c r="T27" s="25">
        <v>-548</v>
      </c>
    </row>
    <row r="28" spans="1:20" ht="39.9" customHeight="1" x14ac:dyDescent="0.35">
      <c r="A28" s="84">
        <v>14350</v>
      </c>
      <c r="B28" s="78">
        <v>9.9999999999994316E-2</v>
      </c>
      <c r="C28" s="79">
        <v>43.5</v>
      </c>
      <c r="D28" s="85">
        <v>43.400000000000006</v>
      </c>
      <c r="E28" s="2"/>
      <c r="F28" s="2"/>
      <c r="G28" s="2"/>
      <c r="H28" s="2"/>
      <c r="I28" s="2"/>
      <c r="J28" s="2"/>
      <c r="K28" s="2"/>
      <c r="L28" s="2"/>
      <c r="M28" s="2">
        <v>7</v>
      </c>
      <c r="N28" s="31">
        <v>13100</v>
      </c>
      <c r="O28" s="35">
        <v>-24.400000000000091</v>
      </c>
      <c r="P28" s="36">
        <v>-1879.4</v>
      </c>
      <c r="Q28" s="37">
        <v>-1855</v>
      </c>
      <c r="R28" s="2"/>
      <c r="S28" s="2"/>
      <c r="T28" s="25">
        <v>-1855</v>
      </c>
    </row>
    <row r="29" spans="1:20" ht="39.9" customHeight="1" x14ac:dyDescent="0.35">
      <c r="A29" s="86">
        <v>14300</v>
      </c>
      <c r="B29" s="77">
        <v>19.300000000000011</v>
      </c>
      <c r="C29" s="80">
        <v>189.60000000000002</v>
      </c>
      <c r="D29" s="87">
        <v>170.3</v>
      </c>
      <c r="E29" s="2"/>
      <c r="F29" s="2"/>
      <c r="G29" s="2"/>
      <c r="H29" s="2"/>
      <c r="I29" s="2"/>
      <c r="J29" s="2"/>
      <c r="K29" s="2"/>
      <c r="L29" s="2"/>
      <c r="M29" s="2">
        <v>6</v>
      </c>
      <c r="N29" s="31">
        <v>13050</v>
      </c>
      <c r="O29" s="35">
        <v>10.599999999999994</v>
      </c>
      <c r="P29" s="36">
        <v>-193.10000000000002</v>
      </c>
      <c r="Q29" s="37">
        <v>-203.70000000000002</v>
      </c>
      <c r="R29" s="2"/>
      <c r="S29" s="2"/>
      <c r="T29" s="25">
        <v>-203.70000000000002</v>
      </c>
    </row>
    <row r="30" spans="1:20" ht="39.9" customHeight="1" x14ac:dyDescent="0.35">
      <c r="A30" s="88">
        <v>14250</v>
      </c>
      <c r="B30" s="89">
        <v>0.29999999999999716</v>
      </c>
      <c r="C30" s="90">
        <v>63.7</v>
      </c>
      <c r="D30" s="91">
        <v>63.400000000000006</v>
      </c>
      <c r="E30" s="2"/>
      <c r="F30" s="2"/>
      <c r="G30" s="2"/>
      <c r="H30" s="2"/>
      <c r="I30" s="2"/>
      <c r="J30" s="2"/>
      <c r="K30" s="2"/>
      <c r="L30" s="2"/>
      <c r="M30" s="2">
        <v>5</v>
      </c>
      <c r="N30" s="31">
        <v>13000</v>
      </c>
      <c r="O30" s="35">
        <v>77.100000000000023</v>
      </c>
      <c r="P30" s="36">
        <v>-998.80000000000007</v>
      </c>
      <c r="Q30" s="37">
        <v>-1075.9000000000001</v>
      </c>
      <c r="R30" s="2"/>
      <c r="S30" s="2"/>
      <c r="T30" s="25">
        <v>-1075.9000000000001</v>
      </c>
    </row>
    <row r="31" spans="1:20" ht="18.600000000000001" thickBot="1" x14ac:dyDescent="0.4">
      <c r="A31" s="21"/>
      <c r="B31" s="2"/>
      <c r="C31" s="2"/>
      <c r="D31" s="2"/>
      <c r="E31" s="2"/>
      <c r="F31" s="2"/>
      <c r="G31" s="2"/>
      <c r="H31" s="2"/>
      <c r="I31" s="2"/>
      <c r="J31" s="2"/>
      <c r="K31" s="2"/>
      <c r="L31" s="2"/>
      <c r="M31" s="2"/>
      <c r="N31" s="2"/>
      <c r="O31" s="44"/>
      <c r="P31" s="44"/>
      <c r="Q31" s="44"/>
      <c r="R31" s="2"/>
      <c r="S31" s="2"/>
    </row>
    <row r="32" spans="1:20" ht="60.75" customHeight="1" thickBot="1" x14ac:dyDescent="0.35">
      <c r="A32" s="21"/>
      <c r="B32" s="163" t="s">
        <v>39</v>
      </c>
      <c r="C32" s="164"/>
      <c r="D32" s="165"/>
      <c r="E32" s="2"/>
      <c r="F32" s="2"/>
      <c r="G32" s="2"/>
      <c r="H32" s="2"/>
      <c r="I32" s="2"/>
      <c r="J32" s="2"/>
      <c r="K32" s="2"/>
      <c r="L32" s="2"/>
      <c r="M32" s="2"/>
      <c r="N32" s="2"/>
      <c r="O32" s="163" t="s">
        <v>38</v>
      </c>
      <c r="P32" s="164"/>
      <c r="Q32" s="165"/>
      <c r="R32" s="2"/>
      <c r="S32" s="2"/>
    </row>
    <row r="33" spans="1:19" x14ac:dyDescent="0.3">
      <c r="A33" s="21"/>
      <c r="B33" s="2"/>
      <c r="C33" s="2"/>
      <c r="D33" s="2"/>
      <c r="E33" s="2"/>
      <c r="F33" s="2"/>
      <c r="G33" s="2"/>
      <c r="H33" s="2"/>
      <c r="I33" s="2"/>
      <c r="J33" s="2"/>
      <c r="K33" s="2"/>
      <c r="L33" s="2"/>
      <c r="M33" s="2"/>
      <c r="N33" s="2"/>
      <c r="O33" s="2"/>
      <c r="P33" s="2"/>
      <c r="Q33" s="2"/>
      <c r="R33" s="2"/>
      <c r="S33" s="2"/>
    </row>
    <row r="34" spans="1:19" ht="18" x14ac:dyDescent="0.35">
      <c r="A34" s="42" t="s">
        <v>36</v>
      </c>
      <c r="B34" s="42"/>
      <c r="C34" s="42"/>
      <c r="D34" s="42"/>
      <c r="E34" s="28"/>
      <c r="F34" s="28"/>
      <c r="G34" s="28"/>
      <c r="H34" s="28"/>
      <c r="I34" s="2"/>
      <c r="J34" s="2"/>
      <c r="K34" s="2"/>
      <c r="L34" s="2"/>
      <c r="M34" s="2"/>
      <c r="N34" s="42" t="s">
        <v>36</v>
      </c>
      <c r="O34" s="42"/>
      <c r="P34" s="42"/>
      <c r="Q34" s="42"/>
      <c r="R34" s="2"/>
      <c r="S34" s="2"/>
    </row>
    <row r="35" spans="1:19" ht="18" x14ac:dyDescent="0.35">
      <c r="A35" s="43" t="s">
        <v>37</v>
      </c>
      <c r="B35" s="43"/>
      <c r="C35" s="43"/>
      <c r="D35" s="43"/>
      <c r="E35" s="28"/>
      <c r="F35" s="28"/>
      <c r="G35" s="71" t="s">
        <v>141</v>
      </c>
      <c r="H35" s="28"/>
      <c r="I35" s="2"/>
      <c r="J35" s="2"/>
      <c r="K35" s="2"/>
      <c r="L35" s="2"/>
      <c r="M35" s="2"/>
      <c r="N35" s="43" t="s">
        <v>37</v>
      </c>
      <c r="O35" s="43"/>
      <c r="P35" s="43"/>
      <c r="Q35" s="43"/>
      <c r="R35" s="2"/>
      <c r="S35" s="2"/>
    </row>
    <row r="36" spans="1:19" x14ac:dyDescent="0.3">
      <c r="A36" s="28"/>
      <c r="B36" s="28"/>
      <c r="C36" s="28"/>
      <c r="D36" s="28"/>
      <c r="E36" s="28"/>
      <c r="F36" s="28"/>
      <c r="G36" s="28"/>
      <c r="H36" s="28"/>
      <c r="I36" s="2"/>
      <c r="J36" s="2"/>
      <c r="K36" s="2"/>
      <c r="L36" s="2"/>
      <c r="M36" s="2"/>
      <c r="N36" s="2"/>
      <c r="O36" s="2"/>
      <c r="P36" s="2"/>
      <c r="Q36" s="2"/>
      <c r="R36" s="2"/>
      <c r="S36" s="2"/>
    </row>
    <row r="37" spans="1:19" ht="117.75" customHeight="1" x14ac:dyDescent="0.3">
      <c r="A37" s="181" t="s">
        <v>105</v>
      </c>
      <c r="B37" s="182"/>
      <c r="C37" s="182"/>
      <c r="D37" s="182"/>
      <c r="E37" s="182"/>
      <c r="F37" s="182"/>
      <c r="G37" s="182"/>
      <c r="H37" s="182"/>
      <c r="I37" s="182"/>
      <c r="J37" s="2"/>
      <c r="K37" s="2"/>
      <c r="L37" s="2"/>
      <c r="M37" s="2"/>
      <c r="N37" s="162" t="s">
        <v>43</v>
      </c>
      <c r="O37" s="162"/>
      <c r="P37" s="162"/>
      <c r="Q37" s="162"/>
      <c r="R37" s="2"/>
      <c r="S37" s="2"/>
    </row>
    <row r="38" spans="1:19" x14ac:dyDescent="0.3">
      <c r="A38" s="28"/>
      <c r="B38" s="28"/>
      <c r="C38" s="28"/>
      <c r="D38" s="28"/>
      <c r="E38" s="28"/>
      <c r="F38" s="28"/>
      <c r="G38" s="28"/>
      <c r="H38" s="28"/>
      <c r="I38" s="2"/>
      <c r="J38" s="2"/>
      <c r="K38" s="2"/>
      <c r="L38" s="2"/>
      <c r="M38" s="2"/>
      <c r="N38" s="2"/>
      <c r="O38" s="2"/>
      <c r="P38" s="2"/>
      <c r="Q38" s="2"/>
      <c r="R38" s="2"/>
      <c r="S38" s="2"/>
    </row>
    <row r="39" spans="1:19" x14ac:dyDescent="0.3">
      <c r="A39" s="28"/>
      <c r="B39" s="28"/>
      <c r="C39" s="28"/>
      <c r="D39" s="28"/>
      <c r="E39" s="28"/>
      <c r="F39" s="28"/>
      <c r="G39" s="28"/>
      <c r="H39" s="28"/>
      <c r="I39" s="2"/>
      <c r="J39" s="2"/>
      <c r="K39" s="2"/>
      <c r="L39" s="2"/>
      <c r="M39" s="2"/>
      <c r="N39" s="2"/>
      <c r="O39" s="2"/>
      <c r="P39" s="2"/>
      <c r="Q39" s="2"/>
      <c r="R39" s="2"/>
      <c r="S39" s="2"/>
    </row>
    <row r="40" spans="1:19" x14ac:dyDescent="0.3">
      <c r="A40" s="28"/>
      <c r="B40" s="28"/>
      <c r="C40" s="28"/>
      <c r="D40" s="28"/>
      <c r="E40" s="28"/>
      <c r="F40" s="28"/>
      <c r="G40" s="28"/>
      <c r="H40" s="28"/>
      <c r="I40" s="2"/>
      <c r="J40" s="2"/>
      <c r="K40" s="2"/>
      <c r="L40" s="2"/>
      <c r="M40" s="2"/>
      <c r="N40" s="2"/>
      <c r="O40" s="2"/>
      <c r="P40" s="2"/>
      <c r="Q40" s="2"/>
      <c r="R40" s="2"/>
      <c r="S40" s="2"/>
    </row>
    <row r="41" spans="1:19" x14ac:dyDescent="0.3">
      <c r="A41" s="28"/>
      <c r="B41" s="28"/>
      <c r="C41" s="28"/>
      <c r="D41" s="28"/>
      <c r="E41" s="28"/>
      <c r="F41" s="28"/>
      <c r="G41" s="28"/>
      <c r="H41" s="28"/>
      <c r="I41" s="2"/>
      <c r="J41" s="2"/>
      <c r="K41" s="2"/>
      <c r="L41" s="2"/>
      <c r="M41" s="2"/>
      <c r="N41" s="2"/>
      <c r="O41" s="2"/>
      <c r="P41" s="2"/>
      <c r="Q41" s="2"/>
      <c r="R41" s="2"/>
      <c r="S41" s="2"/>
    </row>
    <row r="42" spans="1:19" x14ac:dyDescent="0.3">
      <c r="A42" s="28"/>
      <c r="B42" s="28"/>
      <c r="C42" s="28"/>
      <c r="D42" s="28"/>
      <c r="E42" s="28"/>
      <c r="F42" s="28"/>
      <c r="G42" s="28"/>
      <c r="H42" s="28"/>
      <c r="I42" s="2"/>
      <c r="J42" s="2"/>
      <c r="K42" s="2"/>
      <c r="L42" s="2"/>
      <c r="M42" s="2"/>
      <c r="N42" s="2"/>
      <c r="O42" s="2"/>
      <c r="P42" s="2"/>
      <c r="Q42" s="2"/>
      <c r="R42" s="2"/>
      <c r="S42" s="2"/>
    </row>
    <row r="43" spans="1:19" x14ac:dyDescent="0.3">
      <c r="A43" s="28"/>
      <c r="B43" s="28"/>
      <c r="C43" s="28"/>
      <c r="D43" s="28"/>
      <c r="E43" s="28"/>
      <c r="F43" s="28"/>
      <c r="G43" s="28"/>
      <c r="H43" s="28"/>
      <c r="I43" s="2"/>
      <c r="J43" s="2"/>
      <c r="K43" s="2"/>
      <c r="L43" s="2"/>
      <c r="M43" s="2"/>
      <c r="N43" s="2"/>
      <c r="O43" s="2"/>
      <c r="P43" s="2"/>
      <c r="Q43" s="2"/>
      <c r="R43" s="2"/>
      <c r="S43" s="2"/>
    </row>
    <row r="44" spans="1:19" x14ac:dyDescent="0.3">
      <c r="A44" s="28"/>
      <c r="B44" s="28"/>
      <c r="C44" s="28"/>
      <c r="D44" s="28"/>
      <c r="E44" s="28"/>
      <c r="F44" s="28"/>
      <c r="G44" s="28"/>
      <c r="H44" s="28"/>
      <c r="I44" s="2"/>
      <c r="J44" s="2"/>
      <c r="K44" s="2"/>
      <c r="L44" s="2"/>
      <c r="M44" s="2"/>
      <c r="N44" s="2"/>
      <c r="O44" s="2"/>
      <c r="P44" s="2"/>
      <c r="Q44" s="2"/>
      <c r="R44" s="2"/>
      <c r="S44" s="2"/>
    </row>
    <row r="45" spans="1:19" x14ac:dyDescent="0.3">
      <c r="A45" s="21"/>
      <c r="B45" s="2"/>
      <c r="C45" s="2"/>
      <c r="D45" s="2"/>
      <c r="E45" s="2"/>
      <c r="F45" s="2"/>
      <c r="G45" s="2"/>
      <c r="H45" s="2"/>
      <c r="I45" s="2"/>
      <c r="J45" s="2"/>
      <c r="K45" s="2"/>
      <c r="L45" s="2"/>
      <c r="M45" s="2"/>
      <c r="N45" s="2"/>
      <c r="O45" s="2"/>
      <c r="P45" s="2"/>
      <c r="Q45" s="2"/>
      <c r="R45" s="2"/>
      <c r="S45" s="2"/>
    </row>
    <row r="46" spans="1:19" x14ac:dyDescent="0.3">
      <c r="A46" s="21"/>
      <c r="B46" s="2"/>
      <c r="C46" s="2"/>
      <c r="D46" s="2"/>
      <c r="E46" s="2"/>
      <c r="F46" s="2"/>
      <c r="G46" s="2"/>
      <c r="H46" s="2"/>
      <c r="I46" s="2"/>
      <c r="J46" s="2"/>
      <c r="K46" s="2"/>
      <c r="L46" s="2"/>
      <c r="M46" s="2"/>
      <c r="N46" s="2"/>
      <c r="O46" s="2"/>
      <c r="P46" s="2"/>
      <c r="Q46" s="2"/>
      <c r="R46" s="2"/>
      <c r="S46" s="2"/>
    </row>
    <row r="47" spans="1:19" x14ac:dyDescent="0.3">
      <c r="A47" s="21"/>
      <c r="B47" s="2"/>
      <c r="C47" s="2"/>
      <c r="D47" s="2"/>
      <c r="E47" s="2"/>
      <c r="F47" s="2"/>
      <c r="G47" s="2"/>
      <c r="H47" s="2"/>
      <c r="I47" s="2"/>
      <c r="J47" s="2"/>
      <c r="K47" s="2"/>
      <c r="L47" s="2"/>
      <c r="M47" s="2"/>
      <c r="N47" s="2"/>
      <c r="O47" s="2"/>
      <c r="P47" s="2"/>
      <c r="Q47" s="2"/>
      <c r="R47" s="2"/>
      <c r="S47" s="2"/>
    </row>
    <row r="48" spans="1:19" x14ac:dyDescent="0.3">
      <c r="A48" s="21"/>
      <c r="B48" s="2"/>
      <c r="C48" s="2"/>
      <c r="D48" s="2"/>
      <c r="E48" s="2"/>
      <c r="F48" s="2"/>
      <c r="G48" s="2"/>
      <c r="H48" s="2"/>
      <c r="I48" s="2"/>
      <c r="J48" s="2"/>
      <c r="K48" s="2"/>
      <c r="L48" s="2"/>
      <c r="M48" s="2"/>
      <c r="N48" s="2"/>
      <c r="O48" s="2"/>
      <c r="P48" s="2"/>
      <c r="Q48" s="2"/>
      <c r="R48" s="2"/>
      <c r="S48" s="2"/>
    </row>
    <row r="49" spans="1:19" x14ac:dyDescent="0.3">
      <c r="A49" s="21"/>
      <c r="B49" s="2"/>
      <c r="C49" s="2"/>
      <c r="D49" s="2"/>
      <c r="E49" s="2"/>
      <c r="F49" s="2"/>
      <c r="G49" s="2"/>
      <c r="H49" s="2"/>
      <c r="I49" s="2"/>
      <c r="J49" s="2"/>
      <c r="K49" s="2"/>
      <c r="L49" s="2"/>
      <c r="M49" s="2"/>
      <c r="N49" s="2"/>
      <c r="O49" s="2"/>
      <c r="P49" s="2"/>
      <c r="Q49" s="2"/>
      <c r="R49" s="2"/>
      <c r="S49" s="2"/>
    </row>
    <row r="50" spans="1:19" x14ac:dyDescent="0.3">
      <c r="A50" s="21"/>
      <c r="B50" s="2"/>
      <c r="C50" s="2"/>
      <c r="D50" s="2"/>
      <c r="E50" s="2"/>
      <c r="F50" s="2"/>
      <c r="G50" s="2"/>
      <c r="H50" s="2"/>
      <c r="I50" s="2"/>
      <c r="J50" s="2"/>
      <c r="K50" s="2"/>
      <c r="L50" s="2"/>
      <c r="M50" s="2"/>
      <c r="N50" s="2"/>
      <c r="O50" s="2"/>
      <c r="P50" s="2"/>
      <c r="Q50" s="2"/>
      <c r="R50" s="2"/>
      <c r="S50" s="2"/>
    </row>
    <row r="51" spans="1:19" x14ac:dyDescent="0.3">
      <c r="A51" s="21"/>
      <c r="B51" s="2"/>
      <c r="C51" s="2"/>
      <c r="D51" s="2"/>
      <c r="E51" s="2"/>
      <c r="F51" s="2"/>
      <c r="G51" s="2"/>
      <c r="H51" s="2"/>
      <c r="I51" s="2"/>
      <c r="J51" s="2"/>
      <c r="K51" s="2"/>
      <c r="L51" s="2"/>
      <c r="M51" s="2"/>
      <c r="N51" s="2"/>
      <c r="O51" s="2"/>
      <c r="P51" s="2"/>
      <c r="Q51" s="2"/>
      <c r="R51" s="2"/>
      <c r="S51" s="2"/>
    </row>
    <row r="52" spans="1:19" x14ac:dyDescent="0.3">
      <c r="A52" s="21"/>
      <c r="B52" s="2"/>
      <c r="C52" s="2"/>
      <c r="D52" s="2"/>
      <c r="E52" s="2"/>
      <c r="F52" s="2"/>
      <c r="G52" s="2"/>
      <c r="H52" s="2"/>
      <c r="I52" s="2"/>
      <c r="J52" s="2"/>
      <c r="K52" s="2"/>
      <c r="L52" s="2"/>
      <c r="M52" s="2"/>
      <c r="N52" s="2"/>
      <c r="O52" s="2"/>
      <c r="P52" s="2"/>
      <c r="Q52" s="2"/>
      <c r="R52" s="2"/>
      <c r="S52" s="2"/>
    </row>
    <row r="53" spans="1:19" x14ac:dyDescent="0.3">
      <c r="A53" s="21"/>
      <c r="B53" s="2"/>
      <c r="C53" s="2"/>
      <c r="D53" s="2"/>
      <c r="E53" s="2"/>
      <c r="F53" s="2"/>
      <c r="G53" s="2"/>
      <c r="H53" s="2"/>
      <c r="I53" s="2"/>
      <c r="J53" s="2"/>
      <c r="K53" s="2"/>
      <c r="L53" s="2"/>
      <c r="M53" s="2"/>
      <c r="N53" s="2"/>
      <c r="O53" s="2"/>
      <c r="P53" s="2"/>
      <c r="Q53" s="2"/>
      <c r="R53" s="2"/>
      <c r="S53" s="2"/>
    </row>
    <row r="54" spans="1:19" x14ac:dyDescent="0.3">
      <c r="A54" s="21"/>
      <c r="B54" s="2"/>
      <c r="C54" s="2"/>
      <c r="D54" s="2"/>
      <c r="E54" s="2"/>
      <c r="F54" s="2"/>
      <c r="G54" s="2"/>
      <c r="H54" s="2"/>
      <c r="I54" s="2"/>
      <c r="J54" s="2"/>
      <c r="K54" s="2"/>
      <c r="L54" s="2"/>
      <c r="M54" s="2"/>
      <c r="N54" s="2"/>
      <c r="O54" s="2"/>
      <c r="P54" s="2"/>
      <c r="Q54" s="2"/>
      <c r="R54" s="2"/>
      <c r="S54" s="2"/>
    </row>
    <row r="55" spans="1:19" x14ac:dyDescent="0.3">
      <c r="A55" s="21"/>
      <c r="B55" s="2"/>
      <c r="C55" s="2"/>
      <c r="D55" s="2"/>
      <c r="E55" s="2"/>
      <c r="F55" s="2"/>
      <c r="G55" s="2"/>
      <c r="H55" s="2"/>
      <c r="I55" s="2"/>
      <c r="J55" s="2"/>
      <c r="K55" s="2"/>
      <c r="L55" s="2"/>
      <c r="M55" s="2"/>
      <c r="N55" s="2"/>
      <c r="O55" s="2"/>
      <c r="P55" s="2"/>
      <c r="Q55" s="2"/>
      <c r="R55" s="2"/>
      <c r="S55" s="2"/>
    </row>
    <row r="56" spans="1:19" x14ac:dyDescent="0.3">
      <c r="A56" s="21"/>
      <c r="B56" s="2"/>
      <c r="C56" s="2"/>
      <c r="D56" s="2"/>
      <c r="E56" s="2"/>
      <c r="F56" s="2"/>
      <c r="G56" s="2"/>
      <c r="H56" s="2"/>
      <c r="I56" s="2"/>
      <c r="J56" s="2"/>
      <c r="K56" s="2"/>
      <c r="L56" s="2"/>
      <c r="M56" s="2"/>
      <c r="N56" s="2"/>
      <c r="O56" s="2"/>
      <c r="P56" s="2"/>
      <c r="Q56" s="2"/>
      <c r="R56" s="2"/>
      <c r="S56" s="2"/>
    </row>
    <row r="57" spans="1:19" x14ac:dyDescent="0.3">
      <c r="A57" s="21"/>
      <c r="B57" s="2"/>
      <c r="C57" s="2"/>
      <c r="D57" s="2"/>
      <c r="E57" s="2"/>
      <c r="F57" s="2"/>
      <c r="G57" s="2"/>
      <c r="H57" s="2"/>
      <c r="I57" s="2"/>
      <c r="J57" s="2"/>
      <c r="K57" s="2"/>
      <c r="L57" s="2"/>
      <c r="M57" s="2"/>
      <c r="N57" s="2"/>
      <c r="O57" s="2"/>
      <c r="P57" s="2"/>
      <c r="Q57" s="2"/>
      <c r="R57" s="2"/>
      <c r="S57" s="2"/>
    </row>
    <row r="58" spans="1:19" x14ac:dyDescent="0.3">
      <c r="A58" s="21"/>
      <c r="B58" s="2"/>
      <c r="C58" s="2"/>
      <c r="D58" s="2"/>
      <c r="E58" s="2"/>
      <c r="F58" s="2"/>
      <c r="G58" s="2"/>
      <c r="H58" s="2"/>
      <c r="I58" s="2"/>
      <c r="J58" s="2"/>
      <c r="K58" s="2"/>
      <c r="L58" s="2"/>
      <c r="M58" s="2"/>
      <c r="N58" s="2"/>
      <c r="O58" s="2"/>
      <c r="P58" s="2"/>
      <c r="Q58" s="2"/>
      <c r="R58" s="2"/>
      <c r="S58" s="2"/>
    </row>
    <row r="59" spans="1:19" x14ac:dyDescent="0.3">
      <c r="A59" s="21"/>
      <c r="B59" s="2"/>
      <c r="C59" s="2"/>
      <c r="D59" s="2"/>
      <c r="E59" s="2"/>
      <c r="F59" s="2"/>
      <c r="G59" s="2"/>
      <c r="H59" s="2"/>
      <c r="I59" s="2"/>
      <c r="J59" s="2"/>
      <c r="K59" s="2"/>
      <c r="L59" s="2"/>
      <c r="M59" s="2"/>
      <c r="N59" s="2"/>
      <c r="O59" s="2"/>
      <c r="P59" s="2"/>
      <c r="Q59" s="2"/>
      <c r="R59" s="2"/>
      <c r="S59" s="2"/>
    </row>
    <row r="60" spans="1:19" x14ac:dyDescent="0.3">
      <c r="A60" s="21"/>
      <c r="B60" s="2"/>
      <c r="C60" s="2"/>
      <c r="D60" s="2"/>
      <c r="E60" s="2"/>
      <c r="F60" s="2"/>
      <c r="G60" s="2"/>
      <c r="H60" s="2"/>
      <c r="I60" s="2"/>
      <c r="J60" s="2"/>
      <c r="K60" s="2"/>
      <c r="L60" s="2"/>
      <c r="M60" s="2"/>
      <c r="N60" s="2"/>
      <c r="O60" s="2"/>
      <c r="P60" s="2"/>
      <c r="Q60" s="2"/>
      <c r="R60" s="2"/>
      <c r="S60" s="2"/>
    </row>
    <row r="61" spans="1:19" x14ac:dyDescent="0.3">
      <c r="A61" s="21"/>
      <c r="B61" s="2"/>
      <c r="C61" s="2"/>
      <c r="D61" s="2"/>
      <c r="E61" s="2"/>
      <c r="F61" s="2"/>
      <c r="G61" s="2"/>
      <c r="H61" s="2"/>
      <c r="I61" s="2"/>
      <c r="J61" s="2"/>
      <c r="K61" s="2"/>
      <c r="L61" s="2"/>
      <c r="M61" s="2"/>
      <c r="N61" s="2"/>
      <c r="O61" s="2"/>
      <c r="P61" s="2"/>
      <c r="Q61" s="2"/>
      <c r="R61" s="2"/>
      <c r="S61" s="2"/>
    </row>
    <row r="62" spans="1:19" x14ac:dyDescent="0.3">
      <c r="A62" s="21"/>
      <c r="B62" s="2"/>
      <c r="C62" s="2"/>
      <c r="D62" s="2"/>
      <c r="E62" s="2"/>
      <c r="F62" s="2"/>
      <c r="G62" s="2"/>
      <c r="H62" s="2"/>
      <c r="I62" s="2"/>
      <c r="J62" s="2"/>
      <c r="K62" s="2"/>
      <c r="L62" s="2"/>
      <c r="M62" s="2"/>
      <c r="N62" s="2"/>
      <c r="O62" s="2"/>
      <c r="P62" s="2"/>
      <c r="Q62" s="2"/>
      <c r="R62" s="2"/>
      <c r="S62" s="2"/>
    </row>
    <row r="63" spans="1:19" x14ac:dyDescent="0.3">
      <c r="A63" s="21"/>
      <c r="B63" s="2"/>
      <c r="C63" s="2"/>
      <c r="D63" s="2"/>
      <c r="E63" s="2"/>
      <c r="F63" s="2"/>
      <c r="G63" s="2"/>
      <c r="H63" s="2"/>
      <c r="I63" s="2"/>
      <c r="J63" s="2"/>
      <c r="K63" s="2"/>
      <c r="L63" s="2"/>
      <c r="M63" s="2"/>
      <c r="N63" s="2"/>
      <c r="O63" s="2"/>
      <c r="P63" s="2"/>
      <c r="Q63" s="2"/>
      <c r="R63" s="2"/>
      <c r="S63" s="2"/>
    </row>
    <row r="64" spans="1:19" x14ac:dyDescent="0.3">
      <c r="A64" s="21"/>
      <c r="B64" s="2"/>
      <c r="C64" s="2"/>
      <c r="D64" s="2"/>
      <c r="E64" s="2"/>
      <c r="F64" s="2"/>
      <c r="G64" s="2"/>
      <c r="H64" s="2"/>
      <c r="I64" s="2"/>
      <c r="J64" s="2"/>
      <c r="K64" s="2"/>
      <c r="L64" s="2"/>
      <c r="M64" s="2"/>
      <c r="N64" s="2"/>
      <c r="O64" s="2"/>
      <c r="P64" s="2"/>
      <c r="Q64" s="2"/>
      <c r="R64" s="2"/>
      <c r="S64" s="2"/>
    </row>
    <row r="65" spans="1:19" x14ac:dyDescent="0.3">
      <c r="A65" s="21"/>
      <c r="B65" s="2"/>
      <c r="C65" s="2"/>
      <c r="D65" s="2"/>
      <c r="E65" s="2"/>
      <c r="F65" s="2"/>
      <c r="G65" s="2"/>
      <c r="H65" s="2"/>
      <c r="I65" s="2"/>
      <c r="J65" s="2"/>
      <c r="K65" s="2"/>
      <c r="L65" s="2"/>
      <c r="M65" s="2"/>
      <c r="N65" s="2"/>
      <c r="O65" s="2"/>
      <c r="P65" s="2"/>
      <c r="Q65" s="2"/>
      <c r="R65" s="2"/>
      <c r="S65" s="2"/>
    </row>
    <row r="66" spans="1:19" x14ac:dyDescent="0.3">
      <c r="A66" s="21"/>
      <c r="B66" s="2"/>
      <c r="C66" s="2"/>
      <c r="D66" s="2"/>
      <c r="E66" s="2"/>
      <c r="F66" s="2"/>
      <c r="G66" s="2"/>
      <c r="H66" s="2"/>
      <c r="I66" s="2"/>
      <c r="J66" s="2"/>
      <c r="K66" s="2"/>
      <c r="L66" s="2"/>
      <c r="M66" s="2"/>
      <c r="N66" s="2"/>
      <c r="O66" s="2"/>
      <c r="P66" s="2"/>
      <c r="Q66" s="2"/>
      <c r="R66" s="2"/>
      <c r="S66" s="2"/>
    </row>
    <row r="67" spans="1:19" x14ac:dyDescent="0.3">
      <c r="A67" s="21"/>
      <c r="B67" s="2"/>
      <c r="C67" s="2"/>
      <c r="D67" s="2"/>
      <c r="E67" s="2"/>
      <c r="F67" s="2"/>
      <c r="G67" s="2"/>
      <c r="H67" s="2"/>
      <c r="I67" s="2"/>
      <c r="J67" s="2"/>
      <c r="K67" s="2"/>
      <c r="L67" s="2"/>
      <c r="M67" s="2"/>
      <c r="N67" s="2"/>
      <c r="O67" s="2"/>
      <c r="P67" s="2"/>
      <c r="Q67" s="2"/>
      <c r="R67" s="2"/>
      <c r="S67" s="2"/>
    </row>
    <row r="68" spans="1:19" x14ac:dyDescent="0.3">
      <c r="A68" s="21"/>
      <c r="B68" s="2"/>
      <c r="C68" s="2"/>
      <c r="D68" s="2"/>
      <c r="E68" s="2"/>
      <c r="F68" s="2"/>
      <c r="G68" s="2"/>
      <c r="H68" s="2"/>
      <c r="I68" s="2"/>
      <c r="J68" s="2"/>
      <c r="K68" s="2"/>
      <c r="L68" s="2"/>
      <c r="M68" s="2"/>
      <c r="N68" s="2"/>
      <c r="O68" s="2"/>
      <c r="P68" s="2"/>
      <c r="Q68" s="2"/>
      <c r="R68" s="2"/>
      <c r="S68" s="2"/>
    </row>
    <row r="69" spans="1:19" x14ac:dyDescent="0.3">
      <c r="A69" s="21"/>
      <c r="B69" s="2"/>
      <c r="C69" s="2"/>
      <c r="D69" s="2"/>
      <c r="E69" s="2"/>
      <c r="F69" s="2"/>
      <c r="G69" s="2"/>
      <c r="H69" s="2"/>
      <c r="I69" s="2"/>
      <c r="J69" s="2"/>
      <c r="K69" s="2"/>
      <c r="L69" s="2"/>
      <c r="M69" s="2"/>
      <c r="N69" s="2"/>
      <c r="O69" s="2"/>
      <c r="P69" s="2"/>
      <c r="Q69" s="2"/>
      <c r="R69" s="2"/>
      <c r="S69" s="2"/>
    </row>
    <row r="70" spans="1:19" x14ac:dyDescent="0.3">
      <c r="A70" s="21"/>
      <c r="B70" s="2"/>
      <c r="C70" s="2"/>
      <c r="D70" s="2"/>
      <c r="E70" s="2"/>
      <c r="F70" s="2"/>
      <c r="G70" s="2"/>
      <c r="H70" s="2"/>
      <c r="I70" s="2"/>
      <c r="J70" s="2"/>
      <c r="K70" s="2"/>
      <c r="L70" s="2"/>
      <c r="M70" s="2"/>
      <c r="N70" s="2"/>
      <c r="O70" s="2"/>
      <c r="P70" s="2"/>
      <c r="Q70" s="2"/>
      <c r="R70" s="2"/>
      <c r="S70" s="2"/>
    </row>
    <row r="71" spans="1:19" x14ac:dyDescent="0.3">
      <c r="A71" s="21"/>
      <c r="B71" s="2"/>
      <c r="C71" s="2"/>
      <c r="D71" s="2"/>
      <c r="E71" s="2"/>
      <c r="F71" s="2"/>
      <c r="G71" s="2"/>
      <c r="H71" s="2"/>
      <c r="I71" s="2"/>
      <c r="J71" s="2"/>
      <c r="K71" s="2"/>
      <c r="L71" s="2"/>
      <c r="M71" s="2"/>
      <c r="N71" s="2"/>
      <c r="O71" s="2"/>
      <c r="P71" s="2"/>
      <c r="Q71" s="2"/>
      <c r="R71" s="2"/>
      <c r="S71" s="2"/>
    </row>
    <row r="72" spans="1:19" x14ac:dyDescent="0.3">
      <c r="A72" s="21"/>
      <c r="B72" s="2"/>
      <c r="C72" s="2"/>
      <c r="D72" s="2"/>
      <c r="E72" s="2"/>
      <c r="F72" s="2"/>
      <c r="G72" s="2"/>
      <c r="H72" s="2"/>
      <c r="I72" s="2"/>
      <c r="J72" s="2"/>
      <c r="K72" s="2"/>
      <c r="L72" s="2"/>
      <c r="M72" s="2"/>
      <c r="N72" s="2"/>
      <c r="O72" s="2"/>
      <c r="P72" s="2"/>
      <c r="Q72" s="2"/>
      <c r="R72" s="2"/>
      <c r="S72" s="2"/>
    </row>
    <row r="73" spans="1:19" x14ac:dyDescent="0.3">
      <c r="A73" s="21"/>
      <c r="B73" s="2"/>
      <c r="C73" s="2"/>
      <c r="D73" s="2"/>
      <c r="E73" s="2"/>
      <c r="F73" s="2"/>
      <c r="G73" s="2"/>
      <c r="H73" s="2"/>
      <c r="I73" s="2"/>
      <c r="J73" s="2"/>
      <c r="K73" s="2"/>
      <c r="L73" s="2"/>
      <c r="M73" s="2"/>
      <c r="N73" s="2"/>
      <c r="O73" s="2"/>
      <c r="P73" s="2"/>
      <c r="Q73" s="2"/>
      <c r="R73" s="2"/>
      <c r="S73" s="2"/>
    </row>
    <row r="74" spans="1:19" x14ac:dyDescent="0.3">
      <c r="A74" s="21"/>
      <c r="B74" s="2"/>
      <c r="C74" s="2"/>
      <c r="D74" s="2"/>
      <c r="E74" s="2"/>
      <c r="F74" s="2"/>
      <c r="G74" s="2"/>
      <c r="H74" s="2"/>
      <c r="I74" s="2"/>
      <c r="J74" s="2"/>
      <c r="K74" s="2"/>
      <c r="L74" s="2"/>
      <c r="M74" s="2"/>
      <c r="N74" s="2"/>
      <c r="O74" s="2"/>
      <c r="P74" s="2"/>
      <c r="Q74" s="2"/>
      <c r="R74" s="2"/>
      <c r="S74" s="2"/>
    </row>
    <row r="75" spans="1:19" x14ac:dyDescent="0.3">
      <c r="A75" s="21"/>
      <c r="B75" s="2"/>
      <c r="C75" s="2"/>
      <c r="D75" s="2"/>
      <c r="E75" s="2"/>
      <c r="F75" s="2"/>
      <c r="G75" s="2"/>
      <c r="H75" s="2"/>
      <c r="I75" s="2"/>
      <c r="J75" s="2"/>
      <c r="K75" s="2"/>
      <c r="L75" s="2"/>
      <c r="M75" s="2"/>
      <c r="N75" s="2"/>
      <c r="O75" s="2"/>
      <c r="P75" s="2"/>
      <c r="Q75" s="2"/>
      <c r="R75" s="2"/>
      <c r="S75" s="2"/>
    </row>
    <row r="76" spans="1:19" x14ac:dyDescent="0.3">
      <c r="A76" s="21"/>
      <c r="B76" s="2"/>
      <c r="C76" s="2"/>
      <c r="D76" s="2"/>
      <c r="E76" s="2"/>
      <c r="F76" s="2"/>
      <c r="G76" s="2"/>
      <c r="H76" s="2"/>
      <c r="I76" s="2"/>
      <c r="J76" s="2"/>
      <c r="K76" s="2"/>
      <c r="L76" s="2"/>
      <c r="M76" s="2"/>
      <c r="N76" s="2"/>
      <c r="O76" s="2"/>
      <c r="P76" s="2"/>
      <c r="Q76" s="2"/>
      <c r="R76" s="2"/>
      <c r="S76" s="2"/>
    </row>
    <row r="77" spans="1:19" x14ac:dyDescent="0.3">
      <c r="A77" s="21"/>
      <c r="B77" s="2"/>
      <c r="C77" s="2"/>
      <c r="D77" s="2"/>
      <c r="E77" s="2"/>
      <c r="F77" s="2"/>
      <c r="G77" s="2"/>
      <c r="H77" s="2"/>
      <c r="I77" s="2"/>
      <c r="J77" s="2"/>
      <c r="K77" s="2"/>
      <c r="L77" s="2"/>
      <c r="M77" s="2"/>
      <c r="N77" s="2"/>
      <c r="O77" s="2"/>
      <c r="P77" s="2"/>
      <c r="Q77" s="2"/>
      <c r="R77" s="2"/>
      <c r="S77" s="2"/>
    </row>
    <row r="78" spans="1:19" x14ac:dyDescent="0.3">
      <c r="A78" s="21"/>
      <c r="B78" s="2"/>
      <c r="C78" s="2"/>
      <c r="D78" s="2"/>
      <c r="E78" s="2"/>
      <c r="F78" s="2"/>
      <c r="G78" s="2"/>
      <c r="H78" s="2"/>
      <c r="I78" s="2"/>
      <c r="J78" s="2"/>
      <c r="K78" s="2"/>
      <c r="L78" s="2"/>
      <c r="M78" s="2"/>
      <c r="N78" s="2"/>
      <c r="O78" s="2"/>
      <c r="P78" s="2"/>
      <c r="Q78" s="2"/>
      <c r="R78" s="2"/>
      <c r="S78" s="2"/>
    </row>
    <row r="79" spans="1:19" x14ac:dyDescent="0.3">
      <c r="A79" s="21"/>
      <c r="B79" s="2"/>
      <c r="C79" s="2"/>
      <c r="D79" s="2"/>
      <c r="E79" s="2"/>
      <c r="F79" s="2"/>
      <c r="G79" s="2"/>
      <c r="H79" s="2"/>
      <c r="I79" s="2"/>
      <c r="J79" s="2"/>
      <c r="K79" s="2"/>
      <c r="L79" s="2"/>
      <c r="M79" s="2"/>
      <c r="N79" s="2"/>
      <c r="O79" s="2"/>
      <c r="P79" s="2"/>
      <c r="Q79" s="2"/>
      <c r="R79" s="2"/>
      <c r="S79" s="2"/>
    </row>
    <row r="80" spans="1:19" x14ac:dyDescent="0.3">
      <c r="A80" s="21"/>
      <c r="B80" s="2"/>
      <c r="C80" s="2"/>
      <c r="D80" s="2"/>
      <c r="E80" s="2"/>
      <c r="F80" s="2"/>
      <c r="G80" s="2"/>
      <c r="H80" s="2"/>
      <c r="I80" s="2"/>
      <c r="J80" s="2"/>
      <c r="K80" s="2"/>
      <c r="L80" s="2"/>
      <c r="M80" s="2"/>
      <c r="N80" s="2"/>
      <c r="O80" s="2"/>
      <c r="P80" s="2"/>
      <c r="Q80" s="2"/>
      <c r="R80" s="2"/>
      <c r="S80" s="2"/>
    </row>
    <row r="81" spans="1:19" x14ac:dyDescent="0.3">
      <c r="A81" s="21"/>
      <c r="B81" s="2"/>
      <c r="C81" s="2"/>
      <c r="D81" s="2"/>
      <c r="E81" s="2"/>
      <c r="F81" s="2"/>
      <c r="G81" s="2"/>
      <c r="H81" s="2"/>
      <c r="I81" s="2"/>
      <c r="J81" s="2"/>
      <c r="K81" s="2"/>
      <c r="L81" s="2"/>
      <c r="M81" s="2"/>
      <c r="N81" s="2"/>
      <c r="O81" s="2"/>
      <c r="P81" s="2"/>
      <c r="Q81" s="2"/>
      <c r="R81" s="2"/>
      <c r="S81" s="2"/>
    </row>
    <row r="82" spans="1:19" x14ac:dyDescent="0.3">
      <c r="A82" s="21"/>
      <c r="B82" s="2"/>
      <c r="C82" s="2"/>
      <c r="D82" s="2"/>
      <c r="E82" s="2"/>
      <c r="F82" s="2"/>
      <c r="G82" s="2"/>
      <c r="H82" s="2"/>
      <c r="I82" s="2"/>
      <c r="J82" s="2"/>
      <c r="K82" s="2"/>
      <c r="L82" s="2"/>
      <c r="M82" s="2"/>
      <c r="N82" s="2"/>
      <c r="O82" s="2"/>
      <c r="P82" s="2"/>
      <c r="Q82" s="2"/>
      <c r="R82" s="2"/>
      <c r="S82" s="2"/>
    </row>
    <row r="83" spans="1:19" x14ac:dyDescent="0.3">
      <c r="A83" s="21"/>
      <c r="B83" s="2"/>
      <c r="C83" s="2"/>
      <c r="D83" s="2"/>
      <c r="E83" s="2"/>
      <c r="F83" s="2"/>
      <c r="G83" s="2"/>
      <c r="H83" s="2"/>
      <c r="I83" s="2"/>
      <c r="J83" s="2"/>
      <c r="K83" s="2"/>
      <c r="L83" s="2"/>
      <c r="M83" s="2"/>
      <c r="N83" s="2"/>
      <c r="O83" s="2"/>
      <c r="P83" s="2"/>
      <c r="Q83" s="2"/>
      <c r="R83" s="2"/>
      <c r="S83" s="2"/>
    </row>
    <row r="84" spans="1:19" x14ac:dyDescent="0.3">
      <c r="A84" s="21"/>
      <c r="B84" s="2"/>
      <c r="C84" s="2"/>
      <c r="D84" s="2"/>
      <c r="E84" s="2"/>
      <c r="F84" s="2"/>
      <c r="G84" s="2"/>
      <c r="H84" s="2"/>
      <c r="I84" s="2"/>
      <c r="J84" s="2"/>
      <c r="K84" s="2"/>
      <c r="L84" s="2"/>
      <c r="M84" s="2"/>
      <c r="N84" s="2"/>
      <c r="O84" s="2"/>
      <c r="P84" s="2"/>
      <c r="Q84" s="2"/>
      <c r="R84" s="2"/>
      <c r="S84" s="2"/>
    </row>
    <row r="85" spans="1:19" x14ac:dyDescent="0.3">
      <c r="A85" s="21"/>
      <c r="B85" s="2"/>
      <c r="C85" s="2"/>
      <c r="D85" s="2"/>
      <c r="E85" s="2"/>
      <c r="F85" s="2"/>
      <c r="G85" s="2"/>
      <c r="H85" s="2"/>
      <c r="I85" s="2"/>
      <c r="J85" s="2"/>
      <c r="K85" s="2"/>
      <c r="L85" s="2"/>
      <c r="M85" s="2"/>
      <c r="N85" s="2"/>
      <c r="O85" s="2"/>
      <c r="P85" s="2"/>
      <c r="Q85" s="2"/>
      <c r="R85" s="2"/>
      <c r="S85" s="2"/>
    </row>
    <row r="86" spans="1:19" x14ac:dyDescent="0.3">
      <c r="A86" s="21"/>
      <c r="B86" s="2"/>
      <c r="C86" s="2"/>
      <c r="D86" s="2"/>
      <c r="E86" s="2"/>
      <c r="F86" s="2"/>
      <c r="G86" s="2"/>
      <c r="H86" s="2"/>
      <c r="I86" s="2"/>
      <c r="J86" s="2"/>
      <c r="K86" s="2"/>
      <c r="L86" s="2"/>
      <c r="M86" s="2"/>
      <c r="N86" s="2"/>
      <c r="O86" s="2"/>
      <c r="P86" s="2"/>
      <c r="Q86" s="2"/>
      <c r="R86" s="2"/>
      <c r="S86" s="2"/>
    </row>
    <row r="87" spans="1:19" x14ac:dyDescent="0.3">
      <c r="A87" s="21"/>
      <c r="B87" s="2"/>
      <c r="C87" s="2"/>
      <c r="D87" s="2"/>
      <c r="E87" s="2"/>
      <c r="F87" s="2"/>
      <c r="G87" s="2"/>
      <c r="H87" s="2"/>
      <c r="I87" s="2"/>
      <c r="J87" s="2"/>
      <c r="K87" s="2"/>
      <c r="L87" s="2"/>
      <c r="M87" s="2"/>
      <c r="N87" s="2"/>
      <c r="O87" s="2"/>
      <c r="P87" s="2"/>
      <c r="Q87" s="2"/>
      <c r="R87" s="2"/>
      <c r="S87" s="2"/>
    </row>
    <row r="88" spans="1:19" x14ac:dyDescent="0.3">
      <c r="A88" s="21"/>
      <c r="B88" s="2"/>
      <c r="C88" s="2"/>
      <c r="D88" s="2"/>
      <c r="E88" s="2"/>
      <c r="F88" s="2"/>
      <c r="G88" s="2"/>
      <c r="H88" s="2"/>
      <c r="I88" s="2"/>
      <c r="J88" s="2"/>
      <c r="K88" s="2"/>
      <c r="L88" s="2"/>
      <c r="M88" s="2"/>
      <c r="N88" s="2"/>
      <c r="O88" s="2"/>
      <c r="P88" s="2"/>
      <c r="Q88" s="2"/>
      <c r="R88" s="2"/>
      <c r="S88" s="2"/>
    </row>
    <row r="89" spans="1:19" x14ac:dyDescent="0.3">
      <c r="A89" s="21"/>
      <c r="B89" s="2"/>
      <c r="C89" s="2"/>
      <c r="D89" s="2"/>
      <c r="E89" s="2"/>
      <c r="F89" s="2"/>
      <c r="G89" s="2"/>
      <c r="H89" s="2"/>
      <c r="I89" s="2"/>
      <c r="J89" s="2"/>
      <c r="K89" s="2"/>
      <c r="L89" s="2"/>
      <c r="M89" s="2"/>
      <c r="N89" s="2"/>
      <c r="O89" s="2"/>
      <c r="P89" s="2"/>
      <c r="Q89" s="2"/>
      <c r="R89" s="2"/>
      <c r="S89" s="2"/>
    </row>
    <row r="90" spans="1:19" x14ac:dyDescent="0.3">
      <c r="A90" s="21"/>
      <c r="B90" s="2"/>
      <c r="C90" s="2"/>
      <c r="D90" s="2"/>
      <c r="E90" s="2"/>
      <c r="F90" s="2"/>
      <c r="G90" s="2"/>
      <c r="H90" s="2"/>
      <c r="I90" s="2"/>
      <c r="J90" s="2"/>
      <c r="K90" s="2"/>
      <c r="L90" s="2"/>
      <c r="M90" s="2"/>
      <c r="N90" s="2"/>
      <c r="O90" s="2"/>
      <c r="P90" s="2"/>
      <c r="Q90" s="2"/>
      <c r="R90" s="2"/>
      <c r="S90" s="2"/>
    </row>
    <row r="91" spans="1:19" x14ac:dyDescent="0.3">
      <c r="A91" s="21"/>
      <c r="B91" s="2"/>
      <c r="C91" s="2"/>
      <c r="D91" s="2"/>
      <c r="E91" s="2"/>
      <c r="F91" s="2"/>
      <c r="G91" s="2"/>
      <c r="H91" s="2"/>
      <c r="I91" s="2"/>
      <c r="J91" s="2"/>
      <c r="K91" s="2"/>
      <c r="L91" s="2"/>
      <c r="M91" s="2"/>
      <c r="N91" s="2"/>
      <c r="O91" s="2"/>
      <c r="P91" s="2"/>
      <c r="Q91" s="2"/>
      <c r="R91" s="2"/>
      <c r="S91" s="2"/>
    </row>
    <row r="92" spans="1:19" x14ac:dyDescent="0.3">
      <c r="A92" s="21"/>
      <c r="B92" s="2"/>
      <c r="C92" s="2"/>
      <c r="D92" s="2"/>
      <c r="E92" s="2"/>
      <c r="F92" s="2"/>
      <c r="G92" s="2"/>
      <c r="H92" s="2"/>
      <c r="I92" s="2"/>
      <c r="J92" s="2"/>
      <c r="K92" s="2"/>
      <c r="L92" s="2"/>
      <c r="M92" s="2"/>
      <c r="N92" s="2"/>
      <c r="O92" s="2"/>
      <c r="P92" s="2"/>
      <c r="Q92" s="2"/>
      <c r="R92" s="2"/>
      <c r="S92" s="2"/>
    </row>
    <row r="93" spans="1:19" x14ac:dyDescent="0.3">
      <c r="A93" s="21"/>
      <c r="B93" s="2"/>
      <c r="C93" s="2"/>
      <c r="D93" s="2"/>
      <c r="E93" s="2"/>
      <c r="F93" s="2"/>
      <c r="G93" s="2"/>
      <c r="H93" s="2"/>
      <c r="I93" s="2"/>
      <c r="J93" s="2"/>
      <c r="K93" s="2"/>
      <c r="L93" s="2"/>
      <c r="M93" s="2"/>
      <c r="N93" s="2"/>
      <c r="O93" s="2"/>
      <c r="P93" s="2"/>
      <c r="Q93" s="2"/>
      <c r="R93" s="2"/>
      <c r="S93" s="2"/>
    </row>
    <row r="94" spans="1:19" x14ac:dyDescent="0.3">
      <c r="A94" s="21"/>
      <c r="B94" s="2"/>
      <c r="C94" s="2"/>
      <c r="D94" s="2"/>
      <c r="E94" s="2"/>
      <c r="F94" s="2"/>
      <c r="G94" s="2"/>
      <c r="H94" s="2"/>
      <c r="I94" s="2"/>
      <c r="J94" s="2"/>
      <c r="K94" s="2"/>
      <c r="L94" s="2"/>
      <c r="M94" s="2"/>
      <c r="N94" s="2"/>
      <c r="O94" s="2"/>
      <c r="P94" s="2"/>
      <c r="Q94" s="2"/>
      <c r="R94" s="2"/>
      <c r="S94" s="2"/>
    </row>
    <row r="95" spans="1:19" x14ac:dyDescent="0.3">
      <c r="A95" s="21"/>
      <c r="B95" s="2"/>
      <c r="C95" s="2"/>
      <c r="D95" s="2"/>
      <c r="E95" s="2"/>
      <c r="F95" s="2"/>
      <c r="G95" s="2"/>
      <c r="H95" s="2"/>
      <c r="I95" s="2"/>
      <c r="J95" s="2"/>
      <c r="K95" s="2"/>
      <c r="L95" s="2"/>
      <c r="M95" s="2"/>
      <c r="N95" s="2"/>
      <c r="O95" s="2"/>
      <c r="P95" s="2"/>
      <c r="Q95" s="2"/>
      <c r="R95" s="2"/>
      <c r="S95" s="2"/>
    </row>
    <row r="96" spans="1:19" x14ac:dyDescent="0.3">
      <c r="A96" s="21"/>
      <c r="B96" s="2"/>
      <c r="C96" s="2"/>
      <c r="D96" s="2"/>
      <c r="E96" s="2"/>
      <c r="F96" s="2"/>
      <c r="G96" s="2"/>
      <c r="H96" s="2"/>
      <c r="I96" s="2"/>
      <c r="J96" s="2"/>
      <c r="K96" s="2"/>
      <c r="L96" s="2"/>
      <c r="M96" s="2"/>
      <c r="N96" s="2"/>
      <c r="O96" s="2"/>
      <c r="P96" s="2"/>
      <c r="Q96" s="2"/>
      <c r="R96" s="2"/>
      <c r="S96" s="2"/>
    </row>
    <row r="97" spans="1:19" x14ac:dyDescent="0.3">
      <c r="A97" s="21"/>
      <c r="B97" s="2"/>
      <c r="C97" s="2"/>
      <c r="D97" s="2"/>
      <c r="E97" s="2"/>
      <c r="F97" s="2"/>
      <c r="G97" s="2"/>
      <c r="H97" s="2"/>
      <c r="I97" s="2"/>
      <c r="J97" s="2"/>
      <c r="K97" s="2"/>
      <c r="L97" s="2"/>
      <c r="M97" s="2"/>
      <c r="N97" s="2"/>
      <c r="O97" s="2"/>
      <c r="P97" s="2"/>
      <c r="Q97" s="2"/>
      <c r="R97" s="2"/>
      <c r="S97" s="2"/>
    </row>
    <row r="98" spans="1:19" x14ac:dyDescent="0.3">
      <c r="A98" s="21"/>
      <c r="B98" s="2"/>
      <c r="C98" s="2"/>
      <c r="D98" s="2"/>
      <c r="E98" s="2"/>
      <c r="F98" s="2"/>
      <c r="G98" s="2"/>
      <c r="H98" s="2"/>
      <c r="I98" s="2"/>
      <c r="J98" s="2"/>
      <c r="K98" s="2"/>
      <c r="L98" s="2"/>
      <c r="M98" s="2"/>
      <c r="N98" s="2"/>
      <c r="O98" s="2"/>
      <c r="P98" s="2"/>
      <c r="Q98" s="2"/>
      <c r="R98" s="2"/>
      <c r="S98" s="2"/>
    </row>
    <row r="99" spans="1:19" x14ac:dyDescent="0.3">
      <c r="A99" s="21"/>
      <c r="B99" s="2"/>
      <c r="C99" s="2"/>
      <c r="D99" s="2"/>
      <c r="E99" s="2"/>
      <c r="F99" s="2"/>
      <c r="G99" s="2"/>
      <c r="H99" s="2"/>
      <c r="I99" s="2"/>
      <c r="J99" s="2"/>
      <c r="K99" s="2"/>
      <c r="L99" s="2"/>
      <c r="M99" s="2"/>
      <c r="N99" s="2"/>
      <c r="O99" s="2"/>
      <c r="P99" s="2"/>
      <c r="Q99" s="2"/>
      <c r="R99" s="2"/>
      <c r="S99" s="2"/>
    </row>
    <row r="100" spans="1:19" x14ac:dyDescent="0.3">
      <c r="A100" s="21"/>
      <c r="B100" s="2"/>
      <c r="C100" s="2"/>
      <c r="D100" s="2"/>
      <c r="E100" s="2"/>
      <c r="F100" s="2"/>
      <c r="G100" s="2"/>
      <c r="H100" s="2"/>
      <c r="I100" s="2"/>
      <c r="J100" s="2"/>
      <c r="K100" s="2"/>
      <c r="L100" s="2"/>
      <c r="M100" s="2"/>
      <c r="N100" s="2"/>
      <c r="O100" s="2"/>
      <c r="P100" s="2"/>
      <c r="Q100" s="2"/>
      <c r="R100" s="2"/>
      <c r="S100" s="2"/>
    </row>
    <row r="101" spans="1:19" x14ac:dyDescent="0.3">
      <c r="A101" s="21"/>
      <c r="B101" s="2"/>
      <c r="C101" s="2"/>
      <c r="D101" s="2"/>
      <c r="E101" s="2"/>
      <c r="F101" s="2"/>
      <c r="G101" s="2"/>
      <c r="H101" s="2"/>
      <c r="I101" s="2"/>
      <c r="J101" s="2"/>
      <c r="K101" s="2"/>
      <c r="L101" s="2"/>
      <c r="M101" s="2"/>
      <c r="N101" s="2"/>
      <c r="O101" s="2"/>
      <c r="P101" s="2"/>
      <c r="Q101" s="2"/>
      <c r="R101" s="2"/>
      <c r="S101" s="2"/>
    </row>
    <row r="102" spans="1:19" x14ac:dyDescent="0.3">
      <c r="A102" s="21"/>
      <c r="B102" s="2"/>
      <c r="C102" s="2"/>
      <c r="D102" s="2"/>
      <c r="E102" s="2"/>
      <c r="F102" s="2"/>
      <c r="G102" s="2"/>
      <c r="H102" s="2"/>
      <c r="I102" s="2"/>
      <c r="J102" s="2"/>
      <c r="K102" s="2"/>
      <c r="L102" s="2"/>
      <c r="M102" s="2"/>
      <c r="N102" s="2"/>
      <c r="O102" s="2"/>
      <c r="P102" s="2"/>
      <c r="Q102" s="2"/>
      <c r="R102" s="2"/>
      <c r="S102" s="2"/>
    </row>
    <row r="103" spans="1:19" x14ac:dyDescent="0.3">
      <c r="A103" s="21"/>
      <c r="B103" s="2"/>
      <c r="C103" s="2"/>
      <c r="D103" s="2"/>
      <c r="E103" s="2"/>
      <c r="F103" s="2"/>
      <c r="G103" s="2"/>
      <c r="H103" s="2"/>
      <c r="I103" s="2"/>
      <c r="J103" s="2"/>
      <c r="K103" s="2"/>
      <c r="L103" s="2"/>
      <c r="M103" s="2"/>
      <c r="N103" s="2"/>
      <c r="O103" s="2"/>
      <c r="P103" s="2"/>
      <c r="Q103" s="2"/>
      <c r="R103" s="2"/>
      <c r="S103" s="2"/>
    </row>
    <row r="104" spans="1:19" x14ac:dyDescent="0.3">
      <c r="A104" s="21"/>
      <c r="B104" s="2"/>
      <c r="C104" s="2"/>
      <c r="D104" s="2"/>
      <c r="E104" s="2"/>
      <c r="F104" s="2"/>
      <c r="G104" s="2"/>
      <c r="H104" s="2"/>
      <c r="I104" s="2"/>
      <c r="J104" s="2"/>
      <c r="K104" s="2"/>
      <c r="L104" s="2"/>
      <c r="M104" s="2"/>
      <c r="N104" s="2"/>
      <c r="O104" s="2"/>
      <c r="P104" s="2"/>
      <c r="Q104" s="2"/>
      <c r="R104" s="2"/>
      <c r="S104" s="2"/>
    </row>
    <row r="105" spans="1:19" x14ac:dyDescent="0.3">
      <c r="A105" s="21"/>
      <c r="B105" s="2"/>
      <c r="C105" s="2"/>
      <c r="D105" s="2"/>
      <c r="E105" s="2"/>
      <c r="F105" s="2"/>
      <c r="G105" s="2"/>
      <c r="H105" s="2"/>
      <c r="I105" s="2"/>
      <c r="J105" s="2"/>
      <c r="K105" s="2"/>
      <c r="L105" s="2"/>
      <c r="M105" s="2"/>
      <c r="N105" s="2"/>
      <c r="O105" s="2"/>
      <c r="P105" s="2"/>
      <c r="Q105" s="2"/>
      <c r="R105" s="2"/>
      <c r="S105" s="2"/>
    </row>
    <row r="106" spans="1:19" x14ac:dyDescent="0.3">
      <c r="A106" s="21"/>
      <c r="B106" s="2"/>
      <c r="C106" s="2"/>
      <c r="D106" s="2"/>
      <c r="E106" s="2"/>
      <c r="F106" s="2"/>
      <c r="G106" s="2"/>
      <c r="H106" s="2"/>
      <c r="I106" s="2"/>
      <c r="J106" s="2"/>
      <c r="K106" s="2"/>
      <c r="L106" s="2"/>
      <c r="M106" s="2"/>
      <c r="N106" s="2"/>
      <c r="O106" s="2"/>
      <c r="P106" s="2"/>
      <c r="Q106" s="2"/>
      <c r="R106" s="2"/>
      <c r="S106" s="2"/>
    </row>
    <row r="107" spans="1:19" x14ac:dyDescent="0.3">
      <c r="A107" s="21"/>
      <c r="B107" s="2"/>
      <c r="C107" s="2"/>
      <c r="D107" s="2"/>
      <c r="E107" s="2"/>
      <c r="F107" s="2"/>
      <c r="G107" s="2"/>
      <c r="H107" s="2"/>
      <c r="I107" s="2"/>
      <c r="J107" s="2"/>
      <c r="K107" s="2"/>
      <c r="L107" s="2"/>
      <c r="M107" s="2"/>
      <c r="N107" s="2"/>
      <c r="O107" s="2"/>
      <c r="P107" s="2"/>
      <c r="Q107" s="2"/>
      <c r="R107" s="2"/>
      <c r="S107" s="2"/>
    </row>
    <row r="108" spans="1:19" x14ac:dyDescent="0.3">
      <c r="A108" s="21"/>
      <c r="B108" s="2"/>
      <c r="C108" s="2"/>
      <c r="D108" s="2"/>
      <c r="E108" s="2"/>
      <c r="F108" s="2"/>
      <c r="G108" s="2"/>
      <c r="H108" s="2"/>
      <c r="I108" s="2"/>
      <c r="J108" s="2"/>
      <c r="K108" s="2"/>
      <c r="L108" s="2"/>
      <c r="M108" s="2"/>
      <c r="N108" s="2"/>
      <c r="O108" s="2"/>
      <c r="P108" s="2"/>
      <c r="Q108" s="2"/>
      <c r="R108" s="2"/>
      <c r="S108" s="2"/>
    </row>
    <row r="109" spans="1:19" x14ac:dyDescent="0.3">
      <c r="A109" s="21"/>
      <c r="B109" s="2"/>
      <c r="C109" s="2"/>
      <c r="D109" s="2"/>
      <c r="E109" s="2"/>
      <c r="F109" s="2"/>
      <c r="G109" s="2"/>
      <c r="H109" s="2"/>
      <c r="I109" s="2"/>
      <c r="J109" s="2"/>
      <c r="K109" s="2"/>
      <c r="L109" s="2"/>
      <c r="M109" s="2"/>
      <c r="N109" s="2"/>
      <c r="O109" s="2"/>
      <c r="P109" s="2"/>
      <c r="Q109" s="2"/>
      <c r="R109" s="2"/>
      <c r="S109" s="2"/>
    </row>
    <row r="110" spans="1:19" x14ac:dyDescent="0.3">
      <c r="A110" s="21"/>
      <c r="B110" s="2"/>
      <c r="C110" s="2"/>
      <c r="D110" s="2"/>
      <c r="E110" s="2"/>
      <c r="F110" s="2"/>
      <c r="G110" s="2"/>
      <c r="H110" s="2"/>
      <c r="I110" s="2"/>
      <c r="J110" s="2"/>
      <c r="K110" s="2"/>
      <c r="L110" s="2"/>
      <c r="M110" s="2"/>
      <c r="N110" s="2"/>
      <c r="O110" s="2"/>
      <c r="P110" s="2"/>
      <c r="Q110" s="2"/>
      <c r="R110" s="2"/>
      <c r="S110" s="2"/>
    </row>
    <row r="111" spans="1:19" x14ac:dyDescent="0.3">
      <c r="A111" s="21"/>
      <c r="B111" s="2"/>
      <c r="C111" s="2"/>
      <c r="D111" s="2"/>
      <c r="E111" s="2"/>
      <c r="F111" s="2"/>
      <c r="G111" s="2"/>
      <c r="H111" s="2"/>
      <c r="I111" s="2"/>
      <c r="J111" s="2"/>
      <c r="K111" s="2"/>
      <c r="L111" s="2"/>
      <c r="M111" s="2"/>
      <c r="N111" s="2"/>
      <c r="O111" s="2"/>
      <c r="P111" s="2"/>
      <c r="Q111" s="2"/>
      <c r="R111" s="2"/>
      <c r="S111" s="2"/>
    </row>
    <row r="112" spans="1:19" x14ac:dyDescent="0.3">
      <c r="A112" s="21"/>
      <c r="B112" s="2"/>
      <c r="C112" s="2"/>
      <c r="D112" s="2"/>
      <c r="E112" s="2"/>
      <c r="F112" s="2"/>
      <c r="G112" s="2"/>
      <c r="H112" s="2"/>
      <c r="I112" s="2"/>
      <c r="J112" s="2"/>
      <c r="K112" s="2"/>
      <c r="L112" s="2"/>
      <c r="M112" s="2"/>
      <c r="N112" s="2"/>
      <c r="O112" s="2"/>
      <c r="P112" s="2"/>
      <c r="Q112" s="2"/>
      <c r="R112" s="2"/>
      <c r="S112" s="2"/>
    </row>
    <row r="113" spans="1:19" x14ac:dyDescent="0.3">
      <c r="A113" s="21"/>
      <c r="B113" s="2"/>
      <c r="C113" s="2"/>
      <c r="D113" s="2"/>
      <c r="E113" s="2"/>
      <c r="F113" s="2"/>
      <c r="G113" s="2"/>
      <c r="H113" s="2"/>
      <c r="I113" s="2"/>
      <c r="J113" s="2"/>
      <c r="K113" s="2"/>
      <c r="L113" s="2"/>
      <c r="M113" s="2"/>
      <c r="N113" s="2"/>
      <c r="O113" s="2"/>
      <c r="P113" s="2"/>
      <c r="Q113" s="2"/>
      <c r="R113" s="2"/>
      <c r="S113" s="2"/>
    </row>
    <row r="114" spans="1:19" x14ac:dyDescent="0.3">
      <c r="A114" s="21"/>
      <c r="B114" s="2"/>
      <c r="C114" s="2"/>
      <c r="D114" s="2"/>
      <c r="E114" s="2"/>
      <c r="F114" s="2"/>
      <c r="G114" s="2"/>
      <c r="H114" s="2"/>
      <c r="I114" s="2"/>
      <c r="J114" s="2"/>
      <c r="K114" s="2"/>
      <c r="L114" s="2"/>
      <c r="M114" s="2"/>
      <c r="N114" s="2"/>
      <c r="O114" s="2"/>
      <c r="P114" s="2"/>
      <c r="Q114" s="2"/>
      <c r="R114" s="2"/>
      <c r="S114" s="2"/>
    </row>
    <row r="115" spans="1:19" x14ac:dyDescent="0.3">
      <c r="A115" s="21"/>
      <c r="B115" s="2"/>
      <c r="C115" s="2"/>
      <c r="D115" s="2"/>
      <c r="E115" s="2"/>
      <c r="F115" s="2"/>
      <c r="G115" s="2"/>
      <c r="H115" s="2"/>
      <c r="I115" s="2"/>
      <c r="J115" s="2"/>
      <c r="K115" s="2"/>
      <c r="L115" s="2"/>
      <c r="M115" s="2"/>
      <c r="N115" s="2"/>
      <c r="O115" s="2"/>
      <c r="P115" s="2"/>
      <c r="Q115" s="2"/>
      <c r="R115" s="2"/>
      <c r="S115" s="2"/>
    </row>
    <row r="116" spans="1:19" x14ac:dyDescent="0.3">
      <c r="A116" s="21"/>
      <c r="B116" s="2"/>
      <c r="C116" s="2"/>
      <c r="D116" s="2"/>
      <c r="E116" s="2"/>
      <c r="F116" s="2"/>
      <c r="G116" s="2"/>
      <c r="H116" s="2"/>
      <c r="I116" s="2"/>
      <c r="J116" s="2"/>
      <c r="K116" s="2"/>
      <c r="L116" s="2"/>
      <c r="M116" s="2"/>
      <c r="N116" s="2"/>
      <c r="O116" s="2"/>
      <c r="P116" s="2"/>
      <c r="Q116" s="2"/>
      <c r="R116" s="2"/>
      <c r="S116" s="2"/>
    </row>
    <row r="117" spans="1:19" x14ac:dyDescent="0.3">
      <c r="A117" s="21"/>
      <c r="B117" s="2"/>
      <c r="C117" s="2"/>
      <c r="D117" s="2"/>
      <c r="E117" s="2"/>
      <c r="F117" s="2"/>
      <c r="G117" s="2"/>
      <c r="H117" s="2"/>
      <c r="I117" s="2"/>
      <c r="J117" s="2"/>
      <c r="K117" s="2"/>
      <c r="L117" s="2"/>
      <c r="M117" s="2"/>
      <c r="N117" s="2"/>
      <c r="O117" s="2"/>
      <c r="P117" s="2"/>
      <c r="Q117" s="2"/>
      <c r="R117" s="2"/>
      <c r="S117" s="2"/>
    </row>
    <row r="118" spans="1:19" x14ac:dyDescent="0.3">
      <c r="A118" s="21"/>
      <c r="B118" s="2"/>
      <c r="C118" s="2"/>
      <c r="D118" s="2"/>
      <c r="E118" s="2"/>
      <c r="F118" s="2"/>
      <c r="G118" s="2"/>
      <c r="H118" s="2"/>
      <c r="I118" s="2"/>
      <c r="J118" s="2"/>
      <c r="K118" s="2"/>
      <c r="L118" s="2"/>
      <c r="M118" s="2"/>
      <c r="N118" s="2"/>
      <c r="O118" s="2"/>
      <c r="P118" s="2"/>
      <c r="Q118" s="2"/>
      <c r="R118" s="2"/>
      <c r="S118" s="2"/>
    </row>
    <row r="119" spans="1:19" x14ac:dyDescent="0.3">
      <c r="A119" s="21"/>
      <c r="B119" s="2"/>
      <c r="C119" s="2"/>
      <c r="D119" s="2"/>
      <c r="E119" s="2"/>
      <c r="F119" s="2"/>
      <c r="G119" s="2"/>
      <c r="H119" s="2"/>
      <c r="I119" s="2"/>
      <c r="J119" s="2"/>
      <c r="K119" s="2"/>
      <c r="L119" s="2"/>
      <c r="M119" s="2"/>
      <c r="N119" s="2"/>
      <c r="O119" s="2"/>
      <c r="P119" s="2"/>
      <c r="Q119" s="2"/>
      <c r="R119" s="2"/>
      <c r="S119" s="2"/>
    </row>
    <row r="120" spans="1:19" x14ac:dyDescent="0.3">
      <c r="A120" s="21"/>
      <c r="B120" s="2"/>
      <c r="C120" s="2"/>
      <c r="D120" s="2"/>
      <c r="E120" s="2"/>
      <c r="F120" s="2"/>
      <c r="G120" s="2"/>
      <c r="H120" s="2"/>
      <c r="I120" s="2"/>
      <c r="J120" s="2"/>
      <c r="K120" s="2"/>
      <c r="L120" s="2"/>
      <c r="M120" s="2"/>
      <c r="N120" s="2"/>
      <c r="O120" s="2"/>
      <c r="P120" s="2"/>
      <c r="Q120" s="2"/>
      <c r="R120" s="2"/>
      <c r="S120" s="2"/>
    </row>
    <row r="121" spans="1:19" x14ac:dyDescent="0.3">
      <c r="A121" s="21"/>
      <c r="B121" s="2"/>
      <c r="C121" s="2"/>
      <c r="D121" s="2"/>
      <c r="E121" s="2"/>
      <c r="F121" s="2"/>
      <c r="G121" s="2"/>
      <c r="H121" s="2"/>
      <c r="I121" s="2"/>
      <c r="J121" s="2"/>
      <c r="K121" s="2"/>
      <c r="L121" s="2"/>
      <c r="M121" s="2"/>
      <c r="N121" s="2"/>
      <c r="O121" s="2"/>
      <c r="P121" s="2"/>
      <c r="Q121" s="2"/>
      <c r="R121" s="2"/>
      <c r="S121" s="2"/>
    </row>
    <row r="122" spans="1:19" x14ac:dyDescent="0.3">
      <c r="A122" s="21"/>
      <c r="B122" s="2"/>
      <c r="C122" s="2"/>
      <c r="D122" s="2"/>
      <c r="E122" s="2"/>
      <c r="F122" s="2"/>
      <c r="G122" s="2"/>
      <c r="H122" s="2"/>
      <c r="I122" s="2"/>
      <c r="J122" s="2"/>
      <c r="K122" s="2"/>
      <c r="L122" s="2"/>
      <c r="M122" s="2"/>
      <c r="N122" s="2"/>
      <c r="O122" s="2"/>
      <c r="P122" s="2"/>
      <c r="Q122" s="2"/>
      <c r="R122" s="2"/>
      <c r="S122" s="2"/>
    </row>
    <row r="123" spans="1:19" x14ac:dyDescent="0.3">
      <c r="A123" s="21"/>
      <c r="B123" s="2"/>
      <c r="C123" s="2"/>
      <c r="D123" s="2"/>
      <c r="E123" s="2"/>
      <c r="F123" s="2"/>
      <c r="G123" s="2"/>
      <c r="H123" s="2"/>
      <c r="I123" s="2"/>
      <c r="J123" s="2"/>
      <c r="K123" s="2"/>
      <c r="L123" s="2"/>
      <c r="M123" s="2"/>
      <c r="N123" s="2"/>
      <c r="O123" s="2"/>
      <c r="P123" s="2"/>
      <c r="Q123" s="2"/>
      <c r="R123" s="2"/>
      <c r="S123" s="2"/>
    </row>
    <row r="124" spans="1:19" x14ac:dyDescent="0.3">
      <c r="A124" s="21"/>
      <c r="B124" s="2"/>
      <c r="C124" s="2"/>
      <c r="D124" s="2"/>
      <c r="E124" s="2"/>
      <c r="F124" s="2"/>
      <c r="G124" s="2"/>
      <c r="H124" s="2"/>
      <c r="I124" s="2"/>
      <c r="J124" s="2"/>
      <c r="K124" s="2"/>
      <c r="L124" s="2"/>
      <c r="M124" s="2"/>
      <c r="N124" s="2"/>
      <c r="O124" s="2"/>
      <c r="P124" s="2"/>
      <c r="Q124" s="2"/>
      <c r="R124" s="2"/>
      <c r="S124" s="2"/>
    </row>
    <row r="125" spans="1:19" x14ac:dyDescent="0.3">
      <c r="A125" s="21"/>
      <c r="B125" s="2"/>
      <c r="C125" s="2"/>
      <c r="D125" s="2"/>
      <c r="E125" s="2"/>
      <c r="F125" s="2"/>
      <c r="G125" s="2"/>
      <c r="H125" s="2"/>
      <c r="I125" s="2"/>
      <c r="J125" s="2"/>
      <c r="K125" s="2"/>
      <c r="L125" s="2"/>
      <c r="M125" s="2"/>
      <c r="N125" s="2"/>
      <c r="O125" s="2"/>
      <c r="P125" s="2"/>
      <c r="Q125" s="2"/>
      <c r="R125" s="2"/>
      <c r="S125" s="2"/>
    </row>
    <row r="126" spans="1:19" x14ac:dyDescent="0.3">
      <c r="A126" s="21"/>
      <c r="B126" s="2"/>
      <c r="C126" s="2"/>
      <c r="D126" s="2"/>
      <c r="E126" s="2"/>
      <c r="F126" s="2"/>
      <c r="G126" s="2"/>
      <c r="H126" s="2"/>
      <c r="I126" s="2"/>
      <c r="J126" s="2"/>
      <c r="K126" s="2"/>
      <c r="L126" s="2"/>
      <c r="M126" s="2"/>
      <c r="N126" s="2"/>
      <c r="O126" s="2"/>
      <c r="P126" s="2"/>
      <c r="Q126" s="2"/>
      <c r="R126" s="2"/>
      <c r="S126" s="2"/>
    </row>
    <row r="127" spans="1:19" x14ac:dyDescent="0.3">
      <c r="A127" s="21"/>
      <c r="B127" s="2"/>
      <c r="C127" s="2"/>
      <c r="D127" s="2"/>
      <c r="E127" s="2"/>
      <c r="F127" s="2"/>
      <c r="G127" s="2"/>
      <c r="H127" s="2"/>
      <c r="I127" s="2"/>
      <c r="J127" s="2"/>
      <c r="K127" s="2"/>
      <c r="L127" s="2"/>
      <c r="M127" s="2"/>
      <c r="N127" s="2"/>
      <c r="O127" s="2"/>
      <c r="P127" s="2"/>
      <c r="Q127" s="2"/>
      <c r="R127" s="2"/>
      <c r="S127" s="2"/>
    </row>
    <row r="128" spans="1:19" x14ac:dyDescent="0.3">
      <c r="A128" s="21"/>
      <c r="B128" s="2"/>
      <c r="C128" s="2"/>
      <c r="D128" s="2"/>
      <c r="E128" s="2"/>
      <c r="F128" s="2"/>
      <c r="G128" s="2"/>
      <c r="H128" s="2"/>
      <c r="I128" s="2"/>
      <c r="J128" s="2"/>
      <c r="K128" s="2"/>
      <c r="L128" s="2"/>
      <c r="M128" s="2"/>
      <c r="N128" s="2"/>
      <c r="O128" s="2"/>
      <c r="P128" s="2"/>
      <c r="Q128" s="2"/>
      <c r="R128" s="2"/>
      <c r="S128" s="2"/>
    </row>
    <row r="129" spans="1:19" x14ac:dyDescent="0.3">
      <c r="A129" s="21"/>
      <c r="B129" s="2"/>
      <c r="C129" s="2"/>
      <c r="D129" s="2"/>
      <c r="E129" s="2"/>
      <c r="F129" s="2"/>
      <c r="G129" s="2"/>
      <c r="H129" s="2"/>
      <c r="I129" s="2"/>
      <c r="J129" s="2"/>
      <c r="K129" s="2"/>
      <c r="L129" s="2"/>
      <c r="M129" s="2"/>
      <c r="N129" s="2"/>
      <c r="O129" s="2"/>
      <c r="P129" s="2"/>
      <c r="Q129" s="2"/>
      <c r="R129" s="2"/>
      <c r="S129" s="2"/>
    </row>
    <row r="130" spans="1:19" x14ac:dyDescent="0.3">
      <c r="A130" s="21"/>
      <c r="B130" s="2"/>
      <c r="C130" s="2"/>
      <c r="D130" s="2"/>
      <c r="E130" s="2"/>
      <c r="F130" s="2"/>
      <c r="G130" s="2"/>
      <c r="H130" s="2"/>
      <c r="I130" s="2"/>
      <c r="J130" s="2"/>
      <c r="K130" s="2"/>
      <c r="L130" s="2"/>
      <c r="M130" s="2"/>
      <c r="N130" s="2"/>
      <c r="O130" s="2"/>
      <c r="P130" s="2"/>
      <c r="Q130" s="2"/>
      <c r="R130" s="2"/>
      <c r="S130" s="2"/>
    </row>
    <row r="131" spans="1:19" x14ac:dyDescent="0.3">
      <c r="A131" s="21"/>
      <c r="B131" s="2"/>
      <c r="C131" s="2"/>
      <c r="D131" s="2"/>
      <c r="E131" s="2"/>
      <c r="F131" s="2"/>
      <c r="G131" s="2"/>
      <c r="H131" s="2"/>
      <c r="I131" s="2"/>
      <c r="J131" s="2"/>
      <c r="K131" s="2"/>
      <c r="L131" s="2"/>
      <c r="M131" s="2"/>
      <c r="N131" s="2"/>
      <c r="O131" s="2"/>
      <c r="P131" s="2"/>
      <c r="Q131" s="2"/>
      <c r="R131" s="2"/>
      <c r="S131" s="2"/>
    </row>
    <row r="132" spans="1:19" x14ac:dyDescent="0.3">
      <c r="A132" s="21"/>
      <c r="B132" s="2"/>
      <c r="C132" s="2"/>
      <c r="D132" s="2"/>
      <c r="E132" s="2"/>
      <c r="F132" s="2"/>
      <c r="G132" s="2"/>
      <c r="H132" s="2"/>
      <c r="I132" s="2"/>
      <c r="J132" s="2"/>
      <c r="K132" s="2"/>
      <c r="L132" s="2"/>
      <c r="M132" s="2"/>
      <c r="N132" s="2"/>
      <c r="O132" s="2"/>
      <c r="P132" s="2"/>
      <c r="Q132" s="2"/>
      <c r="R132" s="2"/>
      <c r="S132" s="2"/>
    </row>
    <row r="133" spans="1:19" x14ac:dyDescent="0.3">
      <c r="A133" s="21"/>
      <c r="B133" s="2"/>
      <c r="C133" s="2"/>
      <c r="D133" s="2"/>
      <c r="E133" s="2"/>
      <c r="F133" s="2"/>
      <c r="G133" s="2"/>
      <c r="H133" s="2"/>
      <c r="I133" s="2"/>
      <c r="J133" s="2"/>
      <c r="K133" s="2"/>
      <c r="L133" s="2"/>
      <c r="M133" s="2"/>
      <c r="N133" s="2"/>
      <c r="O133" s="2"/>
      <c r="P133" s="2"/>
      <c r="Q133" s="2"/>
      <c r="R133" s="2"/>
      <c r="S133" s="2"/>
    </row>
    <row r="134" spans="1:19" x14ac:dyDescent="0.3">
      <c r="A134" s="21"/>
      <c r="B134" s="2"/>
      <c r="C134" s="2"/>
      <c r="D134" s="2"/>
      <c r="E134" s="2"/>
      <c r="F134" s="2"/>
      <c r="G134" s="2"/>
      <c r="H134" s="2"/>
      <c r="I134" s="2"/>
      <c r="J134" s="2"/>
      <c r="K134" s="2"/>
      <c r="L134" s="2"/>
      <c r="M134" s="2"/>
      <c r="N134" s="2"/>
      <c r="O134" s="2"/>
      <c r="P134" s="2"/>
      <c r="Q134" s="2"/>
      <c r="R134" s="2"/>
      <c r="S134" s="2"/>
    </row>
    <row r="135" spans="1:19" x14ac:dyDescent="0.3">
      <c r="A135" s="21"/>
      <c r="B135" s="2"/>
      <c r="C135" s="2"/>
      <c r="D135" s="2"/>
      <c r="E135" s="2"/>
      <c r="F135" s="2"/>
      <c r="G135" s="2"/>
      <c r="H135" s="2"/>
      <c r="I135" s="2"/>
      <c r="J135" s="2"/>
      <c r="K135" s="2"/>
      <c r="L135" s="2"/>
      <c r="M135" s="2"/>
      <c r="N135" s="2"/>
      <c r="O135" s="2"/>
      <c r="P135" s="2"/>
      <c r="Q135" s="2"/>
      <c r="R135" s="2"/>
      <c r="S135" s="2"/>
    </row>
    <row r="136" spans="1:19" x14ac:dyDescent="0.3">
      <c r="A136" s="21"/>
      <c r="B136" s="2"/>
      <c r="C136" s="2"/>
      <c r="D136" s="2"/>
      <c r="E136" s="2"/>
      <c r="F136" s="2"/>
      <c r="G136" s="2"/>
      <c r="H136" s="2"/>
      <c r="I136" s="2"/>
      <c r="J136" s="2"/>
      <c r="K136" s="2"/>
      <c r="L136" s="2"/>
      <c r="M136" s="2"/>
      <c r="N136" s="2"/>
      <c r="O136" s="2"/>
      <c r="P136" s="2"/>
      <c r="Q136" s="2"/>
      <c r="R136" s="2"/>
      <c r="S136" s="2"/>
    </row>
    <row r="137" spans="1:19" x14ac:dyDescent="0.3">
      <c r="A137" s="21"/>
      <c r="B137" s="2"/>
      <c r="C137" s="2"/>
      <c r="D137" s="2"/>
      <c r="E137" s="2"/>
      <c r="F137" s="2"/>
      <c r="G137" s="2"/>
      <c r="H137" s="2"/>
      <c r="I137" s="2"/>
      <c r="J137" s="2"/>
      <c r="K137" s="2"/>
      <c r="L137" s="2"/>
      <c r="M137" s="2"/>
      <c r="N137" s="2"/>
      <c r="O137" s="2"/>
      <c r="P137" s="2"/>
      <c r="Q137" s="2"/>
      <c r="R137" s="2"/>
      <c r="S137" s="2"/>
    </row>
    <row r="138" spans="1:19" x14ac:dyDescent="0.3">
      <c r="A138" s="21"/>
      <c r="B138" s="2"/>
      <c r="C138" s="2"/>
      <c r="D138" s="2"/>
      <c r="E138" s="2"/>
      <c r="F138" s="2"/>
      <c r="G138" s="2"/>
      <c r="H138" s="2"/>
      <c r="I138" s="2"/>
      <c r="J138" s="2"/>
      <c r="K138" s="2"/>
      <c r="L138" s="2"/>
      <c r="M138" s="2"/>
      <c r="N138" s="2"/>
      <c r="O138" s="2"/>
      <c r="P138" s="2"/>
      <c r="Q138" s="2"/>
      <c r="R138" s="2"/>
      <c r="S138" s="2"/>
    </row>
    <row r="139" spans="1:19" x14ac:dyDescent="0.3">
      <c r="A139" s="21"/>
      <c r="B139" s="2"/>
      <c r="C139" s="2"/>
      <c r="D139" s="2"/>
      <c r="E139" s="2"/>
      <c r="F139" s="2"/>
      <c r="G139" s="2"/>
      <c r="H139" s="2"/>
      <c r="I139" s="2"/>
      <c r="J139" s="2"/>
      <c r="K139" s="2"/>
      <c r="L139" s="2"/>
      <c r="M139" s="2"/>
      <c r="N139" s="2"/>
      <c r="O139" s="2"/>
      <c r="P139" s="2"/>
      <c r="Q139" s="2"/>
      <c r="R139" s="2"/>
      <c r="S139" s="2"/>
    </row>
    <row r="140" spans="1:19" x14ac:dyDescent="0.3">
      <c r="A140" s="21"/>
      <c r="B140" s="2"/>
      <c r="C140" s="2"/>
      <c r="D140" s="2"/>
      <c r="E140" s="2"/>
      <c r="F140" s="2"/>
      <c r="G140" s="2"/>
      <c r="H140" s="2"/>
      <c r="I140" s="2"/>
      <c r="J140" s="2"/>
      <c r="K140" s="2"/>
      <c r="L140" s="2"/>
      <c r="M140" s="2"/>
      <c r="N140" s="2"/>
      <c r="O140" s="2"/>
      <c r="P140" s="2"/>
      <c r="Q140" s="2"/>
      <c r="R140" s="2"/>
      <c r="S140" s="2"/>
    </row>
    <row r="141" spans="1:19" x14ac:dyDescent="0.3">
      <c r="A141" s="21"/>
      <c r="B141" s="2"/>
      <c r="C141" s="2"/>
      <c r="D141" s="2"/>
      <c r="E141" s="2"/>
      <c r="F141" s="2"/>
      <c r="G141" s="2"/>
      <c r="H141" s="2"/>
      <c r="I141" s="2"/>
      <c r="J141" s="2"/>
      <c r="K141" s="2"/>
      <c r="L141" s="2"/>
      <c r="M141" s="2"/>
      <c r="N141" s="2"/>
      <c r="O141" s="2"/>
      <c r="P141" s="2"/>
      <c r="Q141" s="2"/>
      <c r="R141" s="2"/>
      <c r="S141" s="2"/>
    </row>
    <row r="142" spans="1:19" x14ac:dyDescent="0.3">
      <c r="A142" s="21"/>
      <c r="B142" s="2"/>
      <c r="C142" s="2"/>
      <c r="D142" s="2"/>
      <c r="E142" s="2"/>
      <c r="F142" s="2"/>
      <c r="G142" s="2"/>
      <c r="H142" s="2"/>
      <c r="I142" s="2"/>
      <c r="J142" s="2"/>
      <c r="K142" s="2"/>
      <c r="L142" s="2"/>
      <c r="M142" s="2"/>
      <c r="N142" s="2"/>
      <c r="O142" s="2"/>
      <c r="P142" s="2"/>
      <c r="Q142" s="2"/>
      <c r="R142" s="2"/>
      <c r="S142" s="2"/>
    </row>
    <row r="143" spans="1:19" x14ac:dyDescent="0.3">
      <c r="A143" s="21"/>
      <c r="B143" s="2"/>
      <c r="C143" s="2"/>
      <c r="D143" s="2"/>
      <c r="E143" s="2"/>
      <c r="F143" s="2"/>
      <c r="G143" s="2"/>
      <c r="H143" s="2"/>
      <c r="I143" s="2"/>
      <c r="J143" s="2"/>
      <c r="K143" s="2"/>
      <c r="L143" s="2"/>
      <c r="M143" s="2"/>
      <c r="N143" s="2"/>
      <c r="O143" s="2"/>
      <c r="P143" s="2"/>
      <c r="Q143" s="2"/>
      <c r="R143" s="2"/>
      <c r="S143" s="2"/>
    </row>
    <row r="144" spans="1:19" x14ac:dyDescent="0.3">
      <c r="A144" s="21"/>
      <c r="B144" s="2"/>
      <c r="C144" s="2"/>
      <c r="D144" s="2"/>
      <c r="E144" s="2"/>
      <c r="F144" s="2"/>
      <c r="G144" s="2"/>
      <c r="H144" s="2"/>
      <c r="I144" s="2"/>
      <c r="J144" s="2"/>
      <c r="K144" s="2"/>
      <c r="L144" s="2"/>
      <c r="M144" s="2"/>
      <c r="N144" s="2"/>
      <c r="O144" s="2"/>
      <c r="P144" s="2"/>
      <c r="Q144" s="2"/>
      <c r="R144" s="2"/>
      <c r="S144" s="2"/>
    </row>
    <row r="145" spans="1:19" x14ac:dyDescent="0.3">
      <c r="A145" s="21"/>
      <c r="B145" s="2"/>
      <c r="C145" s="2"/>
      <c r="D145" s="2"/>
      <c r="E145" s="2"/>
      <c r="F145" s="2"/>
      <c r="G145" s="2"/>
      <c r="H145" s="2"/>
      <c r="I145" s="2"/>
      <c r="J145" s="2"/>
      <c r="K145" s="2"/>
      <c r="L145" s="2"/>
      <c r="M145" s="2"/>
      <c r="N145" s="2"/>
      <c r="O145" s="2"/>
      <c r="P145" s="2"/>
      <c r="Q145" s="2"/>
      <c r="R145" s="2"/>
      <c r="S145" s="2"/>
    </row>
    <row r="146" spans="1:19" x14ac:dyDescent="0.3">
      <c r="A146" s="21"/>
      <c r="B146" s="2"/>
      <c r="C146" s="2"/>
      <c r="D146" s="2"/>
      <c r="E146" s="2"/>
      <c r="F146" s="2"/>
      <c r="G146" s="2"/>
      <c r="H146" s="2"/>
      <c r="I146" s="2"/>
      <c r="J146" s="2"/>
      <c r="K146" s="2"/>
      <c r="L146" s="2"/>
      <c r="M146" s="2"/>
      <c r="N146" s="2"/>
      <c r="O146" s="2"/>
      <c r="P146" s="2"/>
      <c r="Q146" s="2"/>
      <c r="R146" s="2"/>
      <c r="S146" s="2"/>
    </row>
    <row r="147" spans="1:19" x14ac:dyDescent="0.3">
      <c r="A147" s="21"/>
      <c r="B147" s="2"/>
      <c r="C147" s="2"/>
      <c r="D147" s="2"/>
      <c r="E147" s="2"/>
      <c r="F147" s="2"/>
      <c r="G147" s="2"/>
      <c r="H147" s="2"/>
      <c r="I147" s="2"/>
      <c r="J147" s="2"/>
      <c r="K147" s="2"/>
      <c r="L147" s="2"/>
      <c r="M147" s="2"/>
      <c r="N147" s="2"/>
      <c r="O147" s="2"/>
      <c r="P147" s="2"/>
      <c r="Q147" s="2"/>
      <c r="R147" s="2"/>
      <c r="S147" s="2"/>
    </row>
    <row r="148" spans="1:19" x14ac:dyDescent="0.3">
      <c r="A148" s="21"/>
      <c r="B148" s="2"/>
      <c r="C148" s="2"/>
      <c r="D148" s="2"/>
      <c r="E148" s="2"/>
      <c r="F148" s="2"/>
      <c r="G148" s="2"/>
      <c r="H148" s="2"/>
      <c r="I148" s="2"/>
      <c r="J148" s="2"/>
      <c r="K148" s="2"/>
      <c r="L148" s="2"/>
      <c r="M148" s="2"/>
      <c r="N148" s="2"/>
      <c r="O148" s="2"/>
      <c r="P148" s="2"/>
      <c r="Q148" s="2"/>
      <c r="R148" s="2"/>
      <c r="S148" s="2"/>
    </row>
    <row r="149" spans="1:19" x14ac:dyDescent="0.3">
      <c r="A149" s="21"/>
      <c r="B149" s="2"/>
      <c r="C149" s="2"/>
      <c r="D149" s="2"/>
      <c r="E149" s="2"/>
      <c r="F149" s="2"/>
      <c r="G149" s="2"/>
      <c r="H149" s="2"/>
      <c r="I149" s="2"/>
      <c r="J149" s="2"/>
      <c r="K149" s="2"/>
      <c r="L149" s="2"/>
      <c r="M149" s="2"/>
      <c r="N149" s="2"/>
      <c r="O149" s="2"/>
      <c r="P149" s="2"/>
      <c r="Q149" s="2"/>
      <c r="R149" s="2"/>
      <c r="S149" s="2"/>
    </row>
    <row r="150" spans="1:19" x14ac:dyDescent="0.3">
      <c r="A150" s="21"/>
      <c r="B150" s="2"/>
      <c r="C150" s="2"/>
      <c r="D150" s="2"/>
      <c r="E150" s="2"/>
      <c r="F150" s="2"/>
      <c r="G150" s="2"/>
      <c r="H150" s="2"/>
      <c r="I150" s="2"/>
      <c r="J150" s="2"/>
      <c r="K150" s="2"/>
      <c r="L150" s="2"/>
      <c r="M150" s="2"/>
      <c r="N150" s="2"/>
      <c r="O150" s="2"/>
      <c r="P150" s="2"/>
      <c r="Q150" s="2"/>
      <c r="R150" s="2"/>
      <c r="S150" s="2"/>
    </row>
    <row r="151" spans="1:19" x14ac:dyDescent="0.3">
      <c r="A151" s="21"/>
      <c r="B151" s="2"/>
      <c r="C151" s="2"/>
      <c r="D151" s="2"/>
      <c r="E151" s="2"/>
      <c r="F151" s="2"/>
      <c r="G151" s="2"/>
      <c r="H151" s="2"/>
      <c r="I151" s="2"/>
      <c r="J151" s="2"/>
      <c r="K151" s="2"/>
      <c r="L151" s="2"/>
      <c r="M151" s="2"/>
      <c r="N151" s="2"/>
      <c r="O151" s="2"/>
      <c r="P151" s="2"/>
      <c r="Q151" s="2"/>
      <c r="R151" s="2"/>
      <c r="S151" s="2"/>
    </row>
    <row r="152" spans="1:19" x14ac:dyDescent="0.3">
      <c r="A152" s="21"/>
      <c r="B152" s="2"/>
      <c r="C152" s="2"/>
      <c r="D152" s="2"/>
      <c r="E152" s="2"/>
      <c r="F152" s="2"/>
      <c r="G152" s="2"/>
      <c r="H152" s="2"/>
      <c r="I152" s="2"/>
      <c r="J152" s="2"/>
      <c r="K152" s="2"/>
      <c r="L152" s="2"/>
      <c r="M152" s="2"/>
      <c r="N152" s="2"/>
      <c r="O152" s="2"/>
      <c r="P152" s="2"/>
      <c r="Q152" s="2"/>
      <c r="R152" s="2"/>
      <c r="S152" s="2"/>
    </row>
    <row r="153" spans="1:19" x14ac:dyDescent="0.3">
      <c r="A153" s="21"/>
      <c r="B153" s="2"/>
      <c r="C153" s="2"/>
      <c r="D153" s="2"/>
      <c r="E153" s="2"/>
      <c r="F153" s="2"/>
      <c r="G153" s="2"/>
      <c r="H153" s="2"/>
      <c r="I153" s="2"/>
      <c r="J153" s="2"/>
      <c r="K153" s="2"/>
      <c r="L153" s="2"/>
      <c r="M153" s="2"/>
      <c r="N153" s="2"/>
      <c r="O153" s="2"/>
      <c r="P153" s="2"/>
      <c r="Q153" s="2"/>
      <c r="R153" s="2"/>
      <c r="S153" s="2"/>
    </row>
    <row r="154" spans="1:19" x14ac:dyDescent="0.3">
      <c r="A154" s="21"/>
      <c r="B154" s="2"/>
      <c r="C154" s="2"/>
      <c r="D154" s="2"/>
      <c r="E154" s="2"/>
      <c r="F154" s="2"/>
      <c r="G154" s="2"/>
      <c r="H154" s="2"/>
      <c r="I154" s="2"/>
      <c r="J154" s="2"/>
      <c r="K154" s="2"/>
      <c r="L154" s="2"/>
      <c r="M154" s="2"/>
      <c r="N154" s="2"/>
      <c r="O154" s="2"/>
      <c r="P154" s="2"/>
      <c r="Q154" s="2"/>
      <c r="R154" s="2"/>
      <c r="S154" s="2"/>
    </row>
    <row r="155" spans="1:19" x14ac:dyDescent="0.3">
      <c r="A155" s="21"/>
      <c r="B155" s="2"/>
      <c r="C155" s="2"/>
      <c r="D155" s="2"/>
      <c r="E155" s="2"/>
      <c r="F155" s="2"/>
      <c r="G155" s="2"/>
      <c r="H155" s="2"/>
      <c r="I155" s="2"/>
      <c r="J155" s="2"/>
      <c r="K155" s="2"/>
      <c r="L155" s="2"/>
      <c r="M155" s="2"/>
      <c r="N155" s="2"/>
      <c r="O155" s="2"/>
      <c r="P155" s="2"/>
      <c r="Q155" s="2"/>
      <c r="R155" s="2"/>
      <c r="S155" s="2"/>
    </row>
    <row r="156" spans="1:19" x14ac:dyDescent="0.3">
      <c r="A156" s="21"/>
      <c r="B156" s="2"/>
      <c r="C156" s="2"/>
      <c r="D156" s="2"/>
      <c r="E156" s="2"/>
      <c r="F156" s="2"/>
      <c r="G156" s="2"/>
      <c r="H156" s="2"/>
      <c r="I156" s="2"/>
      <c r="J156" s="2"/>
      <c r="K156" s="2"/>
      <c r="L156" s="2"/>
      <c r="M156" s="2"/>
      <c r="N156" s="2"/>
      <c r="O156" s="2"/>
      <c r="P156" s="2"/>
      <c r="Q156" s="2"/>
      <c r="R156" s="2"/>
      <c r="S156" s="2"/>
    </row>
    <row r="157" spans="1:19" x14ac:dyDescent="0.3">
      <c r="A157" s="21"/>
      <c r="B157" s="2"/>
      <c r="C157" s="2"/>
      <c r="D157" s="2"/>
      <c r="E157" s="2"/>
      <c r="F157" s="2"/>
      <c r="G157" s="2"/>
      <c r="H157" s="2"/>
      <c r="I157" s="2"/>
      <c r="J157" s="2"/>
      <c r="K157" s="2"/>
      <c r="L157" s="2"/>
      <c r="M157" s="2"/>
      <c r="N157" s="2"/>
      <c r="O157" s="2"/>
      <c r="P157" s="2"/>
      <c r="Q157" s="2"/>
      <c r="R157" s="2"/>
      <c r="S157" s="2"/>
    </row>
    <row r="158" spans="1:19" x14ac:dyDescent="0.3">
      <c r="A158" s="21"/>
      <c r="B158" s="2"/>
      <c r="C158" s="2"/>
      <c r="D158" s="2"/>
      <c r="E158" s="2"/>
      <c r="F158" s="2"/>
      <c r="G158" s="2"/>
      <c r="H158" s="2"/>
      <c r="I158" s="2"/>
      <c r="J158" s="2"/>
      <c r="K158" s="2"/>
      <c r="L158" s="2"/>
      <c r="M158" s="2"/>
      <c r="N158" s="2"/>
      <c r="O158" s="2"/>
      <c r="P158" s="2"/>
      <c r="Q158" s="2"/>
      <c r="R158" s="2"/>
      <c r="S158" s="2"/>
    </row>
    <row r="159" spans="1:19" x14ac:dyDescent="0.3">
      <c r="A159" s="21"/>
      <c r="B159" s="2"/>
      <c r="C159" s="2"/>
      <c r="D159" s="2"/>
      <c r="E159" s="2"/>
      <c r="F159" s="2"/>
      <c r="G159" s="2"/>
      <c r="H159" s="2"/>
      <c r="I159" s="2"/>
      <c r="J159" s="2"/>
      <c r="K159" s="2"/>
      <c r="L159" s="2"/>
      <c r="M159" s="2"/>
      <c r="N159" s="2"/>
      <c r="O159" s="2"/>
      <c r="P159" s="2"/>
      <c r="Q159" s="2"/>
      <c r="R159" s="2"/>
      <c r="S159" s="2"/>
    </row>
    <row r="160" spans="1:19" x14ac:dyDescent="0.3">
      <c r="A160" s="21"/>
      <c r="B160" s="2"/>
      <c r="C160" s="2"/>
      <c r="D160" s="2"/>
      <c r="E160" s="2"/>
      <c r="F160" s="2"/>
      <c r="G160" s="2"/>
      <c r="H160" s="2"/>
      <c r="I160" s="2"/>
      <c r="J160" s="2"/>
      <c r="K160" s="2"/>
      <c r="L160" s="2"/>
      <c r="M160" s="2"/>
      <c r="N160" s="2"/>
      <c r="O160" s="2"/>
      <c r="P160" s="2"/>
      <c r="Q160" s="2"/>
      <c r="R160" s="2"/>
      <c r="S160" s="2"/>
    </row>
    <row r="161" spans="1:19" x14ac:dyDescent="0.3">
      <c r="A161" s="21"/>
      <c r="B161" s="2"/>
      <c r="C161" s="2"/>
      <c r="D161" s="2"/>
      <c r="E161" s="2"/>
      <c r="F161" s="2"/>
      <c r="G161" s="2"/>
      <c r="H161" s="2"/>
      <c r="I161" s="2"/>
      <c r="J161" s="2"/>
      <c r="K161" s="2"/>
      <c r="L161" s="2"/>
      <c r="M161" s="2"/>
      <c r="N161" s="2"/>
      <c r="O161" s="2"/>
      <c r="P161" s="2"/>
      <c r="Q161" s="2"/>
      <c r="R161" s="2"/>
      <c r="S161" s="2"/>
    </row>
    <row r="162" spans="1:19" x14ac:dyDescent="0.3">
      <c r="A162" s="21"/>
      <c r="B162" s="2"/>
      <c r="C162" s="2"/>
      <c r="D162" s="2"/>
      <c r="E162" s="2"/>
      <c r="F162" s="2"/>
      <c r="G162" s="2"/>
      <c r="H162" s="2"/>
      <c r="I162" s="2"/>
      <c r="J162" s="2"/>
      <c r="K162" s="2"/>
      <c r="L162" s="2"/>
      <c r="M162" s="2"/>
      <c r="N162" s="2"/>
      <c r="O162" s="2"/>
      <c r="P162" s="2"/>
      <c r="Q162" s="2"/>
      <c r="R162" s="2"/>
      <c r="S162" s="2"/>
    </row>
    <row r="163" spans="1:19" x14ac:dyDescent="0.3">
      <c r="A163" s="21"/>
      <c r="B163" s="2"/>
      <c r="C163" s="2"/>
      <c r="D163" s="2"/>
      <c r="E163" s="2"/>
      <c r="F163" s="2"/>
      <c r="G163" s="2"/>
      <c r="H163" s="2"/>
      <c r="I163" s="2"/>
      <c r="J163" s="2"/>
      <c r="K163" s="2"/>
      <c r="L163" s="2"/>
      <c r="M163" s="2"/>
      <c r="N163" s="2"/>
      <c r="O163" s="2"/>
      <c r="P163" s="2"/>
      <c r="Q163" s="2"/>
      <c r="R163" s="2"/>
      <c r="S163" s="2"/>
    </row>
    <row r="164" spans="1:19" x14ac:dyDescent="0.3">
      <c r="A164" s="21"/>
      <c r="B164" s="2"/>
      <c r="C164" s="2"/>
      <c r="D164" s="2"/>
      <c r="E164" s="2"/>
      <c r="F164" s="2"/>
      <c r="G164" s="2"/>
      <c r="H164" s="2"/>
      <c r="I164" s="2"/>
      <c r="J164" s="2"/>
      <c r="K164" s="2"/>
      <c r="L164" s="2"/>
      <c r="M164" s="2"/>
      <c r="N164" s="2"/>
      <c r="O164" s="2"/>
      <c r="P164" s="2"/>
      <c r="Q164" s="2"/>
      <c r="R164" s="2"/>
      <c r="S164" s="2"/>
    </row>
    <row r="165" spans="1:19" x14ac:dyDescent="0.3">
      <c r="A165" s="21"/>
      <c r="B165" s="2"/>
      <c r="C165" s="2"/>
      <c r="D165" s="2"/>
      <c r="E165" s="2"/>
      <c r="F165" s="2"/>
      <c r="G165" s="2"/>
      <c r="H165" s="2"/>
      <c r="I165" s="2"/>
      <c r="J165" s="2"/>
      <c r="K165" s="2"/>
      <c r="L165" s="2"/>
      <c r="M165" s="2"/>
      <c r="N165" s="2"/>
      <c r="O165" s="2"/>
      <c r="P165" s="2"/>
      <c r="Q165" s="2"/>
      <c r="R165" s="2"/>
      <c r="S165" s="2"/>
    </row>
    <row r="166" spans="1:19" x14ac:dyDescent="0.3">
      <c r="A166" s="21"/>
      <c r="B166" s="2"/>
      <c r="C166" s="2"/>
      <c r="D166" s="2"/>
      <c r="E166" s="2"/>
      <c r="F166" s="2"/>
      <c r="G166" s="2"/>
      <c r="H166" s="2"/>
      <c r="I166" s="2"/>
      <c r="J166" s="2"/>
      <c r="K166" s="2"/>
      <c r="L166" s="2"/>
      <c r="M166" s="2"/>
      <c r="N166" s="2"/>
      <c r="O166" s="2"/>
      <c r="P166" s="2"/>
      <c r="Q166" s="2"/>
      <c r="R166" s="2"/>
      <c r="S166" s="2"/>
    </row>
    <row r="167" spans="1:19" x14ac:dyDescent="0.3">
      <c r="A167" s="21"/>
      <c r="B167" s="2"/>
      <c r="C167" s="2"/>
      <c r="D167" s="2"/>
      <c r="E167" s="2"/>
      <c r="F167" s="2"/>
      <c r="G167" s="2"/>
      <c r="H167" s="2"/>
      <c r="I167" s="2"/>
      <c r="J167" s="2"/>
      <c r="K167" s="2"/>
      <c r="L167" s="2"/>
      <c r="M167" s="2"/>
      <c r="N167" s="2"/>
      <c r="O167" s="2"/>
      <c r="P167" s="2"/>
      <c r="Q167" s="2"/>
      <c r="R167" s="2"/>
      <c r="S167" s="2"/>
    </row>
    <row r="168" spans="1:19" x14ac:dyDescent="0.3">
      <c r="A168" s="21"/>
      <c r="B168" s="2"/>
      <c r="C168" s="2"/>
      <c r="D168" s="2"/>
      <c r="E168" s="2"/>
      <c r="F168" s="2"/>
      <c r="G168" s="2"/>
      <c r="H168" s="2"/>
      <c r="I168" s="2"/>
      <c r="J168" s="2"/>
      <c r="K168" s="2"/>
      <c r="L168" s="2"/>
      <c r="M168" s="2"/>
      <c r="N168" s="2"/>
      <c r="O168" s="2"/>
      <c r="P168" s="2"/>
      <c r="Q168" s="2"/>
      <c r="R168" s="2"/>
      <c r="S168" s="2"/>
    </row>
    <row r="169" spans="1:19" x14ac:dyDescent="0.3">
      <c r="A169" s="21"/>
      <c r="B169" s="2"/>
      <c r="C169" s="2"/>
      <c r="D169" s="2"/>
      <c r="E169" s="2"/>
      <c r="F169" s="2"/>
      <c r="G169" s="2"/>
      <c r="H169" s="2"/>
      <c r="I169" s="2"/>
      <c r="J169" s="2"/>
      <c r="K169" s="2"/>
      <c r="L169" s="2"/>
      <c r="M169" s="2"/>
      <c r="N169" s="2"/>
      <c r="O169" s="2"/>
      <c r="P169" s="2"/>
      <c r="Q169" s="2"/>
      <c r="R169" s="2"/>
      <c r="S169" s="2"/>
    </row>
    <row r="170" spans="1:19" x14ac:dyDescent="0.3">
      <c r="A170" s="21"/>
      <c r="B170" s="2"/>
      <c r="C170" s="2"/>
      <c r="D170" s="2"/>
      <c r="E170" s="2"/>
      <c r="F170" s="2"/>
      <c r="G170" s="2"/>
      <c r="H170" s="2"/>
      <c r="I170" s="2"/>
      <c r="J170" s="2"/>
      <c r="K170" s="2"/>
      <c r="L170" s="2"/>
      <c r="M170" s="2"/>
      <c r="N170" s="2"/>
      <c r="O170" s="2"/>
      <c r="P170" s="2"/>
      <c r="Q170" s="2"/>
      <c r="R170" s="2"/>
      <c r="S170" s="2"/>
    </row>
    <row r="171" spans="1:19" x14ac:dyDescent="0.3">
      <c r="A171" s="21"/>
      <c r="B171" s="2"/>
      <c r="C171" s="2"/>
      <c r="D171" s="2"/>
      <c r="E171" s="2"/>
      <c r="F171" s="2"/>
      <c r="G171" s="2"/>
      <c r="H171" s="2"/>
      <c r="I171" s="2"/>
      <c r="J171" s="2"/>
      <c r="K171" s="2"/>
      <c r="L171" s="2"/>
      <c r="M171" s="2"/>
      <c r="N171" s="2"/>
      <c r="O171" s="2"/>
      <c r="P171" s="2"/>
      <c r="Q171" s="2"/>
      <c r="R171" s="2"/>
      <c r="S171" s="2"/>
    </row>
    <row r="172" spans="1:19" x14ac:dyDescent="0.3">
      <c r="A172" s="21"/>
      <c r="B172" s="2"/>
      <c r="C172" s="2"/>
      <c r="D172" s="2"/>
      <c r="E172" s="2"/>
      <c r="F172" s="2"/>
      <c r="G172" s="2"/>
      <c r="H172" s="2"/>
      <c r="I172" s="2"/>
      <c r="J172" s="2"/>
      <c r="K172" s="2"/>
      <c r="L172" s="2"/>
      <c r="M172" s="2"/>
      <c r="N172" s="2"/>
      <c r="O172" s="2"/>
      <c r="P172" s="2"/>
      <c r="Q172" s="2"/>
      <c r="R172" s="2"/>
      <c r="S172" s="2"/>
    </row>
    <row r="173" spans="1:19" x14ac:dyDescent="0.3">
      <c r="A173" s="21"/>
      <c r="B173" s="2"/>
      <c r="C173" s="2"/>
      <c r="D173" s="2"/>
      <c r="E173" s="2"/>
      <c r="F173" s="2"/>
      <c r="G173" s="2"/>
      <c r="H173" s="2"/>
      <c r="I173" s="2"/>
      <c r="J173" s="2"/>
      <c r="K173" s="2"/>
      <c r="L173" s="2"/>
      <c r="M173" s="2"/>
      <c r="N173" s="2"/>
      <c r="O173" s="2"/>
      <c r="P173" s="2"/>
      <c r="Q173" s="2"/>
      <c r="R173" s="2"/>
      <c r="S173" s="2"/>
    </row>
    <row r="174" spans="1:19" x14ac:dyDescent="0.3">
      <c r="A174" s="21"/>
      <c r="B174" s="2"/>
      <c r="C174" s="2"/>
      <c r="D174" s="2"/>
      <c r="E174" s="2"/>
      <c r="F174" s="2"/>
      <c r="G174" s="2"/>
      <c r="H174" s="2"/>
      <c r="I174" s="2"/>
      <c r="J174" s="2"/>
      <c r="K174" s="2"/>
      <c r="L174" s="2"/>
      <c r="M174" s="2"/>
      <c r="N174" s="2"/>
      <c r="O174" s="2"/>
      <c r="P174" s="2"/>
      <c r="Q174" s="2"/>
      <c r="R174" s="2"/>
      <c r="S174" s="2"/>
    </row>
    <row r="175" spans="1:19" x14ac:dyDescent="0.3">
      <c r="A175" s="21"/>
      <c r="B175" s="2"/>
      <c r="C175" s="2"/>
      <c r="D175" s="2"/>
      <c r="E175" s="2"/>
      <c r="F175" s="2"/>
      <c r="G175" s="2"/>
      <c r="H175" s="2"/>
      <c r="I175" s="2"/>
      <c r="J175" s="2"/>
      <c r="K175" s="2"/>
      <c r="L175" s="2"/>
      <c r="M175" s="2"/>
      <c r="N175" s="2"/>
      <c r="O175" s="2"/>
      <c r="P175" s="2"/>
      <c r="Q175" s="2"/>
      <c r="R175" s="2"/>
      <c r="S175" s="2"/>
    </row>
    <row r="176" spans="1:19" x14ac:dyDescent="0.3">
      <c r="A176" s="21"/>
      <c r="B176" s="2"/>
      <c r="C176" s="2"/>
      <c r="D176" s="2"/>
      <c r="E176" s="2"/>
      <c r="F176" s="2"/>
      <c r="G176" s="2"/>
      <c r="H176" s="2"/>
      <c r="I176" s="2"/>
      <c r="J176" s="2"/>
      <c r="K176" s="2"/>
      <c r="L176" s="2"/>
      <c r="M176" s="2"/>
      <c r="N176" s="2"/>
      <c r="O176" s="2"/>
      <c r="P176" s="2"/>
      <c r="Q176" s="2"/>
      <c r="R176" s="2"/>
      <c r="S176" s="2"/>
    </row>
    <row r="177" spans="1:19" x14ac:dyDescent="0.3">
      <c r="A177" s="21"/>
      <c r="B177" s="2"/>
      <c r="C177" s="2"/>
      <c r="D177" s="2"/>
      <c r="E177" s="2"/>
      <c r="F177" s="2"/>
      <c r="G177" s="2"/>
      <c r="H177" s="2"/>
      <c r="I177" s="2"/>
      <c r="J177" s="2"/>
      <c r="K177" s="2"/>
      <c r="L177" s="2"/>
      <c r="M177" s="2"/>
      <c r="N177" s="2"/>
      <c r="O177" s="2"/>
      <c r="P177" s="2"/>
      <c r="Q177" s="2"/>
      <c r="R177" s="2"/>
      <c r="S177" s="2"/>
    </row>
    <row r="178" spans="1:19" x14ac:dyDescent="0.3">
      <c r="A178" s="21"/>
      <c r="B178" s="2"/>
      <c r="C178" s="2"/>
      <c r="D178" s="2"/>
      <c r="E178" s="2"/>
      <c r="F178" s="2"/>
      <c r="G178" s="2"/>
      <c r="H178" s="2"/>
      <c r="I178" s="2"/>
      <c r="J178" s="2"/>
      <c r="K178" s="2"/>
      <c r="L178" s="2"/>
      <c r="M178" s="2"/>
      <c r="N178" s="2"/>
      <c r="O178" s="2"/>
      <c r="P178" s="2"/>
      <c r="Q178" s="2"/>
      <c r="R178" s="2"/>
      <c r="S178" s="2"/>
    </row>
    <row r="179" spans="1:19" x14ac:dyDescent="0.3">
      <c r="A179" s="21"/>
      <c r="B179" s="2"/>
      <c r="C179" s="2"/>
      <c r="D179" s="2"/>
      <c r="E179" s="2"/>
      <c r="F179" s="2"/>
      <c r="G179" s="2"/>
      <c r="H179" s="2"/>
      <c r="I179" s="2"/>
      <c r="J179" s="2"/>
      <c r="K179" s="2"/>
      <c r="L179" s="2"/>
      <c r="M179" s="2"/>
      <c r="N179" s="2"/>
      <c r="O179" s="2"/>
      <c r="P179" s="2"/>
      <c r="Q179" s="2"/>
      <c r="R179" s="2"/>
      <c r="S179" s="2"/>
    </row>
    <row r="180" spans="1:19" x14ac:dyDescent="0.3">
      <c r="A180" s="21"/>
      <c r="B180" s="2"/>
      <c r="C180" s="2"/>
      <c r="D180" s="2"/>
      <c r="E180" s="2"/>
      <c r="F180" s="2"/>
      <c r="G180" s="2"/>
      <c r="H180" s="2"/>
      <c r="I180" s="2"/>
      <c r="J180" s="2"/>
      <c r="K180" s="2"/>
      <c r="L180" s="2"/>
      <c r="M180" s="2"/>
      <c r="N180" s="2"/>
      <c r="O180" s="2"/>
      <c r="P180" s="2"/>
      <c r="Q180" s="2"/>
      <c r="R180" s="2"/>
      <c r="S180" s="2"/>
    </row>
  </sheetData>
  <mergeCells count="11">
    <mergeCell ref="B32:D32"/>
    <mergeCell ref="O32:Q32"/>
    <mergeCell ref="A37:I37"/>
    <mergeCell ref="N37:Q37"/>
    <mergeCell ref="A1:F1"/>
    <mergeCell ref="G1:H1"/>
    <mergeCell ref="A6:I6"/>
    <mergeCell ref="N6:Q7"/>
    <mergeCell ref="A7:A9"/>
    <mergeCell ref="B7:D8"/>
    <mergeCell ref="O8:Q8"/>
  </mergeCells>
  <conditionalFormatting sqref="C10:C30">
    <cfRule type="cellIs" dxfId="31" priority="9" operator="lessThan">
      <formula>0</formula>
    </cfRule>
    <cfRule type="cellIs" dxfId="30" priority="10" operator="greaterThan">
      <formula>0</formula>
    </cfRule>
  </conditionalFormatting>
  <conditionalFormatting sqref="P10:Q30">
    <cfRule type="cellIs" dxfId="29" priority="7" operator="lessThan">
      <formula>0</formula>
    </cfRule>
    <cfRule type="cellIs" dxfId="28" priority="8" operator="greaterThan">
      <formula>0</formula>
    </cfRule>
  </conditionalFormatting>
  <conditionalFormatting sqref="B10:B30">
    <cfRule type="colorScale" priority="6">
      <colorScale>
        <cfvo type="num" val="-100"/>
        <cfvo type="num" val="0"/>
        <cfvo type="num" val="100"/>
        <color rgb="FFF8696B"/>
        <color rgb="FFFCFCFF"/>
        <color rgb="FF5A8AC6"/>
      </colorScale>
    </cfRule>
  </conditionalFormatting>
  <conditionalFormatting sqref="O10:O30">
    <cfRule type="colorScale" priority="5">
      <colorScale>
        <cfvo type="num" val="-100"/>
        <cfvo type="num" val="0"/>
        <cfvo type="num" val="100"/>
        <color rgb="FFF8696B"/>
        <color rgb="FFFCFCFF"/>
        <color rgb="FF5A8AC6"/>
      </colorScale>
    </cfRule>
  </conditionalFormatting>
  <conditionalFormatting sqref="F3">
    <cfRule type="cellIs" dxfId="27" priority="3" operator="lessThan">
      <formula>0.55</formula>
    </cfRule>
    <cfRule type="cellIs" dxfId="26" priority="4" operator="greaterThan">
      <formula>0.6</formula>
    </cfRule>
  </conditionalFormatting>
  <conditionalFormatting sqref="D10:D30">
    <cfRule type="cellIs" dxfId="25" priority="1" operator="lessThan">
      <formula>0</formula>
    </cfRule>
    <cfRule type="cellIs" dxfId="24" priority="2" operator="greaterThan">
      <formula>0</formula>
    </cfRule>
  </conditionalFormatting>
  <pageMargins left="0.70866141732283472" right="0.70866141732283472" top="0.59055118110236227" bottom="0.39370078740157483" header="0.31496062992125984" footer="0.31496062992125984"/>
  <pageSetup paperSize="9" scale="63" orientation="portrait" r:id="rId1"/>
  <rowBreaks count="1" manualBreakCount="1">
    <brk id="40" max="10" man="1"/>
  </row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37F23-9702-4B6E-8D1C-3800C06C466D}">
  <sheetPr codeName="Tabelle30">
    <pageSetUpPr fitToPage="1"/>
  </sheetPr>
  <dimension ref="A1:Z180"/>
  <sheetViews>
    <sheetView view="pageBreakPreview" zoomScale="60" zoomScaleNormal="70" workbookViewId="0">
      <selection activeCell="S17" sqref="S17"/>
    </sheetView>
  </sheetViews>
  <sheetFormatPr baseColWidth="10" defaultRowHeight="14.4" x14ac:dyDescent="0.3"/>
  <cols>
    <col min="1" max="1" width="11.44140625" style="19"/>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6" customWidth="1"/>
    <col min="17" max="17" width="17.109375" customWidth="1"/>
  </cols>
  <sheetData>
    <row r="1" spans="1:26" ht="65.25" customHeight="1" x14ac:dyDescent="0.3">
      <c r="A1" s="169" t="s">
        <v>42</v>
      </c>
      <c r="B1" s="170"/>
      <c r="C1" s="170"/>
      <c r="D1" s="170"/>
      <c r="E1" s="170"/>
      <c r="F1" s="170"/>
      <c r="G1" s="171">
        <f>Ueberhaenge!G1</f>
        <v>45226</v>
      </c>
      <c r="H1" s="172"/>
      <c r="I1" s="54"/>
      <c r="Z1">
        <v>12725</v>
      </c>
    </row>
    <row r="2" spans="1:26" x14ac:dyDescent="0.3">
      <c r="A2" s="52"/>
      <c r="B2" s="45"/>
      <c r="C2" s="45"/>
      <c r="D2" s="45"/>
      <c r="E2" s="45"/>
      <c r="F2" s="45"/>
      <c r="G2" s="45"/>
      <c r="H2" s="45"/>
      <c r="I2" s="45"/>
      <c r="Z2">
        <v>13725</v>
      </c>
    </row>
    <row r="3" spans="1:26" ht="18" x14ac:dyDescent="0.35">
      <c r="A3" s="25" t="s">
        <v>35</v>
      </c>
      <c r="C3" s="27">
        <f>Ueberhaenge!G2</f>
        <v>21</v>
      </c>
      <c r="D3" s="45"/>
      <c r="E3" s="53" t="s">
        <v>40</v>
      </c>
      <c r="F3" s="30">
        <f>Summery!F3</f>
        <v>0.5</v>
      </c>
      <c r="G3" s="45"/>
      <c r="H3" s="45" t="str">
        <f>IF(F3&gt;0.9,SummeryVerfall!H3,"")</f>
        <v/>
      </c>
      <c r="I3" s="45"/>
      <c r="Z3">
        <v>20</v>
      </c>
    </row>
    <row r="4" spans="1:26" x14ac:dyDescent="0.3">
      <c r="A4" s="21"/>
      <c r="B4" s="2"/>
      <c r="C4" s="2"/>
      <c r="D4" s="2"/>
      <c r="E4" s="2"/>
      <c r="F4" s="2"/>
      <c r="G4" s="2"/>
      <c r="H4" s="2"/>
      <c r="I4" s="45"/>
      <c r="J4" s="2"/>
      <c r="K4" s="2"/>
      <c r="L4" s="2"/>
      <c r="M4" s="2"/>
      <c r="N4" s="2"/>
      <c r="O4" s="2"/>
      <c r="P4" s="2"/>
      <c r="Q4" s="2"/>
      <c r="R4" s="2"/>
      <c r="S4" s="2"/>
    </row>
    <row r="5" spans="1:26" ht="5.25" customHeight="1" x14ac:dyDescent="0.3">
      <c r="A5" s="21"/>
      <c r="B5" s="2"/>
      <c r="C5" s="2"/>
      <c r="D5" s="2"/>
      <c r="E5" s="2"/>
      <c r="F5" s="2"/>
      <c r="G5" s="2"/>
      <c r="H5" s="2"/>
      <c r="I5" s="2"/>
      <c r="J5" s="2"/>
      <c r="K5" s="2"/>
      <c r="L5" s="2"/>
      <c r="M5" s="2"/>
      <c r="N5" s="2"/>
      <c r="O5" s="2"/>
      <c r="P5" s="2"/>
      <c r="Q5" s="2"/>
      <c r="R5" s="2"/>
      <c r="S5" s="2"/>
    </row>
    <row r="6" spans="1:26" ht="50.25" customHeight="1" thickBot="1" x14ac:dyDescent="0.35">
      <c r="A6" s="173" t="s">
        <v>41</v>
      </c>
      <c r="B6" s="174"/>
      <c r="C6" s="174"/>
      <c r="D6" s="174"/>
      <c r="E6" s="174"/>
      <c r="F6" s="174"/>
      <c r="G6" s="174"/>
      <c r="H6" s="174"/>
      <c r="I6" s="174"/>
      <c r="J6" s="2"/>
      <c r="K6" s="2"/>
      <c r="L6" s="2"/>
      <c r="M6" s="2"/>
      <c r="N6" s="180" t="s">
        <v>41</v>
      </c>
      <c r="O6" s="180"/>
      <c r="P6" s="180"/>
      <c r="Q6" s="180"/>
      <c r="R6" s="2"/>
      <c r="S6" s="2"/>
    </row>
    <row r="7" spans="1:26" ht="32.25" customHeight="1" thickBot="1" x14ac:dyDescent="0.65">
      <c r="A7" s="177" t="s">
        <v>3</v>
      </c>
      <c r="B7" s="190" t="str">
        <f xml:space="preserve"> "BasisVersion  " &amp; Ueberhaenge!D8</f>
        <v>BasisVersion  2023-11</v>
      </c>
      <c r="C7" s="191"/>
      <c r="D7" s="192"/>
      <c r="E7" s="22"/>
      <c r="F7" s="22"/>
      <c r="G7" s="22"/>
      <c r="H7" s="45"/>
      <c r="I7" s="45"/>
      <c r="J7" s="2"/>
      <c r="K7" s="2"/>
      <c r="L7" s="2"/>
      <c r="M7" s="2"/>
      <c r="N7" s="180"/>
      <c r="O7" s="180"/>
      <c r="P7" s="180"/>
      <c r="Q7" s="180"/>
      <c r="R7" s="51"/>
      <c r="S7" s="51"/>
      <c r="T7" s="50"/>
      <c r="U7" s="50"/>
      <c r="V7" s="50"/>
    </row>
    <row r="8" spans="1:26" ht="21.6" thickBot="1" x14ac:dyDescent="0.45">
      <c r="A8" s="178"/>
      <c r="B8" s="193"/>
      <c r="C8" s="176"/>
      <c r="D8" s="194"/>
      <c r="E8" s="22"/>
      <c r="I8" s="2"/>
      <c r="J8" s="2"/>
      <c r="K8" s="2"/>
      <c r="L8" s="2"/>
      <c r="M8" s="2"/>
      <c r="N8" s="48"/>
      <c r="O8" s="166" t="str">
        <f xml:space="preserve"> "Summe: " &amp; Ueberhaenge!D8 &amp; " bis " &amp; Ueberhaenge!I8</f>
        <v>Summe: 2023-11 bis -</v>
      </c>
      <c r="P8" s="167"/>
      <c r="Q8" s="168"/>
      <c r="R8" s="2"/>
      <c r="S8" s="2"/>
    </row>
    <row r="9" spans="1:26" ht="18.600000000000001" thickBot="1" x14ac:dyDescent="0.4">
      <c r="A9" s="179"/>
      <c r="B9" s="97"/>
      <c r="C9" s="98"/>
      <c r="G9" s="2"/>
      <c r="H9" s="2"/>
      <c r="I9" s="2"/>
      <c r="J9" s="2"/>
      <c r="K9" s="2"/>
      <c r="L9" s="49" t="s">
        <v>3</v>
      </c>
      <c r="M9" s="24" t="s">
        <v>34</v>
      </c>
      <c r="N9" s="23">
        <f>B9</f>
        <v>0</v>
      </c>
      <c r="O9" s="23" t="e">
        <f>#REF!</f>
        <v>#REF!</v>
      </c>
      <c r="P9" s="2"/>
      <c r="Q9" s="2"/>
    </row>
    <row r="10" spans="1:26" ht="39.9" customHeight="1" x14ac:dyDescent="0.35">
      <c r="A10" s="102">
        <f>SummeryDetail!A10</f>
        <v>15250</v>
      </c>
      <c r="B10" s="94">
        <f>SummeryDetail!C10</f>
        <v>-27.200000000000003</v>
      </c>
      <c r="C10" s="2"/>
      <c r="D10" s="2"/>
      <c r="E10" s="2"/>
      <c r="F10" s="2"/>
      <c r="G10" s="2"/>
      <c r="H10" s="2"/>
      <c r="I10" s="2"/>
      <c r="J10" s="2"/>
      <c r="K10" s="2"/>
      <c r="L10" s="31">
        <v>14000</v>
      </c>
      <c r="M10" s="35">
        <v>87.900000000000091</v>
      </c>
      <c r="N10" s="36">
        <v>-1343.2</v>
      </c>
      <c r="O10" s="37">
        <v>-1431.1000000000001</v>
      </c>
      <c r="P10" s="2"/>
      <c r="Q10" s="2"/>
      <c r="R10" s="25">
        <v>-1431.1000000000001</v>
      </c>
    </row>
    <row r="11" spans="1:26" ht="39.9" customHeight="1" x14ac:dyDescent="0.35">
      <c r="A11" s="84">
        <f>SummeryDetail!A11</f>
        <v>15200</v>
      </c>
      <c r="B11" s="95">
        <f>SummeryDetail!C11</f>
        <v>-94.7</v>
      </c>
      <c r="C11" s="2"/>
      <c r="D11" s="2"/>
      <c r="E11" s="2"/>
      <c r="F11" s="2"/>
      <c r="G11" s="2"/>
      <c r="H11" s="2"/>
      <c r="I11" s="2"/>
      <c r="J11" s="2"/>
      <c r="K11" s="2"/>
      <c r="L11" s="31">
        <v>13950</v>
      </c>
      <c r="M11" s="35">
        <v>-18.700000000000003</v>
      </c>
      <c r="N11" s="36">
        <v>-125.30000000000001</v>
      </c>
      <c r="O11" s="37">
        <v>-106.60000000000001</v>
      </c>
      <c r="P11" s="2"/>
      <c r="Q11" s="2"/>
      <c r="R11" s="25">
        <v>-106.60000000000001</v>
      </c>
    </row>
    <row r="12" spans="1:26" ht="39.9" customHeight="1" x14ac:dyDescent="0.35">
      <c r="A12" s="84">
        <f>SummeryDetail!A12</f>
        <v>15150</v>
      </c>
      <c r="B12" s="95">
        <f>SummeryDetail!C12</f>
        <v>66.3</v>
      </c>
      <c r="C12" s="2"/>
      <c r="D12" s="2"/>
      <c r="E12" s="2"/>
      <c r="F12" s="2"/>
      <c r="G12" s="2"/>
      <c r="H12" s="2"/>
      <c r="I12" s="2"/>
      <c r="J12" s="2"/>
      <c r="K12" s="2"/>
      <c r="L12" s="31">
        <v>13900</v>
      </c>
      <c r="M12" s="35">
        <v>2.5</v>
      </c>
      <c r="N12" s="36">
        <v>-575.9</v>
      </c>
      <c r="O12" s="37">
        <v>-578.4</v>
      </c>
      <c r="P12" s="2"/>
      <c r="Q12" s="2"/>
      <c r="R12" s="25">
        <v>-578.4</v>
      </c>
    </row>
    <row r="13" spans="1:26" ht="39.9" customHeight="1" x14ac:dyDescent="0.35">
      <c r="A13" s="84">
        <f>SummeryDetail!A13</f>
        <v>15100</v>
      </c>
      <c r="B13" s="95">
        <f>SummeryDetail!C13</f>
        <v>38.5</v>
      </c>
      <c r="C13" s="2"/>
      <c r="D13" s="2"/>
      <c r="E13" s="2"/>
      <c r="F13" s="2"/>
      <c r="G13" s="2"/>
      <c r="H13" s="2"/>
      <c r="I13" s="2"/>
      <c r="J13" s="2"/>
      <c r="K13" s="2"/>
      <c r="L13" s="31">
        <v>13850</v>
      </c>
      <c r="M13" s="35">
        <v>-1.3999999999999986</v>
      </c>
      <c r="N13" s="36">
        <v>-58.2</v>
      </c>
      <c r="O13" s="37">
        <v>-56.800000000000004</v>
      </c>
      <c r="P13" s="2"/>
      <c r="Q13" s="2"/>
      <c r="R13" s="25">
        <v>-56.800000000000004</v>
      </c>
    </row>
    <row r="14" spans="1:26" ht="39.9" customHeight="1" x14ac:dyDescent="0.35">
      <c r="A14" s="84">
        <f>SummeryDetail!A14</f>
        <v>15050</v>
      </c>
      <c r="B14" s="95">
        <f>SummeryDetail!C14</f>
        <v>275.5</v>
      </c>
      <c r="C14" s="2"/>
      <c r="D14" s="2"/>
      <c r="E14" s="2"/>
      <c r="F14" s="2"/>
      <c r="G14" s="2"/>
      <c r="H14" s="2"/>
      <c r="I14" s="2"/>
      <c r="J14" s="2"/>
      <c r="K14" s="2"/>
      <c r="L14" s="31">
        <v>13800</v>
      </c>
      <c r="M14" s="35">
        <v>-87.100000000000136</v>
      </c>
      <c r="N14" s="36">
        <v>-1558.6000000000001</v>
      </c>
      <c r="O14" s="37">
        <v>-1471.5</v>
      </c>
      <c r="P14" s="2"/>
      <c r="Q14" s="2"/>
      <c r="R14" s="25">
        <v>-1471.5</v>
      </c>
    </row>
    <row r="15" spans="1:26" ht="39.9" customHeight="1" x14ac:dyDescent="0.35">
      <c r="A15" s="84">
        <f>SummeryDetail!A15</f>
        <v>15000</v>
      </c>
      <c r="B15" s="95">
        <f>SummeryDetail!C15</f>
        <v>1033.7</v>
      </c>
      <c r="C15" s="2"/>
      <c r="D15" s="2"/>
      <c r="E15" s="2"/>
      <c r="F15" s="2"/>
      <c r="G15" s="2"/>
      <c r="H15" s="2"/>
      <c r="I15" s="2"/>
      <c r="J15" s="2"/>
      <c r="K15" s="2"/>
      <c r="L15" s="31">
        <v>13750</v>
      </c>
      <c r="M15" s="35">
        <v>23.300000000000182</v>
      </c>
      <c r="N15" s="36">
        <v>-2708.4</v>
      </c>
      <c r="O15" s="37">
        <v>-2731.7000000000003</v>
      </c>
      <c r="P15" s="2"/>
      <c r="Q15" s="2"/>
      <c r="R15" s="25">
        <v>-2731.7000000000003</v>
      </c>
    </row>
    <row r="16" spans="1:26" ht="39.9" customHeight="1" x14ac:dyDescent="0.35">
      <c r="A16" s="84">
        <f>SummeryDetail!A16</f>
        <v>14950</v>
      </c>
      <c r="B16" s="95">
        <f>SummeryDetail!C16</f>
        <v>403.20000000000005</v>
      </c>
      <c r="C16" s="2"/>
      <c r="D16" s="2"/>
      <c r="E16" s="2"/>
      <c r="F16" s="2"/>
      <c r="G16" s="2"/>
      <c r="H16" s="2"/>
      <c r="I16" s="2"/>
      <c r="J16" s="2"/>
      <c r="K16" s="2"/>
      <c r="L16" s="31">
        <v>13700</v>
      </c>
      <c r="M16" s="35">
        <v>-20.099999999999909</v>
      </c>
      <c r="N16" s="36">
        <v>-1614.5</v>
      </c>
      <c r="O16" s="37">
        <v>-1594.4</v>
      </c>
      <c r="P16" s="2"/>
      <c r="Q16" s="2"/>
      <c r="R16" s="25">
        <v>-1594.4</v>
      </c>
    </row>
    <row r="17" spans="1:19" ht="39.9" customHeight="1" x14ac:dyDescent="0.35">
      <c r="A17" s="84">
        <f>SummeryDetail!A17</f>
        <v>14900</v>
      </c>
      <c r="B17" s="95">
        <f>SummeryDetail!C17</f>
        <v>-71.7</v>
      </c>
      <c r="C17" s="2"/>
      <c r="D17" s="2"/>
      <c r="E17" s="2"/>
      <c r="F17" s="2"/>
      <c r="G17" s="2"/>
      <c r="H17" s="2"/>
      <c r="I17" s="2"/>
      <c r="J17" s="2"/>
      <c r="K17" s="2"/>
      <c r="L17" s="31">
        <v>13650</v>
      </c>
      <c r="M17" s="35">
        <v>-56</v>
      </c>
      <c r="N17" s="36">
        <v>-201.3</v>
      </c>
      <c r="O17" s="37">
        <v>-145.30000000000001</v>
      </c>
      <c r="P17" s="2"/>
      <c r="Q17" s="2"/>
      <c r="R17" s="25">
        <v>-145.30000000000001</v>
      </c>
    </row>
    <row r="18" spans="1:19" ht="39.9" customHeight="1" x14ac:dyDescent="0.35">
      <c r="A18" s="84">
        <f>SummeryDetail!A18</f>
        <v>14850</v>
      </c>
      <c r="B18" s="95">
        <f>SummeryDetail!C18</f>
        <v>2.8000000000000003</v>
      </c>
      <c r="C18" s="2"/>
      <c r="D18" s="2"/>
      <c r="E18" s="2"/>
      <c r="F18" s="2"/>
      <c r="G18" s="2"/>
      <c r="H18" s="2"/>
      <c r="I18" s="2"/>
      <c r="J18" s="2"/>
      <c r="K18" s="2"/>
      <c r="L18" s="31">
        <v>13600</v>
      </c>
      <c r="M18" s="35">
        <v>-1225.6000000000004</v>
      </c>
      <c r="N18" s="36">
        <v>-2093.7000000000003</v>
      </c>
      <c r="O18" s="37">
        <v>-868.1</v>
      </c>
      <c r="P18" s="2"/>
      <c r="Q18" s="2"/>
      <c r="R18" s="25">
        <v>-868.1</v>
      </c>
    </row>
    <row r="19" spans="1:19" ht="39.9" customHeight="1" x14ac:dyDescent="0.35">
      <c r="A19" s="84">
        <f>SummeryDetail!A19</f>
        <v>14800</v>
      </c>
      <c r="B19" s="95">
        <f>SummeryDetail!C19</f>
        <v>564</v>
      </c>
      <c r="C19" s="2"/>
      <c r="D19" s="2"/>
      <c r="E19" s="2"/>
      <c r="F19" s="2"/>
      <c r="G19" s="2"/>
      <c r="H19" s="2"/>
      <c r="I19" s="2"/>
      <c r="J19" s="2"/>
      <c r="K19" s="2"/>
      <c r="L19" s="31">
        <v>13550</v>
      </c>
      <c r="M19" s="35">
        <v>-12.800000000000011</v>
      </c>
      <c r="N19" s="36">
        <v>-456.20000000000005</v>
      </c>
      <c r="O19" s="37">
        <v>-443.40000000000003</v>
      </c>
      <c r="P19" s="2"/>
      <c r="Q19" s="2"/>
      <c r="R19" s="25">
        <v>-443.40000000000003</v>
      </c>
    </row>
    <row r="20" spans="1:19" ht="39.9" customHeight="1" x14ac:dyDescent="0.35">
      <c r="A20" s="84">
        <f>SummeryDetail!A20</f>
        <v>14750</v>
      </c>
      <c r="B20" s="95">
        <f>SummeryDetail!C20</f>
        <v>72.8</v>
      </c>
      <c r="C20" s="2"/>
      <c r="D20" s="2"/>
      <c r="E20" s="2"/>
      <c r="F20" s="2"/>
      <c r="G20" s="2"/>
      <c r="H20" s="2"/>
      <c r="I20" s="2"/>
      <c r="J20" s="2"/>
      <c r="K20" s="2"/>
      <c r="L20" s="31">
        <v>13500</v>
      </c>
      <c r="M20" s="35">
        <v>-390.40000000000009</v>
      </c>
      <c r="N20" s="36">
        <v>-2520.2000000000003</v>
      </c>
      <c r="O20" s="37">
        <v>-2129.8000000000002</v>
      </c>
      <c r="P20" s="2"/>
      <c r="Q20" s="2"/>
      <c r="R20" s="25">
        <v>-2129.8000000000002</v>
      </c>
    </row>
    <row r="21" spans="1:19" ht="39.9" customHeight="1" x14ac:dyDescent="0.35">
      <c r="A21" s="84">
        <f>SummeryDetail!A21</f>
        <v>14700</v>
      </c>
      <c r="B21" s="95">
        <f>SummeryDetail!C21</f>
        <v>505.3</v>
      </c>
      <c r="C21" s="2"/>
      <c r="D21" s="2"/>
      <c r="E21" s="2"/>
      <c r="F21" s="2"/>
      <c r="G21" s="2"/>
      <c r="H21" s="2"/>
      <c r="I21" s="2"/>
      <c r="J21" s="2"/>
      <c r="K21" s="2"/>
      <c r="L21" s="31">
        <v>13450</v>
      </c>
      <c r="M21" s="35">
        <v>8.2999999999999545</v>
      </c>
      <c r="N21" s="36">
        <v>-346.70000000000005</v>
      </c>
      <c r="O21" s="37">
        <v>-355</v>
      </c>
      <c r="P21" s="2"/>
      <c r="Q21" s="2"/>
      <c r="R21" s="25">
        <v>-355</v>
      </c>
    </row>
    <row r="22" spans="1:19" ht="39.9" customHeight="1" x14ac:dyDescent="0.35">
      <c r="A22" s="84">
        <f>SummeryDetail!A22</f>
        <v>14650</v>
      </c>
      <c r="B22" s="95">
        <f>SummeryDetail!C22</f>
        <v>121</v>
      </c>
      <c r="C22" s="2"/>
      <c r="D22" s="2"/>
      <c r="E22" s="2"/>
      <c r="F22" s="2"/>
      <c r="G22" s="2"/>
      <c r="H22" s="2"/>
      <c r="I22" s="2"/>
      <c r="J22" s="2"/>
      <c r="K22" s="2"/>
      <c r="L22" s="31">
        <v>13400</v>
      </c>
      <c r="M22" s="35">
        <v>143.40000000000009</v>
      </c>
      <c r="N22" s="36">
        <v>-1084</v>
      </c>
      <c r="O22" s="37">
        <v>-1227.4000000000001</v>
      </c>
      <c r="P22" s="2"/>
      <c r="Q22" s="2"/>
      <c r="R22" s="25">
        <v>-1227.4000000000001</v>
      </c>
    </row>
    <row r="23" spans="1:19" ht="39.9" customHeight="1" x14ac:dyDescent="0.35">
      <c r="A23" s="84">
        <f>SummeryDetail!A23</f>
        <v>14600</v>
      </c>
      <c r="B23" s="95">
        <f>SummeryDetail!C23</f>
        <v>313.60000000000002</v>
      </c>
      <c r="C23" s="2"/>
      <c r="D23" s="2"/>
      <c r="E23" s="2"/>
      <c r="F23" s="2"/>
      <c r="G23" s="2"/>
      <c r="H23" s="2"/>
      <c r="I23" s="2"/>
      <c r="J23" s="2"/>
      <c r="K23" s="2"/>
      <c r="L23" s="31">
        <v>13350</v>
      </c>
      <c r="M23" s="35">
        <v>-18.600000000000023</v>
      </c>
      <c r="N23" s="36">
        <v>-491.40000000000003</v>
      </c>
      <c r="O23" s="37">
        <v>-472.8</v>
      </c>
      <c r="P23" s="2"/>
      <c r="Q23" s="2"/>
      <c r="R23" s="25">
        <v>-472.8</v>
      </c>
    </row>
    <row r="24" spans="1:19" ht="39.9" customHeight="1" x14ac:dyDescent="0.35">
      <c r="A24" s="84">
        <f>SummeryDetail!A24</f>
        <v>14550</v>
      </c>
      <c r="B24" s="95">
        <f>SummeryDetail!C24</f>
        <v>37.300000000000004</v>
      </c>
      <c r="C24" s="2"/>
      <c r="D24" s="2"/>
      <c r="E24" s="2"/>
      <c r="F24" s="2"/>
      <c r="G24" s="2"/>
      <c r="H24" s="2"/>
      <c r="I24" s="2"/>
      <c r="J24" s="2"/>
      <c r="K24" s="2"/>
      <c r="L24" s="31">
        <v>13300</v>
      </c>
      <c r="M24" s="35">
        <v>-35.899999999999864</v>
      </c>
      <c r="N24" s="36">
        <v>-1618.2</v>
      </c>
      <c r="O24" s="37">
        <v>-1582.3000000000002</v>
      </c>
      <c r="P24" s="2"/>
      <c r="Q24" s="2"/>
      <c r="R24" s="25">
        <v>-1582.3000000000002</v>
      </c>
    </row>
    <row r="25" spans="1:19" ht="39.9" customHeight="1" x14ac:dyDescent="0.35">
      <c r="A25" s="84">
        <f>SummeryDetail!A25</f>
        <v>14500</v>
      </c>
      <c r="B25" s="95">
        <f>SummeryDetail!C25</f>
        <v>321.8</v>
      </c>
      <c r="C25" s="2"/>
      <c r="D25" s="2"/>
      <c r="E25" s="2"/>
      <c r="F25" s="2"/>
      <c r="G25" s="2"/>
      <c r="H25" s="2"/>
      <c r="I25" s="2"/>
      <c r="J25" s="2"/>
      <c r="K25" s="2"/>
      <c r="L25" s="31">
        <v>13250</v>
      </c>
      <c r="M25" s="35">
        <v>89.100000000000023</v>
      </c>
      <c r="N25" s="36">
        <v>-594.6</v>
      </c>
      <c r="O25" s="37">
        <v>-683.7</v>
      </c>
      <c r="P25" s="2"/>
      <c r="Q25" s="2"/>
      <c r="R25" s="25">
        <v>-683.7</v>
      </c>
    </row>
    <row r="26" spans="1:19" ht="39.9" customHeight="1" x14ac:dyDescent="0.35">
      <c r="A26" s="84">
        <f>SummeryDetail!A26</f>
        <v>14450</v>
      </c>
      <c r="B26" s="95">
        <f>SummeryDetail!C26</f>
        <v>99.5</v>
      </c>
      <c r="C26" s="2"/>
      <c r="D26" s="2"/>
      <c r="E26" s="2"/>
      <c r="F26" s="2"/>
      <c r="G26" s="2"/>
      <c r="H26" s="2"/>
      <c r="I26" s="2"/>
      <c r="J26" s="2"/>
      <c r="K26" s="2"/>
      <c r="L26" s="31">
        <v>13200</v>
      </c>
      <c r="M26" s="35">
        <v>354.29999999999995</v>
      </c>
      <c r="N26" s="36">
        <v>-1618.7</v>
      </c>
      <c r="O26" s="37">
        <v>-1973</v>
      </c>
      <c r="P26" s="2"/>
      <c r="Q26" s="2"/>
      <c r="R26" s="25">
        <v>-1973</v>
      </c>
    </row>
    <row r="27" spans="1:19" ht="39.9" customHeight="1" x14ac:dyDescent="0.35">
      <c r="A27" s="84">
        <f>SummeryDetail!A27</f>
        <v>14400</v>
      </c>
      <c r="B27" s="95">
        <f>SummeryDetail!C27</f>
        <v>209.3</v>
      </c>
      <c r="C27" s="2"/>
      <c r="D27" s="2"/>
      <c r="E27" s="2"/>
      <c r="F27" s="2"/>
      <c r="G27" s="2"/>
      <c r="H27" s="2"/>
      <c r="I27" s="2"/>
      <c r="J27" s="2"/>
      <c r="K27" s="2"/>
      <c r="L27" s="31">
        <v>13150</v>
      </c>
      <c r="M27" s="35">
        <v>64.099999999999966</v>
      </c>
      <c r="N27" s="36">
        <v>-483.90000000000003</v>
      </c>
      <c r="O27" s="37">
        <v>-548</v>
      </c>
      <c r="P27" s="2"/>
      <c r="Q27" s="2"/>
      <c r="R27" s="25">
        <v>-548</v>
      </c>
    </row>
    <row r="28" spans="1:19" ht="39.9" customHeight="1" x14ac:dyDescent="0.35">
      <c r="A28" s="84">
        <f>SummeryDetail!A28</f>
        <v>14350</v>
      </c>
      <c r="B28" s="95">
        <f>SummeryDetail!C28</f>
        <v>43.5</v>
      </c>
      <c r="C28" s="2"/>
      <c r="D28" s="2"/>
      <c r="E28" s="2"/>
      <c r="F28" s="2"/>
      <c r="G28" s="2"/>
      <c r="H28" s="2"/>
      <c r="I28" s="2"/>
      <c r="J28" s="2"/>
      <c r="K28" s="2"/>
      <c r="L28" s="31">
        <v>13100</v>
      </c>
      <c r="M28" s="35">
        <v>-24.400000000000091</v>
      </c>
      <c r="N28" s="36">
        <v>-1879.4</v>
      </c>
      <c r="O28" s="37">
        <v>-1855</v>
      </c>
      <c r="P28" s="2"/>
      <c r="Q28" s="2"/>
      <c r="R28" s="25">
        <v>-1855</v>
      </c>
    </row>
    <row r="29" spans="1:19" ht="39.9" customHeight="1" x14ac:dyDescent="0.35">
      <c r="A29" s="84">
        <f>SummeryDetail!A29</f>
        <v>14300</v>
      </c>
      <c r="B29" s="95">
        <f>SummeryDetail!C29</f>
        <v>189.60000000000002</v>
      </c>
      <c r="C29" s="2"/>
      <c r="D29" s="2"/>
      <c r="E29" s="2"/>
      <c r="F29" s="2"/>
      <c r="G29" s="2"/>
      <c r="H29" s="2"/>
      <c r="I29" s="2"/>
      <c r="J29" s="2"/>
      <c r="K29" s="2"/>
      <c r="L29" s="31">
        <v>13050</v>
      </c>
      <c r="M29" s="35">
        <v>10.599999999999994</v>
      </c>
      <c r="N29" s="36">
        <v>-193.10000000000002</v>
      </c>
      <c r="O29" s="37">
        <v>-203.70000000000002</v>
      </c>
      <c r="P29" s="2"/>
      <c r="Q29" s="2"/>
      <c r="R29" s="25">
        <v>-203.70000000000002</v>
      </c>
    </row>
    <row r="30" spans="1:19" ht="39.9" customHeight="1" thickBot="1" x14ac:dyDescent="0.4">
      <c r="A30" s="88">
        <f>SummeryDetail!A30</f>
        <v>14250</v>
      </c>
      <c r="B30" s="96">
        <f>SummeryDetail!C30</f>
        <v>63.7</v>
      </c>
      <c r="C30" s="2"/>
      <c r="D30" s="2"/>
      <c r="E30" s="2"/>
      <c r="F30" s="2"/>
      <c r="G30" s="2"/>
      <c r="H30" s="2"/>
      <c r="I30" s="2"/>
      <c r="J30" s="2"/>
      <c r="K30" s="2"/>
      <c r="L30" s="31">
        <v>13000</v>
      </c>
      <c r="M30" s="35">
        <v>77.100000000000023</v>
      </c>
      <c r="N30" s="36">
        <v>-998.80000000000007</v>
      </c>
      <c r="O30" s="37">
        <v>-1075.9000000000001</v>
      </c>
      <c r="P30" s="2"/>
      <c r="Q30" s="2"/>
      <c r="R30" s="25">
        <v>-1075.9000000000001</v>
      </c>
    </row>
    <row r="31" spans="1:19" ht="18.600000000000001" thickBot="1" x14ac:dyDescent="0.4">
      <c r="A31" s="21"/>
      <c r="B31" s="2"/>
      <c r="C31" s="2"/>
      <c r="D31" s="2"/>
      <c r="E31" s="2"/>
      <c r="F31" s="2"/>
      <c r="G31" s="2"/>
      <c r="H31" s="2"/>
      <c r="I31" s="2"/>
      <c r="J31" s="2"/>
      <c r="K31" s="2"/>
      <c r="L31" s="2"/>
      <c r="M31" s="2"/>
      <c r="N31" s="2"/>
      <c r="O31" s="44"/>
      <c r="P31" s="44"/>
      <c r="Q31" s="44"/>
      <c r="R31" s="2"/>
      <c r="S31" s="2"/>
    </row>
    <row r="32" spans="1:19" ht="60.75" customHeight="1" thickBot="1" x14ac:dyDescent="0.35">
      <c r="A32" s="21"/>
      <c r="B32" s="163" t="s">
        <v>198</v>
      </c>
      <c r="C32" s="164"/>
      <c r="D32" s="165"/>
      <c r="E32" s="2"/>
      <c r="F32" s="2"/>
      <c r="G32" s="2"/>
      <c r="H32" s="2"/>
      <c r="I32" s="2"/>
      <c r="J32" s="2"/>
      <c r="K32" s="2"/>
      <c r="L32" s="2"/>
      <c r="M32" s="2"/>
      <c r="N32" s="2"/>
      <c r="O32" s="163" t="s">
        <v>38</v>
      </c>
      <c r="P32" s="164"/>
      <c r="Q32" s="165"/>
      <c r="R32" s="2"/>
      <c r="S32" s="2"/>
    </row>
    <row r="33" spans="1:19" x14ac:dyDescent="0.3">
      <c r="A33" s="21"/>
      <c r="B33" s="2"/>
      <c r="C33" s="2"/>
      <c r="D33" s="2"/>
      <c r="E33" s="2"/>
      <c r="F33" s="2"/>
      <c r="G33" s="2"/>
      <c r="H33" s="2"/>
      <c r="I33" s="2"/>
      <c r="J33" s="2"/>
      <c r="K33" s="2"/>
      <c r="L33" s="2"/>
      <c r="M33" s="2"/>
      <c r="N33" s="2"/>
      <c r="O33" s="2"/>
      <c r="P33" s="2"/>
      <c r="Q33" s="2"/>
      <c r="R33" s="2"/>
      <c r="S33" s="2"/>
    </row>
    <row r="34" spans="1:19" ht="18" x14ac:dyDescent="0.35">
      <c r="A34" s="42" t="s">
        <v>36</v>
      </c>
      <c r="B34" s="42"/>
      <c r="C34" s="42"/>
      <c r="D34" s="42"/>
      <c r="E34" s="28"/>
      <c r="F34" s="28"/>
      <c r="G34" s="28"/>
      <c r="H34" s="28"/>
      <c r="I34" s="2"/>
      <c r="J34" s="2"/>
      <c r="K34" s="2"/>
      <c r="L34" s="2"/>
      <c r="M34" s="2"/>
      <c r="N34" s="42" t="s">
        <v>36</v>
      </c>
      <c r="O34" s="42"/>
      <c r="P34" s="42"/>
      <c r="Q34" s="42"/>
      <c r="R34" s="2"/>
      <c r="S34" s="2"/>
    </row>
    <row r="35" spans="1:19" ht="18" x14ac:dyDescent="0.35">
      <c r="A35" s="43" t="s">
        <v>37</v>
      </c>
      <c r="B35" s="43"/>
      <c r="C35" s="43"/>
      <c r="D35" s="43"/>
      <c r="E35" s="28"/>
      <c r="F35" s="28"/>
      <c r="G35" s="71" t="s">
        <v>141</v>
      </c>
      <c r="H35" s="28"/>
      <c r="I35" s="2"/>
      <c r="J35" s="2"/>
      <c r="K35" s="2"/>
      <c r="L35" s="2"/>
      <c r="M35" s="2"/>
      <c r="N35" s="43" t="s">
        <v>37</v>
      </c>
      <c r="O35" s="43"/>
      <c r="P35" s="43"/>
      <c r="Q35" s="43"/>
      <c r="R35" s="2"/>
      <c r="S35" s="2"/>
    </row>
    <row r="36" spans="1:19" x14ac:dyDescent="0.3">
      <c r="A36" s="28"/>
      <c r="B36" s="28"/>
      <c r="C36" s="28"/>
      <c r="D36" s="28"/>
      <c r="E36" s="28"/>
      <c r="F36" s="28"/>
      <c r="G36" s="28"/>
      <c r="H36" s="28"/>
      <c r="I36" s="2"/>
      <c r="J36" s="2"/>
      <c r="K36" s="2"/>
      <c r="L36" s="2"/>
      <c r="M36" s="2"/>
      <c r="N36" s="2"/>
      <c r="O36" s="2"/>
      <c r="P36" s="2"/>
      <c r="Q36" s="2"/>
      <c r="R36" s="2"/>
      <c r="S36" s="2"/>
    </row>
    <row r="37" spans="1:19" ht="117.75" customHeight="1" x14ac:dyDescent="0.3">
      <c r="A37" s="181" t="s">
        <v>105</v>
      </c>
      <c r="B37" s="182"/>
      <c r="C37" s="182"/>
      <c r="D37" s="182"/>
      <c r="E37" s="182"/>
      <c r="F37" s="182"/>
      <c r="G37" s="182"/>
      <c r="H37" s="182"/>
      <c r="I37" s="182"/>
      <c r="J37" s="2"/>
      <c r="K37" s="2"/>
      <c r="L37" s="2"/>
      <c r="M37" s="2"/>
      <c r="N37" s="162" t="s">
        <v>43</v>
      </c>
      <c r="O37" s="162"/>
      <c r="P37" s="162"/>
      <c r="Q37" s="162"/>
      <c r="R37" s="2"/>
      <c r="S37" s="2"/>
    </row>
    <row r="38" spans="1:19" x14ac:dyDescent="0.3">
      <c r="A38" s="28"/>
      <c r="B38" s="28"/>
      <c r="C38" s="28"/>
      <c r="D38" s="28"/>
      <c r="E38" s="28"/>
      <c r="F38" s="28"/>
      <c r="G38" s="28"/>
      <c r="H38" s="28"/>
      <c r="I38" s="2"/>
      <c r="J38" s="2"/>
      <c r="K38" s="2"/>
      <c r="L38" s="2"/>
      <c r="M38" s="2"/>
      <c r="N38" s="2"/>
      <c r="O38" s="2"/>
      <c r="P38" s="2"/>
      <c r="Q38" s="2"/>
      <c r="R38" s="2"/>
      <c r="S38" s="2"/>
    </row>
    <row r="39" spans="1:19" x14ac:dyDescent="0.3">
      <c r="A39" s="28"/>
      <c r="B39" s="28"/>
      <c r="C39" s="28"/>
      <c r="D39" s="28"/>
      <c r="E39" s="28"/>
      <c r="F39" s="28"/>
      <c r="G39" s="28"/>
      <c r="H39" s="28"/>
      <c r="I39" s="2"/>
      <c r="J39" s="2"/>
      <c r="K39" s="2"/>
      <c r="L39" s="2"/>
      <c r="M39" s="2"/>
      <c r="N39" s="2"/>
      <c r="O39" s="2"/>
      <c r="P39" s="2"/>
      <c r="Q39" s="2"/>
      <c r="R39" s="2"/>
      <c r="S39" s="2"/>
    </row>
    <row r="40" spans="1:19" x14ac:dyDescent="0.3">
      <c r="A40" s="28"/>
      <c r="B40" s="28"/>
      <c r="C40" s="28"/>
      <c r="D40" s="28"/>
      <c r="E40" s="28"/>
      <c r="F40" s="28"/>
      <c r="G40" s="28"/>
      <c r="H40" s="28"/>
      <c r="I40" s="2"/>
      <c r="J40" s="2"/>
      <c r="K40" s="2"/>
      <c r="L40" s="2"/>
      <c r="M40" s="2"/>
      <c r="N40" s="2"/>
      <c r="O40" s="2"/>
      <c r="P40" s="2"/>
      <c r="Q40" s="2"/>
      <c r="R40" s="2"/>
      <c r="S40" s="2"/>
    </row>
    <row r="41" spans="1:19" x14ac:dyDescent="0.3">
      <c r="A41" s="28"/>
      <c r="B41" s="28"/>
      <c r="C41" s="28"/>
      <c r="D41" s="28"/>
      <c r="E41" s="28"/>
      <c r="F41" s="28"/>
      <c r="G41" s="28"/>
      <c r="H41" s="28"/>
      <c r="I41" s="2"/>
      <c r="J41" s="2"/>
      <c r="K41" s="2"/>
      <c r="L41" s="2"/>
      <c r="M41" s="2"/>
      <c r="N41" s="2"/>
      <c r="O41" s="2"/>
      <c r="P41" s="2"/>
      <c r="Q41" s="2"/>
      <c r="R41" s="2"/>
      <c r="S41" s="2"/>
    </row>
    <row r="42" spans="1:19" x14ac:dyDescent="0.3">
      <c r="A42" s="28"/>
      <c r="B42" s="28"/>
      <c r="C42" s="28"/>
      <c r="D42" s="28"/>
      <c r="E42" s="28"/>
      <c r="F42" s="28"/>
      <c r="G42" s="28"/>
      <c r="H42" s="28"/>
      <c r="I42" s="2"/>
      <c r="J42" s="2"/>
      <c r="K42" s="2"/>
      <c r="L42" s="2"/>
      <c r="M42" s="2"/>
      <c r="N42" s="2"/>
      <c r="O42" s="2"/>
      <c r="P42" s="2"/>
      <c r="Q42" s="2"/>
      <c r="R42" s="2"/>
      <c r="S42" s="2"/>
    </row>
    <row r="43" spans="1:19" x14ac:dyDescent="0.3">
      <c r="A43" s="28"/>
      <c r="B43" s="28"/>
      <c r="C43" s="28"/>
      <c r="D43" s="28"/>
      <c r="E43" s="28"/>
      <c r="F43" s="28"/>
      <c r="G43" s="28"/>
      <c r="H43" s="28"/>
      <c r="I43" s="2"/>
      <c r="J43" s="2"/>
      <c r="K43" s="2"/>
      <c r="L43" s="2"/>
      <c r="M43" s="2"/>
      <c r="N43" s="2"/>
      <c r="O43" s="2"/>
      <c r="P43" s="2"/>
      <c r="Q43" s="2"/>
      <c r="R43" s="2"/>
      <c r="S43" s="2"/>
    </row>
    <row r="44" spans="1:19" x14ac:dyDescent="0.3">
      <c r="A44" s="28"/>
      <c r="B44" s="28"/>
      <c r="C44" s="28"/>
      <c r="D44" s="28"/>
      <c r="E44" s="28"/>
      <c r="F44" s="28"/>
      <c r="G44" s="28"/>
      <c r="H44" s="28"/>
      <c r="I44" s="2"/>
      <c r="J44" s="2"/>
      <c r="K44" s="2"/>
      <c r="L44" s="2"/>
      <c r="M44" s="2"/>
      <c r="N44" s="2"/>
      <c r="O44" s="2"/>
      <c r="P44" s="2"/>
      <c r="Q44" s="2"/>
      <c r="R44" s="2"/>
      <c r="S44" s="2"/>
    </row>
    <row r="45" spans="1:19" x14ac:dyDescent="0.3">
      <c r="A45" s="21"/>
      <c r="B45" s="2"/>
      <c r="C45" s="2"/>
      <c r="D45" s="2"/>
      <c r="E45" s="2"/>
      <c r="F45" s="2"/>
      <c r="G45" s="2"/>
      <c r="H45" s="2"/>
      <c r="I45" s="2"/>
      <c r="J45" s="2"/>
      <c r="K45" s="2"/>
      <c r="L45" s="2"/>
      <c r="M45" s="2"/>
      <c r="N45" s="2"/>
      <c r="O45" s="2"/>
      <c r="P45" s="2"/>
      <c r="Q45" s="2"/>
      <c r="R45" s="2"/>
      <c r="S45" s="2"/>
    </row>
    <row r="46" spans="1:19" x14ac:dyDescent="0.3">
      <c r="A46" s="21"/>
      <c r="B46" s="2"/>
      <c r="C46" s="2"/>
      <c r="D46" s="2"/>
      <c r="E46" s="2"/>
      <c r="F46" s="2"/>
      <c r="G46" s="2"/>
      <c r="H46" s="2"/>
      <c r="I46" s="2"/>
      <c r="J46" s="2"/>
      <c r="K46" s="2"/>
      <c r="L46" s="2"/>
      <c r="M46" s="2"/>
      <c r="N46" s="2"/>
      <c r="O46" s="2"/>
      <c r="P46" s="2"/>
      <c r="Q46" s="2"/>
      <c r="R46" s="2"/>
      <c r="S46" s="2"/>
    </row>
    <row r="47" spans="1:19" x14ac:dyDescent="0.3">
      <c r="A47" s="21"/>
      <c r="B47" s="2"/>
      <c r="C47" s="2"/>
      <c r="D47" s="2"/>
      <c r="E47" s="2"/>
      <c r="F47" s="2"/>
      <c r="G47" s="2"/>
      <c r="H47" s="2"/>
      <c r="I47" s="2"/>
      <c r="J47" s="2"/>
      <c r="K47" s="2"/>
      <c r="L47" s="2"/>
      <c r="M47" s="2"/>
      <c r="N47" s="2"/>
      <c r="O47" s="2"/>
      <c r="P47" s="2"/>
      <c r="Q47" s="2"/>
      <c r="R47" s="2"/>
      <c r="S47" s="2"/>
    </row>
    <row r="48" spans="1:19" x14ac:dyDescent="0.3">
      <c r="A48" s="21"/>
      <c r="B48" s="2"/>
      <c r="C48" s="2"/>
      <c r="D48" s="2"/>
      <c r="E48" s="2"/>
      <c r="F48" s="2"/>
      <c r="G48" s="2"/>
      <c r="H48" s="2"/>
      <c r="I48" s="2"/>
      <c r="J48" s="2"/>
      <c r="K48" s="2"/>
      <c r="L48" s="2"/>
      <c r="M48" s="2"/>
      <c r="N48" s="2"/>
      <c r="O48" s="2"/>
      <c r="P48" s="2"/>
      <c r="Q48" s="2"/>
      <c r="R48" s="2"/>
      <c r="S48" s="2"/>
    </row>
    <row r="49" spans="1:19" x14ac:dyDescent="0.3">
      <c r="A49" s="21"/>
      <c r="B49" s="2"/>
      <c r="C49" s="2"/>
      <c r="D49" s="2"/>
      <c r="E49" s="2"/>
      <c r="F49" s="2"/>
      <c r="G49" s="2"/>
      <c r="H49" s="2"/>
      <c r="I49" s="2"/>
      <c r="J49" s="2"/>
      <c r="K49" s="2"/>
      <c r="L49" s="2"/>
      <c r="M49" s="2"/>
      <c r="N49" s="2"/>
      <c r="O49" s="2"/>
      <c r="P49" s="2"/>
      <c r="Q49" s="2"/>
      <c r="R49" s="2"/>
      <c r="S49" s="2"/>
    </row>
    <row r="50" spans="1:19" x14ac:dyDescent="0.3">
      <c r="A50" s="21"/>
      <c r="B50" s="2"/>
      <c r="C50" s="2"/>
      <c r="D50" s="2"/>
      <c r="E50" s="2"/>
      <c r="F50" s="2"/>
      <c r="G50" s="2"/>
      <c r="H50" s="2"/>
      <c r="I50" s="2"/>
      <c r="J50" s="2"/>
      <c r="K50" s="2"/>
      <c r="L50" s="2"/>
      <c r="M50" s="2"/>
      <c r="N50" s="2"/>
      <c r="O50" s="2"/>
      <c r="P50" s="2"/>
      <c r="Q50" s="2"/>
      <c r="R50" s="2"/>
      <c r="S50" s="2"/>
    </row>
    <row r="51" spans="1:19" x14ac:dyDescent="0.3">
      <c r="A51" s="21"/>
      <c r="B51" s="2"/>
      <c r="C51" s="2"/>
      <c r="D51" s="2"/>
      <c r="E51" s="2"/>
      <c r="F51" s="2"/>
      <c r="G51" s="2"/>
      <c r="H51" s="2"/>
      <c r="I51" s="2"/>
      <c r="J51" s="2"/>
      <c r="K51" s="2"/>
      <c r="L51" s="2"/>
      <c r="M51" s="2"/>
      <c r="N51" s="2"/>
      <c r="O51" s="2"/>
      <c r="P51" s="2"/>
      <c r="Q51" s="2"/>
      <c r="R51" s="2"/>
      <c r="S51" s="2"/>
    </row>
    <row r="52" spans="1:19" x14ac:dyDescent="0.3">
      <c r="A52" s="21"/>
      <c r="B52" s="2"/>
      <c r="C52" s="2"/>
      <c r="D52" s="2"/>
      <c r="E52" s="2"/>
      <c r="F52" s="2"/>
      <c r="G52" s="2"/>
      <c r="H52" s="2"/>
      <c r="I52" s="2"/>
      <c r="J52" s="2"/>
      <c r="K52" s="2"/>
      <c r="L52" s="2"/>
      <c r="M52" s="2"/>
      <c r="N52" s="2"/>
      <c r="O52" s="2"/>
      <c r="P52" s="2"/>
      <c r="Q52" s="2"/>
      <c r="R52" s="2"/>
      <c r="S52" s="2"/>
    </row>
    <row r="53" spans="1:19" x14ac:dyDescent="0.3">
      <c r="A53" s="21"/>
      <c r="B53" s="2"/>
      <c r="C53" s="2"/>
      <c r="D53" s="2"/>
      <c r="E53" s="2"/>
      <c r="F53" s="2"/>
      <c r="G53" s="2"/>
      <c r="H53" s="2"/>
      <c r="I53" s="2"/>
      <c r="J53" s="2"/>
      <c r="K53" s="2"/>
      <c r="L53" s="2"/>
      <c r="M53" s="2"/>
      <c r="N53" s="2"/>
      <c r="O53" s="2"/>
      <c r="P53" s="2"/>
      <c r="Q53" s="2"/>
      <c r="R53" s="2"/>
      <c r="S53" s="2"/>
    </row>
    <row r="54" spans="1:19" x14ac:dyDescent="0.3">
      <c r="A54" s="21"/>
      <c r="B54" s="2"/>
      <c r="C54" s="2"/>
      <c r="D54" s="2"/>
      <c r="E54" s="2"/>
      <c r="F54" s="2"/>
      <c r="G54" s="2"/>
      <c r="H54" s="2"/>
      <c r="I54" s="2"/>
      <c r="J54" s="2"/>
      <c r="K54" s="2"/>
      <c r="L54" s="2"/>
      <c r="M54" s="2"/>
      <c r="N54" s="2"/>
      <c r="O54" s="2"/>
      <c r="P54" s="2"/>
      <c r="Q54" s="2"/>
      <c r="R54" s="2"/>
      <c r="S54" s="2"/>
    </row>
    <row r="55" spans="1:19" x14ac:dyDescent="0.3">
      <c r="A55" s="21"/>
      <c r="B55" s="2"/>
      <c r="C55" s="2"/>
      <c r="D55" s="2"/>
      <c r="E55" s="2"/>
      <c r="F55" s="2"/>
      <c r="G55" s="2"/>
      <c r="H55" s="2"/>
      <c r="I55" s="2"/>
      <c r="J55" s="2"/>
      <c r="K55" s="2"/>
      <c r="L55" s="2"/>
      <c r="M55" s="2"/>
      <c r="N55" s="2"/>
      <c r="O55" s="2"/>
      <c r="P55" s="2"/>
      <c r="Q55" s="2"/>
      <c r="R55" s="2"/>
      <c r="S55" s="2"/>
    </row>
    <row r="56" spans="1:19" x14ac:dyDescent="0.3">
      <c r="A56" s="21"/>
      <c r="B56" s="2"/>
      <c r="C56" s="2"/>
      <c r="D56" s="2"/>
      <c r="E56" s="2"/>
      <c r="F56" s="2"/>
      <c r="G56" s="2"/>
      <c r="H56" s="2"/>
      <c r="I56" s="2"/>
      <c r="J56" s="2"/>
      <c r="K56" s="2"/>
      <c r="L56" s="2"/>
      <c r="M56" s="2"/>
      <c r="N56" s="2"/>
      <c r="O56" s="2"/>
      <c r="P56" s="2"/>
      <c r="Q56" s="2"/>
      <c r="R56" s="2"/>
      <c r="S56" s="2"/>
    </row>
    <row r="57" spans="1:19" x14ac:dyDescent="0.3">
      <c r="A57" s="21"/>
      <c r="B57" s="2"/>
      <c r="C57" s="2"/>
      <c r="D57" s="2"/>
      <c r="E57" s="2"/>
      <c r="F57" s="2"/>
      <c r="G57" s="2"/>
      <c r="H57" s="2"/>
      <c r="I57" s="2"/>
      <c r="J57" s="2"/>
      <c r="K57" s="2"/>
      <c r="L57" s="2"/>
      <c r="M57" s="2"/>
      <c r="N57" s="2"/>
      <c r="O57" s="2"/>
      <c r="P57" s="2"/>
      <c r="Q57" s="2"/>
      <c r="R57" s="2"/>
      <c r="S57" s="2"/>
    </row>
    <row r="58" spans="1:19" x14ac:dyDescent="0.3">
      <c r="A58" s="21"/>
      <c r="B58" s="2"/>
      <c r="C58" s="2"/>
      <c r="D58" s="2"/>
      <c r="E58" s="2"/>
      <c r="F58" s="2"/>
      <c r="G58" s="2"/>
      <c r="H58" s="2"/>
      <c r="I58" s="2"/>
      <c r="J58" s="2"/>
      <c r="K58" s="2"/>
      <c r="L58" s="2"/>
      <c r="M58" s="2"/>
      <c r="N58" s="2"/>
      <c r="O58" s="2"/>
      <c r="P58" s="2"/>
      <c r="Q58" s="2"/>
      <c r="R58" s="2"/>
      <c r="S58" s="2"/>
    </row>
    <row r="59" spans="1:19" x14ac:dyDescent="0.3">
      <c r="A59" s="21"/>
      <c r="B59" s="2"/>
      <c r="C59" s="2"/>
      <c r="D59" s="2"/>
      <c r="E59" s="2"/>
      <c r="F59" s="2"/>
      <c r="G59" s="2"/>
      <c r="H59" s="2"/>
      <c r="I59" s="2"/>
      <c r="J59" s="2"/>
      <c r="K59" s="2"/>
      <c r="L59" s="2"/>
      <c r="M59" s="2"/>
      <c r="N59" s="2"/>
      <c r="O59" s="2"/>
      <c r="P59" s="2"/>
      <c r="Q59" s="2"/>
      <c r="R59" s="2"/>
      <c r="S59" s="2"/>
    </row>
    <row r="60" spans="1:19" x14ac:dyDescent="0.3">
      <c r="A60" s="21"/>
      <c r="B60" s="2"/>
      <c r="C60" s="2"/>
      <c r="D60" s="2"/>
      <c r="E60" s="2"/>
      <c r="F60" s="2"/>
      <c r="G60" s="2"/>
      <c r="H60" s="2"/>
      <c r="I60" s="2"/>
      <c r="J60" s="2"/>
      <c r="K60" s="2"/>
      <c r="L60" s="2"/>
      <c r="M60" s="2"/>
      <c r="N60" s="2"/>
      <c r="O60" s="2"/>
      <c r="P60" s="2"/>
      <c r="Q60" s="2"/>
      <c r="R60" s="2"/>
      <c r="S60" s="2"/>
    </row>
    <row r="61" spans="1:19" x14ac:dyDescent="0.3">
      <c r="A61" s="21"/>
      <c r="B61" s="2"/>
      <c r="C61" s="2"/>
      <c r="D61" s="2"/>
      <c r="E61" s="2"/>
      <c r="F61" s="2"/>
      <c r="G61" s="2"/>
      <c r="H61" s="2"/>
      <c r="I61" s="2"/>
      <c r="J61" s="2"/>
      <c r="K61" s="2"/>
      <c r="L61" s="2"/>
      <c r="M61" s="2"/>
      <c r="N61" s="2"/>
      <c r="O61" s="2"/>
      <c r="P61" s="2"/>
      <c r="Q61" s="2"/>
      <c r="R61" s="2"/>
      <c r="S61" s="2"/>
    </row>
    <row r="62" spans="1:19" x14ac:dyDescent="0.3">
      <c r="A62" s="21"/>
      <c r="B62" s="2"/>
      <c r="C62" s="2"/>
      <c r="D62" s="2"/>
      <c r="E62" s="2"/>
      <c r="F62" s="2"/>
      <c r="G62" s="2"/>
      <c r="H62" s="2"/>
      <c r="I62" s="2"/>
      <c r="J62" s="2"/>
      <c r="K62" s="2"/>
      <c r="L62" s="2"/>
      <c r="M62" s="2"/>
      <c r="N62" s="2"/>
      <c r="O62" s="2"/>
      <c r="P62" s="2"/>
      <c r="Q62" s="2"/>
      <c r="R62" s="2"/>
      <c r="S62" s="2"/>
    </row>
    <row r="63" spans="1:19" x14ac:dyDescent="0.3">
      <c r="A63" s="21"/>
      <c r="B63" s="2"/>
      <c r="C63" s="2"/>
      <c r="D63" s="2"/>
      <c r="E63" s="2"/>
      <c r="F63" s="2"/>
      <c r="G63" s="2"/>
      <c r="H63" s="2"/>
      <c r="I63" s="2"/>
      <c r="J63" s="2"/>
      <c r="K63" s="2"/>
      <c r="L63" s="2"/>
      <c r="M63" s="2"/>
      <c r="N63" s="2"/>
      <c r="O63" s="2"/>
      <c r="P63" s="2"/>
      <c r="Q63" s="2"/>
      <c r="R63" s="2"/>
      <c r="S63" s="2"/>
    </row>
    <row r="64" spans="1:19" x14ac:dyDescent="0.3">
      <c r="A64" s="21"/>
      <c r="B64" s="2"/>
      <c r="C64" s="2"/>
      <c r="D64" s="2"/>
      <c r="E64" s="2"/>
      <c r="F64" s="2"/>
      <c r="G64" s="2"/>
      <c r="H64" s="2"/>
      <c r="I64" s="2"/>
      <c r="J64" s="2"/>
      <c r="K64" s="2"/>
      <c r="L64" s="2"/>
      <c r="M64" s="2"/>
      <c r="N64" s="2"/>
      <c r="O64" s="2"/>
      <c r="P64" s="2"/>
      <c r="Q64" s="2"/>
      <c r="R64" s="2"/>
      <c r="S64" s="2"/>
    </row>
    <row r="65" spans="1:19" x14ac:dyDescent="0.3">
      <c r="A65" s="21"/>
      <c r="B65" s="2"/>
      <c r="C65" s="2"/>
      <c r="D65" s="2"/>
      <c r="E65" s="2"/>
      <c r="F65" s="2"/>
      <c r="G65" s="2"/>
      <c r="H65" s="2"/>
      <c r="I65" s="2"/>
      <c r="J65" s="2"/>
      <c r="K65" s="2"/>
      <c r="L65" s="2"/>
      <c r="M65" s="2"/>
      <c r="N65" s="2"/>
      <c r="O65" s="2"/>
      <c r="P65" s="2"/>
      <c r="Q65" s="2"/>
      <c r="R65" s="2"/>
      <c r="S65" s="2"/>
    </row>
    <row r="66" spans="1:19" x14ac:dyDescent="0.3">
      <c r="A66" s="21"/>
      <c r="B66" s="2"/>
      <c r="C66" s="2"/>
      <c r="D66" s="2"/>
      <c r="E66" s="2"/>
      <c r="F66" s="2"/>
      <c r="G66" s="2"/>
      <c r="H66" s="2"/>
      <c r="I66" s="2"/>
      <c r="J66" s="2"/>
      <c r="K66" s="2"/>
      <c r="L66" s="2"/>
      <c r="M66" s="2"/>
      <c r="N66" s="2"/>
      <c r="O66" s="2"/>
      <c r="P66" s="2"/>
      <c r="Q66" s="2"/>
      <c r="R66" s="2"/>
      <c r="S66" s="2"/>
    </row>
    <row r="67" spans="1:19" x14ac:dyDescent="0.3">
      <c r="A67" s="21"/>
      <c r="B67" s="2"/>
      <c r="C67" s="2"/>
      <c r="D67" s="2"/>
      <c r="E67" s="2"/>
      <c r="F67" s="2"/>
      <c r="G67" s="2"/>
      <c r="H67" s="2"/>
      <c r="I67" s="2"/>
      <c r="J67" s="2"/>
      <c r="K67" s="2"/>
      <c r="L67" s="2"/>
      <c r="M67" s="2"/>
      <c r="N67" s="2"/>
      <c r="O67" s="2"/>
      <c r="P67" s="2"/>
      <c r="Q67" s="2"/>
      <c r="R67" s="2"/>
      <c r="S67" s="2"/>
    </row>
    <row r="68" spans="1:19" x14ac:dyDescent="0.3">
      <c r="A68" s="21"/>
      <c r="B68" s="2"/>
      <c r="C68" s="2"/>
      <c r="D68" s="2"/>
      <c r="E68" s="2"/>
      <c r="F68" s="2"/>
      <c r="G68" s="2"/>
      <c r="H68" s="2"/>
      <c r="I68" s="2"/>
      <c r="J68" s="2"/>
      <c r="K68" s="2"/>
      <c r="L68" s="2"/>
      <c r="M68" s="2"/>
      <c r="N68" s="2"/>
      <c r="O68" s="2"/>
      <c r="P68" s="2"/>
      <c r="Q68" s="2"/>
      <c r="R68" s="2"/>
      <c r="S68" s="2"/>
    </row>
    <row r="69" spans="1:19" x14ac:dyDescent="0.3">
      <c r="A69" s="21"/>
      <c r="B69" s="2"/>
      <c r="C69" s="2"/>
      <c r="D69" s="2"/>
      <c r="E69" s="2"/>
      <c r="F69" s="2"/>
      <c r="G69" s="2"/>
      <c r="H69" s="2"/>
      <c r="I69" s="2"/>
      <c r="J69" s="2"/>
      <c r="K69" s="2"/>
      <c r="L69" s="2"/>
      <c r="M69" s="2"/>
      <c r="N69" s="2"/>
      <c r="O69" s="2"/>
      <c r="P69" s="2"/>
      <c r="Q69" s="2"/>
      <c r="R69" s="2"/>
      <c r="S69" s="2"/>
    </row>
    <row r="70" spans="1:19" x14ac:dyDescent="0.3">
      <c r="A70" s="21"/>
      <c r="B70" s="2"/>
      <c r="C70" s="2"/>
      <c r="D70" s="2"/>
      <c r="E70" s="2"/>
      <c r="F70" s="2"/>
      <c r="G70" s="2"/>
      <c r="H70" s="2"/>
      <c r="I70" s="2"/>
      <c r="J70" s="2"/>
      <c r="K70" s="2"/>
      <c r="L70" s="2"/>
      <c r="M70" s="2"/>
      <c r="N70" s="2"/>
      <c r="O70" s="2"/>
      <c r="P70" s="2"/>
      <c r="Q70" s="2"/>
      <c r="R70" s="2"/>
      <c r="S70" s="2"/>
    </row>
    <row r="71" spans="1:19" x14ac:dyDescent="0.3">
      <c r="A71" s="21"/>
      <c r="B71" s="2"/>
      <c r="C71" s="2"/>
      <c r="D71" s="2"/>
      <c r="E71" s="2"/>
      <c r="F71" s="2"/>
      <c r="G71" s="2"/>
      <c r="H71" s="2"/>
      <c r="I71" s="2"/>
      <c r="J71" s="2"/>
      <c r="K71" s="2"/>
      <c r="L71" s="2"/>
      <c r="M71" s="2"/>
      <c r="N71" s="2"/>
      <c r="O71" s="2"/>
      <c r="P71" s="2"/>
      <c r="Q71" s="2"/>
      <c r="R71" s="2"/>
      <c r="S71" s="2"/>
    </row>
    <row r="72" spans="1:19" x14ac:dyDescent="0.3">
      <c r="A72" s="21"/>
      <c r="B72" s="2"/>
      <c r="C72" s="2"/>
      <c r="D72" s="2"/>
      <c r="E72" s="2"/>
      <c r="F72" s="2"/>
      <c r="G72" s="2"/>
      <c r="H72" s="2"/>
      <c r="I72" s="2"/>
      <c r="J72" s="2"/>
      <c r="K72" s="2"/>
      <c r="L72" s="2"/>
      <c r="M72" s="2"/>
      <c r="N72" s="2"/>
      <c r="O72" s="2"/>
      <c r="P72" s="2"/>
      <c r="Q72" s="2"/>
      <c r="R72" s="2"/>
      <c r="S72" s="2"/>
    </row>
    <row r="73" spans="1:19" x14ac:dyDescent="0.3">
      <c r="A73" s="21"/>
      <c r="B73" s="2"/>
      <c r="C73" s="2"/>
      <c r="D73" s="2"/>
      <c r="E73" s="2"/>
      <c r="F73" s="2"/>
      <c r="G73" s="2"/>
      <c r="H73" s="2"/>
      <c r="I73" s="2"/>
      <c r="J73" s="2"/>
      <c r="K73" s="2"/>
      <c r="L73" s="2"/>
      <c r="M73" s="2"/>
      <c r="N73" s="2"/>
      <c r="O73" s="2"/>
      <c r="P73" s="2"/>
      <c r="Q73" s="2"/>
      <c r="R73" s="2"/>
      <c r="S73" s="2"/>
    </row>
    <row r="74" spans="1:19" x14ac:dyDescent="0.3">
      <c r="A74" s="21"/>
      <c r="B74" s="2"/>
      <c r="C74" s="2"/>
      <c r="D74" s="2"/>
      <c r="E74" s="2"/>
      <c r="F74" s="2"/>
      <c r="G74" s="2"/>
      <c r="H74" s="2"/>
      <c r="I74" s="2"/>
      <c r="J74" s="2"/>
      <c r="K74" s="2"/>
      <c r="L74" s="2"/>
      <c r="M74" s="2"/>
      <c r="N74" s="2"/>
      <c r="O74" s="2"/>
      <c r="P74" s="2"/>
      <c r="Q74" s="2"/>
      <c r="R74" s="2"/>
      <c r="S74" s="2"/>
    </row>
    <row r="75" spans="1:19" x14ac:dyDescent="0.3">
      <c r="A75" s="21"/>
      <c r="B75" s="2"/>
      <c r="C75" s="2"/>
      <c r="D75" s="2"/>
      <c r="E75" s="2"/>
      <c r="F75" s="2"/>
      <c r="G75" s="2"/>
      <c r="H75" s="2"/>
      <c r="I75" s="2"/>
      <c r="J75" s="2"/>
      <c r="K75" s="2"/>
      <c r="L75" s="2"/>
      <c r="M75" s="2"/>
      <c r="N75" s="2"/>
      <c r="O75" s="2"/>
      <c r="P75" s="2"/>
      <c r="Q75" s="2"/>
      <c r="R75" s="2"/>
      <c r="S75" s="2"/>
    </row>
    <row r="76" spans="1:19" x14ac:dyDescent="0.3">
      <c r="A76" s="21"/>
      <c r="B76" s="2"/>
      <c r="C76" s="2"/>
      <c r="D76" s="2"/>
      <c r="E76" s="2"/>
      <c r="F76" s="2"/>
      <c r="G76" s="2"/>
      <c r="H76" s="2"/>
      <c r="I76" s="2"/>
      <c r="J76" s="2"/>
      <c r="K76" s="2"/>
      <c r="L76" s="2"/>
      <c r="M76" s="2"/>
      <c r="N76" s="2"/>
      <c r="O76" s="2"/>
      <c r="P76" s="2"/>
      <c r="Q76" s="2"/>
      <c r="R76" s="2"/>
      <c r="S76" s="2"/>
    </row>
    <row r="77" spans="1:19" x14ac:dyDescent="0.3">
      <c r="A77" s="21"/>
      <c r="B77" s="2"/>
      <c r="C77" s="2"/>
      <c r="D77" s="2"/>
      <c r="E77" s="2"/>
      <c r="F77" s="2"/>
      <c r="G77" s="2"/>
      <c r="H77" s="2"/>
      <c r="I77" s="2"/>
      <c r="J77" s="2"/>
      <c r="K77" s="2"/>
      <c r="L77" s="2"/>
      <c r="M77" s="2"/>
      <c r="N77" s="2"/>
      <c r="O77" s="2"/>
      <c r="P77" s="2"/>
      <c r="Q77" s="2"/>
      <c r="R77" s="2"/>
      <c r="S77" s="2"/>
    </row>
    <row r="78" spans="1:19" x14ac:dyDescent="0.3">
      <c r="A78" s="21"/>
      <c r="B78" s="2"/>
      <c r="C78" s="2"/>
      <c r="D78" s="2"/>
      <c r="E78" s="2"/>
      <c r="F78" s="2"/>
      <c r="G78" s="2"/>
      <c r="H78" s="2"/>
      <c r="I78" s="2"/>
      <c r="J78" s="2"/>
      <c r="K78" s="2"/>
      <c r="L78" s="2"/>
      <c r="M78" s="2"/>
      <c r="N78" s="2"/>
      <c r="O78" s="2"/>
      <c r="P78" s="2"/>
      <c r="Q78" s="2"/>
      <c r="R78" s="2"/>
      <c r="S78" s="2"/>
    </row>
    <row r="79" spans="1:19" x14ac:dyDescent="0.3">
      <c r="A79" s="21"/>
      <c r="B79" s="2"/>
      <c r="C79" s="2"/>
      <c r="D79" s="2"/>
      <c r="E79" s="2"/>
      <c r="F79" s="2"/>
      <c r="G79" s="2"/>
      <c r="H79" s="2"/>
      <c r="I79" s="2"/>
      <c r="J79" s="2"/>
      <c r="K79" s="2"/>
      <c r="L79" s="2"/>
      <c r="M79" s="2"/>
      <c r="N79" s="2"/>
      <c r="O79" s="2"/>
      <c r="P79" s="2"/>
      <c r="Q79" s="2"/>
      <c r="R79" s="2"/>
      <c r="S79" s="2"/>
    </row>
    <row r="80" spans="1:19" x14ac:dyDescent="0.3">
      <c r="A80" s="21"/>
      <c r="B80" s="2"/>
      <c r="C80" s="2"/>
      <c r="D80" s="2"/>
      <c r="E80" s="2"/>
      <c r="F80" s="2"/>
      <c r="G80" s="2"/>
      <c r="H80" s="2"/>
      <c r="I80" s="2"/>
      <c r="J80" s="2"/>
      <c r="K80" s="2"/>
      <c r="L80" s="2"/>
      <c r="M80" s="2"/>
      <c r="N80" s="2"/>
      <c r="O80" s="2"/>
      <c r="P80" s="2"/>
      <c r="Q80" s="2"/>
      <c r="R80" s="2"/>
      <c r="S80" s="2"/>
    </row>
    <row r="81" spans="1:19" x14ac:dyDescent="0.3">
      <c r="A81" s="21"/>
      <c r="B81" s="2"/>
      <c r="C81" s="2"/>
      <c r="D81" s="2"/>
      <c r="E81" s="2"/>
      <c r="F81" s="2"/>
      <c r="G81" s="2"/>
      <c r="H81" s="2"/>
      <c r="I81" s="2"/>
      <c r="J81" s="2"/>
      <c r="K81" s="2"/>
      <c r="L81" s="2"/>
      <c r="M81" s="2"/>
      <c r="N81" s="2"/>
      <c r="O81" s="2"/>
      <c r="P81" s="2"/>
      <c r="Q81" s="2"/>
      <c r="R81" s="2"/>
      <c r="S81" s="2"/>
    </row>
    <row r="82" spans="1:19" x14ac:dyDescent="0.3">
      <c r="A82" s="21"/>
      <c r="B82" s="2"/>
      <c r="C82" s="2"/>
      <c r="D82" s="2"/>
      <c r="E82" s="2"/>
      <c r="F82" s="2"/>
      <c r="G82" s="2"/>
      <c r="H82" s="2"/>
      <c r="I82" s="2"/>
      <c r="J82" s="2"/>
      <c r="K82" s="2"/>
      <c r="L82" s="2"/>
      <c r="M82" s="2"/>
      <c r="N82" s="2"/>
      <c r="O82" s="2"/>
      <c r="P82" s="2"/>
      <c r="Q82" s="2"/>
      <c r="R82" s="2"/>
      <c r="S82" s="2"/>
    </row>
    <row r="83" spans="1:19" x14ac:dyDescent="0.3">
      <c r="A83" s="21"/>
      <c r="B83" s="2"/>
      <c r="C83" s="2"/>
      <c r="D83" s="2"/>
      <c r="E83" s="2"/>
      <c r="F83" s="2"/>
      <c r="G83" s="2"/>
      <c r="H83" s="2"/>
      <c r="I83" s="2"/>
      <c r="J83" s="2"/>
      <c r="K83" s="2"/>
      <c r="L83" s="2"/>
      <c r="M83" s="2"/>
      <c r="N83" s="2"/>
      <c r="O83" s="2"/>
      <c r="P83" s="2"/>
      <c r="Q83" s="2"/>
      <c r="R83" s="2"/>
      <c r="S83" s="2"/>
    </row>
    <row r="84" spans="1:19" x14ac:dyDescent="0.3">
      <c r="A84" s="21"/>
      <c r="B84" s="2"/>
      <c r="C84" s="2"/>
      <c r="D84" s="2"/>
      <c r="E84" s="2"/>
      <c r="F84" s="2"/>
      <c r="G84" s="2"/>
      <c r="H84" s="2"/>
      <c r="I84" s="2"/>
      <c r="J84" s="2"/>
      <c r="K84" s="2"/>
      <c r="L84" s="2"/>
      <c r="M84" s="2"/>
      <c r="N84" s="2"/>
      <c r="O84" s="2"/>
      <c r="P84" s="2"/>
      <c r="Q84" s="2"/>
      <c r="R84" s="2"/>
      <c r="S84" s="2"/>
    </row>
    <row r="85" spans="1:19" x14ac:dyDescent="0.3">
      <c r="A85" s="21"/>
      <c r="B85" s="2"/>
      <c r="C85" s="2"/>
      <c r="D85" s="2"/>
      <c r="E85" s="2"/>
      <c r="F85" s="2"/>
      <c r="G85" s="2"/>
      <c r="H85" s="2"/>
      <c r="I85" s="2"/>
      <c r="J85" s="2"/>
      <c r="K85" s="2"/>
      <c r="L85" s="2"/>
      <c r="M85" s="2"/>
      <c r="N85" s="2"/>
      <c r="O85" s="2"/>
      <c r="P85" s="2"/>
      <c r="Q85" s="2"/>
      <c r="R85" s="2"/>
      <c r="S85" s="2"/>
    </row>
    <row r="86" spans="1:19" x14ac:dyDescent="0.3">
      <c r="A86" s="21"/>
      <c r="B86" s="2"/>
      <c r="C86" s="2"/>
      <c r="D86" s="2"/>
      <c r="E86" s="2"/>
      <c r="F86" s="2"/>
      <c r="G86" s="2"/>
      <c r="H86" s="2"/>
      <c r="I86" s="2"/>
      <c r="J86" s="2"/>
      <c r="K86" s="2"/>
      <c r="L86" s="2"/>
      <c r="M86" s="2"/>
      <c r="N86" s="2"/>
      <c r="O86" s="2"/>
      <c r="P86" s="2"/>
      <c r="Q86" s="2"/>
      <c r="R86" s="2"/>
      <c r="S86" s="2"/>
    </row>
    <row r="87" spans="1:19" x14ac:dyDescent="0.3">
      <c r="A87" s="21"/>
      <c r="B87" s="2"/>
      <c r="C87" s="2"/>
      <c r="D87" s="2"/>
      <c r="E87" s="2"/>
      <c r="F87" s="2"/>
      <c r="G87" s="2"/>
      <c r="H87" s="2"/>
      <c r="I87" s="2"/>
      <c r="J87" s="2"/>
      <c r="K87" s="2"/>
      <c r="L87" s="2"/>
      <c r="M87" s="2"/>
      <c r="N87" s="2"/>
      <c r="O87" s="2"/>
      <c r="P87" s="2"/>
      <c r="Q87" s="2"/>
      <c r="R87" s="2"/>
      <c r="S87" s="2"/>
    </row>
    <row r="88" spans="1:19" x14ac:dyDescent="0.3">
      <c r="A88" s="21"/>
      <c r="B88" s="2"/>
      <c r="C88" s="2"/>
      <c r="D88" s="2"/>
      <c r="E88" s="2"/>
      <c r="F88" s="2"/>
      <c r="G88" s="2"/>
      <c r="H88" s="2"/>
      <c r="I88" s="2"/>
      <c r="J88" s="2"/>
      <c r="K88" s="2"/>
      <c r="L88" s="2"/>
      <c r="M88" s="2"/>
      <c r="N88" s="2"/>
      <c r="O88" s="2"/>
      <c r="P88" s="2"/>
      <c r="Q88" s="2"/>
      <c r="R88" s="2"/>
      <c r="S88" s="2"/>
    </row>
    <row r="89" spans="1:19" x14ac:dyDescent="0.3">
      <c r="A89" s="21"/>
      <c r="B89" s="2"/>
      <c r="C89" s="2"/>
      <c r="D89" s="2"/>
      <c r="E89" s="2"/>
      <c r="F89" s="2"/>
      <c r="G89" s="2"/>
      <c r="H89" s="2"/>
      <c r="I89" s="2"/>
      <c r="J89" s="2"/>
      <c r="K89" s="2"/>
      <c r="L89" s="2"/>
      <c r="M89" s="2"/>
      <c r="N89" s="2"/>
      <c r="O89" s="2"/>
      <c r="P89" s="2"/>
      <c r="Q89" s="2"/>
      <c r="R89" s="2"/>
      <c r="S89" s="2"/>
    </row>
    <row r="90" spans="1:19" x14ac:dyDescent="0.3">
      <c r="A90" s="21"/>
      <c r="B90" s="2"/>
      <c r="C90" s="2"/>
      <c r="D90" s="2"/>
      <c r="E90" s="2"/>
      <c r="F90" s="2"/>
      <c r="G90" s="2"/>
      <c r="H90" s="2"/>
      <c r="I90" s="2"/>
      <c r="J90" s="2"/>
      <c r="K90" s="2"/>
      <c r="L90" s="2"/>
      <c r="M90" s="2"/>
      <c r="N90" s="2"/>
      <c r="O90" s="2"/>
      <c r="P90" s="2"/>
      <c r="Q90" s="2"/>
      <c r="R90" s="2"/>
      <c r="S90" s="2"/>
    </row>
    <row r="91" spans="1:19" x14ac:dyDescent="0.3">
      <c r="A91" s="21"/>
      <c r="B91" s="2"/>
      <c r="C91" s="2"/>
      <c r="D91" s="2"/>
      <c r="E91" s="2"/>
      <c r="F91" s="2"/>
      <c r="G91" s="2"/>
      <c r="H91" s="2"/>
      <c r="I91" s="2"/>
      <c r="J91" s="2"/>
      <c r="K91" s="2"/>
      <c r="L91" s="2"/>
      <c r="M91" s="2"/>
      <c r="N91" s="2"/>
      <c r="O91" s="2"/>
      <c r="P91" s="2"/>
      <c r="Q91" s="2"/>
      <c r="R91" s="2"/>
      <c r="S91" s="2"/>
    </row>
    <row r="92" spans="1:19" x14ac:dyDescent="0.3">
      <c r="A92" s="21"/>
      <c r="B92" s="2"/>
      <c r="C92" s="2"/>
      <c r="D92" s="2"/>
      <c r="E92" s="2"/>
      <c r="F92" s="2"/>
      <c r="G92" s="2"/>
      <c r="H92" s="2"/>
      <c r="I92" s="2"/>
      <c r="J92" s="2"/>
      <c r="K92" s="2"/>
      <c r="L92" s="2"/>
      <c r="M92" s="2"/>
      <c r="N92" s="2"/>
      <c r="O92" s="2"/>
      <c r="P92" s="2"/>
      <c r="Q92" s="2"/>
      <c r="R92" s="2"/>
      <c r="S92" s="2"/>
    </row>
    <row r="93" spans="1:19" x14ac:dyDescent="0.3">
      <c r="A93" s="21"/>
      <c r="B93" s="2"/>
      <c r="C93" s="2"/>
      <c r="D93" s="2"/>
      <c r="E93" s="2"/>
      <c r="F93" s="2"/>
      <c r="G93" s="2"/>
      <c r="H93" s="2"/>
      <c r="I93" s="2"/>
      <c r="J93" s="2"/>
      <c r="K93" s="2"/>
      <c r="L93" s="2"/>
      <c r="M93" s="2"/>
      <c r="N93" s="2"/>
      <c r="O93" s="2"/>
      <c r="P93" s="2"/>
      <c r="Q93" s="2"/>
      <c r="R93" s="2"/>
      <c r="S93" s="2"/>
    </row>
    <row r="94" spans="1:19" x14ac:dyDescent="0.3">
      <c r="A94" s="21"/>
      <c r="B94" s="2"/>
      <c r="C94" s="2"/>
      <c r="D94" s="2"/>
      <c r="E94" s="2"/>
      <c r="F94" s="2"/>
      <c r="G94" s="2"/>
      <c r="H94" s="2"/>
      <c r="I94" s="2"/>
      <c r="J94" s="2"/>
      <c r="K94" s="2"/>
      <c r="L94" s="2"/>
      <c r="M94" s="2"/>
      <c r="N94" s="2"/>
      <c r="O94" s="2"/>
      <c r="P94" s="2"/>
      <c r="Q94" s="2"/>
      <c r="R94" s="2"/>
      <c r="S94" s="2"/>
    </row>
    <row r="95" spans="1:19" x14ac:dyDescent="0.3">
      <c r="A95" s="21"/>
      <c r="B95" s="2"/>
      <c r="C95" s="2"/>
      <c r="D95" s="2"/>
      <c r="E95" s="2"/>
      <c r="F95" s="2"/>
      <c r="G95" s="2"/>
      <c r="H95" s="2"/>
      <c r="I95" s="2"/>
      <c r="J95" s="2"/>
      <c r="K95" s="2"/>
      <c r="L95" s="2"/>
      <c r="M95" s="2"/>
      <c r="N95" s="2"/>
      <c r="O95" s="2"/>
      <c r="P95" s="2"/>
      <c r="Q95" s="2"/>
      <c r="R95" s="2"/>
      <c r="S95" s="2"/>
    </row>
    <row r="96" spans="1:19" x14ac:dyDescent="0.3">
      <c r="A96" s="21"/>
      <c r="B96" s="2"/>
      <c r="C96" s="2"/>
      <c r="D96" s="2"/>
      <c r="E96" s="2"/>
      <c r="F96" s="2"/>
      <c r="G96" s="2"/>
      <c r="H96" s="2"/>
      <c r="I96" s="2"/>
      <c r="J96" s="2"/>
      <c r="K96" s="2"/>
      <c r="L96" s="2"/>
      <c r="M96" s="2"/>
      <c r="N96" s="2"/>
      <c r="O96" s="2"/>
      <c r="P96" s="2"/>
      <c r="Q96" s="2"/>
      <c r="R96" s="2"/>
      <c r="S96" s="2"/>
    </row>
    <row r="97" spans="1:19" x14ac:dyDescent="0.3">
      <c r="A97" s="21"/>
      <c r="B97" s="2"/>
      <c r="C97" s="2"/>
      <c r="D97" s="2"/>
      <c r="E97" s="2"/>
      <c r="F97" s="2"/>
      <c r="G97" s="2"/>
      <c r="H97" s="2"/>
      <c r="I97" s="2"/>
      <c r="J97" s="2"/>
      <c r="K97" s="2"/>
      <c r="L97" s="2"/>
      <c r="M97" s="2"/>
      <c r="N97" s="2"/>
      <c r="O97" s="2"/>
      <c r="P97" s="2"/>
      <c r="Q97" s="2"/>
      <c r="R97" s="2"/>
      <c r="S97" s="2"/>
    </row>
    <row r="98" spans="1:19" x14ac:dyDescent="0.3">
      <c r="A98" s="21"/>
      <c r="B98" s="2"/>
      <c r="C98" s="2"/>
      <c r="D98" s="2"/>
      <c r="E98" s="2"/>
      <c r="F98" s="2"/>
      <c r="G98" s="2"/>
      <c r="H98" s="2"/>
      <c r="I98" s="2"/>
      <c r="J98" s="2"/>
      <c r="K98" s="2"/>
      <c r="L98" s="2"/>
      <c r="M98" s="2"/>
      <c r="N98" s="2"/>
      <c r="O98" s="2"/>
      <c r="P98" s="2"/>
      <c r="Q98" s="2"/>
      <c r="R98" s="2"/>
      <c r="S98" s="2"/>
    </row>
    <row r="99" spans="1:19" x14ac:dyDescent="0.3">
      <c r="A99" s="21"/>
      <c r="B99" s="2"/>
      <c r="C99" s="2"/>
      <c r="D99" s="2"/>
      <c r="E99" s="2"/>
      <c r="F99" s="2"/>
      <c r="G99" s="2"/>
      <c r="H99" s="2"/>
      <c r="I99" s="2"/>
      <c r="J99" s="2"/>
      <c r="K99" s="2"/>
      <c r="L99" s="2"/>
      <c r="M99" s="2"/>
      <c r="N99" s="2"/>
      <c r="O99" s="2"/>
      <c r="P99" s="2"/>
      <c r="Q99" s="2"/>
      <c r="R99" s="2"/>
      <c r="S99" s="2"/>
    </row>
    <row r="100" spans="1:19" x14ac:dyDescent="0.3">
      <c r="A100" s="21"/>
      <c r="B100" s="2"/>
      <c r="C100" s="2"/>
      <c r="D100" s="2"/>
      <c r="E100" s="2"/>
      <c r="F100" s="2"/>
      <c r="G100" s="2"/>
      <c r="H100" s="2"/>
      <c r="I100" s="2"/>
      <c r="J100" s="2"/>
      <c r="K100" s="2"/>
      <c r="L100" s="2"/>
      <c r="M100" s="2"/>
      <c r="N100" s="2"/>
      <c r="O100" s="2"/>
      <c r="P100" s="2"/>
      <c r="Q100" s="2"/>
      <c r="R100" s="2"/>
      <c r="S100" s="2"/>
    </row>
    <row r="101" spans="1:19" x14ac:dyDescent="0.3">
      <c r="A101" s="21"/>
      <c r="B101" s="2"/>
      <c r="C101" s="2"/>
      <c r="D101" s="2"/>
      <c r="E101" s="2"/>
      <c r="F101" s="2"/>
      <c r="G101" s="2"/>
      <c r="H101" s="2"/>
      <c r="I101" s="2"/>
      <c r="J101" s="2"/>
      <c r="K101" s="2"/>
      <c r="L101" s="2"/>
      <c r="M101" s="2"/>
      <c r="N101" s="2"/>
      <c r="O101" s="2"/>
      <c r="P101" s="2"/>
      <c r="Q101" s="2"/>
      <c r="R101" s="2"/>
      <c r="S101" s="2"/>
    </row>
    <row r="102" spans="1:19" x14ac:dyDescent="0.3">
      <c r="A102" s="21"/>
      <c r="B102" s="2"/>
      <c r="C102" s="2"/>
      <c r="D102" s="2"/>
      <c r="E102" s="2"/>
      <c r="F102" s="2"/>
      <c r="G102" s="2"/>
      <c r="H102" s="2"/>
      <c r="I102" s="2"/>
      <c r="J102" s="2"/>
      <c r="K102" s="2"/>
      <c r="L102" s="2"/>
      <c r="M102" s="2"/>
      <c r="N102" s="2"/>
      <c r="O102" s="2"/>
      <c r="P102" s="2"/>
      <c r="Q102" s="2"/>
      <c r="R102" s="2"/>
      <c r="S102" s="2"/>
    </row>
    <row r="103" spans="1:19" x14ac:dyDescent="0.3">
      <c r="A103" s="21"/>
      <c r="B103" s="2"/>
      <c r="C103" s="2"/>
      <c r="D103" s="2"/>
      <c r="E103" s="2"/>
      <c r="F103" s="2"/>
      <c r="G103" s="2"/>
      <c r="H103" s="2"/>
      <c r="I103" s="2"/>
      <c r="J103" s="2"/>
      <c r="K103" s="2"/>
      <c r="L103" s="2"/>
      <c r="M103" s="2"/>
      <c r="N103" s="2"/>
      <c r="O103" s="2"/>
      <c r="P103" s="2"/>
      <c r="Q103" s="2"/>
      <c r="R103" s="2"/>
      <c r="S103" s="2"/>
    </row>
    <row r="104" spans="1:19" x14ac:dyDescent="0.3">
      <c r="A104" s="21"/>
      <c r="B104" s="2"/>
      <c r="C104" s="2"/>
      <c r="D104" s="2"/>
      <c r="E104" s="2"/>
      <c r="F104" s="2"/>
      <c r="G104" s="2"/>
      <c r="H104" s="2"/>
      <c r="I104" s="2"/>
      <c r="J104" s="2"/>
      <c r="K104" s="2"/>
      <c r="L104" s="2"/>
      <c r="M104" s="2"/>
      <c r="N104" s="2"/>
      <c r="O104" s="2"/>
      <c r="P104" s="2"/>
      <c r="Q104" s="2"/>
      <c r="R104" s="2"/>
      <c r="S104" s="2"/>
    </row>
    <row r="105" spans="1:19" x14ac:dyDescent="0.3">
      <c r="A105" s="21"/>
      <c r="B105" s="2"/>
      <c r="C105" s="2"/>
      <c r="D105" s="2"/>
      <c r="E105" s="2"/>
      <c r="F105" s="2"/>
      <c r="G105" s="2"/>
      <c r="H105" s="2"/>
      <c r="I105" s="2"/>
      <c r="J105" s="2"/>
      <c r="K105" s="2"/>
      <c r="L105" s="2"/>
      <c r="M105" s="2"/>
      <c r="N105" s="2"/>
      <c r="O105" s="2"/>
      <c r="P105" s="2"/>
      <c r="Q105" s="2"/>
      <c r="R105" s="2"/>
      <c r="S105" s="2"/>
    </row>
    <row r="106" spans="1:19" x14ac:dyDescent="0.3">
      <c r="A106" s="21"/>
      <c r="B106" s="2"/>
      <c r="C106" s="2"/>
      <c r="D106" s="2"/>
      <c r="E106" s="2"/>
      <c r="F106" s="2"/>
      <c r="G106" s="2"/>
      <c r="H106" s="2"/>
      <c r="I106" s="2"/>
      <c r="J106" s="2"/>
      <c r="K106" s="2"/>
      <c r="L106" s="2"/>
      <c r="M106" s="2"/>
      <c r="N106" s="2"/>
      <c r="O106" s="2"/>
      <c r="P106" s="2"/>
      <c r="Q106" s="2"/>
      <c r="R106" s="2"/>
      <c r="S106" s="2"/>
    </row>
    <row r="107" spans="1:19" x14ac:dyDescent="0.3">
      <c r="A107" s="21"/>
      <c r="B107" s="2"/>
      <c r="C107" s="2"/>
      <c r="D107" s="2"/>
      <c r="E107" s="2"/>
      <c r="F107" s="2"/>
      <c r="G107" s="2"/>
      <c r="H107" s="2"/>
      <c r="I107" s="2"/>
      <c r="J107" s="2"/>
      <c r="K107" s="2"/>
      <c r="L107" s="2"/>
      <c r="M107" s="2"/>
      <c r="N107" s="2"/>
      <c r="O107" s="2"/>
      <c r="P107" s="2"/>
      <c r="Q107" s="2"/>
      <c r="R107" s="2"/>
      <c r="S107" s="2"/>
    </row>
    <row r="108" spans="1:19" x14ac:dyDescent="0.3">
      <c r="A108" s="21"/>
      <c r="B108" s="2"/>
      <c r="C108" s="2"/>
      <c r="D108" s="2"/>
      <c r="E108" s="2"/>
      <c r="F108" s="2"/>
      <c r="G108" s="2"/>
      <c r="H108" s="2"/>
      <c r="I108" s="2"/>
      <c r="J108" s="2"/>
      <c r="K108" s="2"/>
      <c r="L108" s="2"/>
      <c r="M108" s="2"/>
      <c r="N108" s="2"/>
      <c r="O108" s="2"/>
      <c r="P108" s="2"/>
      <c r="Q108" s="2"/>
      <c r="R108" s="2"/>
      <c r="S108" s="2"/>
    </row>
    <row r="109" spans="1:19" x14ac:dyDescent="0.3">
      <c r="A109" s="21"/>
      <c r="B109" s="2"/>
      <c r="C109" s="2"/>
      <c r="D109" s="2"/>
      <c r="E109" s="2"/>
      <c r="F109" s="2"/>
      <c r="G109" s="2"/>
      <c r="H109" s="2"/>
      <c r="I109" s="2"/>
      <c r="J109" s="2"/>
      <c r="K109" s="2"/>
      <c r="L109" s="2"/>
      <c r="M109" s="2"/>
      <c r="N109" s="2"/>
      <c r="O109" s="2"/>
      <c r="P109" s="2"/>
      <c r="Q109" s="2"/>
      <c r="R109" s="2"/>
      <c r="S109" s="2"/>
    </row>
    <row r="110" spans="1:19" x14ac:dyDescent="0.3">
      <c r="A110" s="21"/>
      <c r="B110" s="2"/>
      <c r="C110" s="2"/>
      <c r="D110" s="2"/>
      <c r="E110" s="2"/>
      <c r="F110" s="2"/>
      <c r="G110" s="2"/>
      <c r="H110" s="2"/>
      <c r="I110" s="2"/>
      <c r="J110" s="2"/>
      <c r="K110" s="2"/>
      <c r="L110" s="2"/>
      <c r="M110" s="2"/>
      <c r="N110" s="2"/>
      <c r="O110" s="2"/>
      <c r="P110" s="2"/>
      <c r="Q110" s="2"/>
      <c r="R110" s="2"/>
      <c r="S110" s="2"/>
    </row>
    <row r="111" spans="1:19" x14ac:dyDescent="0.3">
      <c r="A111" s="21"/>
      <c r="B111" s="2"/>
      <c r="C111" s="2"/>
      <c r="D111" s="2"/>
      <c r="E111" s="2"/>
      <c r="F111" s="2"/>
      <c r="G111" s="2"/>
      <c r="H111" s="2"/>
      <c r="I111" s="2"/>
      <c r="J111" s="2"/>
      <c r="K111" s="2"/>
      <c r="L111" s="2"/>
      <c r="M111" s="2"/>
      <c r="N111" s="2"/>
      <c r="O111" s="2"/>
      <c r="P111" s="2"/>
      <c r="Q111" s="2"/>
      <c r="R111" s="2"/>
      <c r="S111" s="2"/>
    </row>
    <row r="112" spans="1:19" x14ac:dyDescent="0.3">
      <c r="A112" s="21"/>
      <c r="B112" s="2"/>
      <c r="C112" s="2"/>
      <c r="D112" s="2"/>
      <c r="E112" s="2"/>
      <c r="F112" s="2"/>
      <c r="G112" s="2"/>
      <c r="H112" s="2"/>
      <c r="I112" s="2"/>
      <c r="J112" s="2"/>
      <c r="K112" s="2"/>
      <c r="L112" s="2"/>
      <c r="M112" s="2"/>
      <c r="N112" s="2"/>
      <c r="O112" s="2"/>
      <c r="P112" s="2"/>
      <c r="Q112" s="2"/>
      <c r="R112" s="2"/>
      <c r="S112" s="2"/>
    </row>
    <row r="113" spans="1:19" x14ac:dyDescent="0.3">
      <c r="A113" s="21"/>
      <c r="B113" s="2"/>
      <c r="C113" s="2"/>
      <c r="D113" s="2"/>
      <c r="E113" s="2"/>
      <c r="F113" s="2"/>
      <c r="G113" s="2"/>
      <c r="H113" s="2"/>
      <c r="I113" s="2"/>
      <c r="J113" s="2"/>
      <c r="K113" s="2"/>
      <c r="L113" s="2"/>
      <c r="M113" s="2"/>
      <c r="N113" s="2"/>
      <c r="O113" s="2"/>
      <c r="P113" s="2"/>
      <c r="Q113" s="2"/>
      <c r="R113" s="2"/>
      <c r="S113" s="2"/>
    </row>
    <row r="114" spans="1:19" x14ac:dyDescent="0.3">
      <c r="A114" s="21"/>
      <c r="B114" s="2"/>
      <c r="C114" s="2"/>
      <c r="D114" s="2"/>
      <c r="E114" s="2"/>
      <c r="F114" s="2"/>
      <c r="G114" s="2"/>
      <c r="H114" s="2"/>
      <c r="I114" s="2"/>
      <c r="J114" s="2"/>
      <c r="K114" s="2"/>
      <c r="L114" s="2"/>
      <c r="M114" s="2"/>
      <c r="N114" s="2"/>
      <c r="O114" s="2"/>
      <c r="P114" s="2"/>
      <c r="Q114" s="2"/>
      <c r="R114" s="2"/>
      <c r="S114" s="2"/>
    </row>
    <row r="115" spans="1:19" x14ac:dyDescent="0.3">
      <c r="A115" s="21"/>
      <c r="B115" s="2"/>
      <c r="C115" s="2"/>
      <c r="D115" s="2"/>
      <c r="E115" s="2"/>
      <c r="F115" s="2"/>
      <c r="G115" s="2"/>
      <c r="H115" s="2"/>
      <c r="I115" s="2"/>
      <c r="J115" s="2"/>
      <c r="K115" s="2"/>
      <c r="L115" s="2"/>
      <c r="M115" s="2"/>
      <c r="N115" s="2"/>
      <c r="O115" s="2"/>
      <c r="P115" s="2"/>
      <c r="Q115" s="2"/>
      <c r="R115" s="2"/>
      <c r="S115" s="2"/>
    </row>
    <row r="116" spans="1:19" x14ac:dyDescent="0.3">
      <c r="A116" s="21"/>
      <c r="B116" s="2"/>
      <c r="C116" s="2"/>
      <c r="D116" s="2"/>
      <c r="E116" s="2"/>
      <c r="F116" s="2"/>
      <c r="G116" s="2"/>
      <c r="H116" s="2"/>
      <c r="I116" s="2"/>
      <c r="J116" s="2"/>
      <c r="K116" s="2"/>
      <c r="L116" s="2"/>
      <c r="M116" s="2"/>
      <c r="N116" s="2"/>
      <c r="O116" s="2"/>
      <c r="P116" s="2"/>
      <c r="Q116" s="2"/>
      <c r="R116" s="2"/>
      <c r="S116" s="2"/>
    </row>
    <row r="117" spans="1:19" x14ac:dyDescent="0.3">
      <c r="A117" s="21"/>
      <c r="B117" s="2"/>
      <c r="C117" s="2"/>
      <c r="D117" s="2"/>
      <c r="E117" s="2"/>
      <c r="F117" s="2"/>
      <c r="G117" s="2"/>
      <c r="H117" s="2"/>
      <c r="I117" s="2"/>
      <c r="J117" s="2"/>
      <c r="K117" s="2"/>
      <c r="L117" s="2"/>
      <c r="M117" s="2"/>
      <c r="N117" s="2"/>
      <c r="O117" s="2"/>
      <c r="P117" s="2"/>
      <c r="Q117" s="2"/>
      <c r="R117" s="2"/>
      <c r="S117" s="2"/>
    </row>
    <row r="118" spans="1:19" x14ac:dyDescent="0.3">
      <c r="A118" s="21"/>
      <c r="B118" s="2"/>
      <c r="C118" s="2"/>
      <c r="D118" s="2"/>
      <c r="E118" s="2"/>
      <c r="F118" s="2"/>
      <c r="G118" s="2"/>
      <c r="H118" s="2"/>
      <c r="I118" s="2"/>
      <c r="J118" s="2"/>
      <c r="K118" s="2"/>
      <c r="L118" s="2"/>
      <c r="M118" s="2"/>
      <c r="N118" s="2"/>
      <c r="O118" s="2"/>
      <c r="P118" s="2"/>
      <c r="Q118" s="2"/>
      <c r="R118" s="2"/>
      <c r="S118" s="2"/>
    </row>
    <row r="119" spans="1:19" x14ac:dyDescent="0.3">
      <c r="A119" s="21"/>
      <c r="B119" s="2"/>
      <c r="C119" s="2"/>
      <c r="D119" s="2"/>
      <c r="E119" s="2"/>
      <c r="F119" s="2"/>
      <c r="G119" s="2"/>
      <c r="H119" s="2"/>
      <c r="I119" s="2"/>
      <c r="J119" s="2"/>
      <c r="K119" s="2"/>
      <c r="L119" s="2"/>
      <c r="M119" s="2"/>
      <c r="N119" s="2"/>
      <c r="O119" s="2"/>
      <c r="P119" s="2"/>
      <c r="Q119" s="2"/>
      <c r="R119" s="2"/>
      <c r="S119" s="2"/>
    </row>
    <row r="120" spans="1:19" x14ac:dyDescent="0.3">
      <c r="A120" s="21"/>
      <c r="B120" s="2"/>
      <c r="C120" s="2"/>
      <c r="D120" s="2"/>
      <c r="E120" s="2"/>
      <c r="F120" s="2"/>
      <c r="G120" s="2"/>
      <c r="H120" s="2"/>
      <c r="I120" s="2"/>
      <c r="J120" s="2"/>
      <c r="K120" s="2"/>
      <c r="L120" s="2"/>
      <c r="M120" s="2"/>
      <c r="N120" s="2"/>
      <c r="O120" s="2"/>
      <c r="P120" s="2"/>
      <c r="Q120" s="2"/>
      <c r="R120" s="2"/>
      <c r="S120" s="2"/>
    </row>
    <row r="121" spans="1:19" x14ac:dyDescent="0.3">
      <c r="A121" s="21"/>
      <c r="B121" s="2"/>
      <c r="C121" s="2"/>
      <c r="D121" s="2"/>
      <c r="E121" s="2"/>
      <c r="F121" s="2"/>
      <c r="G121" s="2"/>
      <c r="H121" s="2"/>
      <c r="I121" s="2"/>
      <c r="J121" s="2"/>
      <c r="K121" s="2"/>
      <c r="L121" s="2"/>
      <c r="M121" s="2"/>
      <c r="N121" s="2"/>
      <c r="O121" s="2"/>
      <c r="P121" s="2"/>
      <c r="Q121" s="2"/>
      <c r="R121" s="2"/>
      <c r="S121" s="2"/>
    </row>
    <row r="122" spans="1:19" x14ac:dyDescent="0.3">
      <c r="A122" s="21"/>
      <c r="B122" s="2"/>
      <c r="C122" s="2"/>
      <c r="D122" s="2"/>
      <c r="E122" s="2"/>
      <c r="F122" s="2"/>
      <c r="G122" s="2"/>
      <c r="H122" s="2"/>
      <c r="I122" s="2"/>
      <c r="J122" s="2"/>
      <c r="K122" s="2"/>
      <c r="L122" s="2"/>
      <c r="M122" s="2"/>
      <c r="N122" s="2"/>
      <c r="O122" s="2"/>
      <c r="P122" s="2"/>
      <c r="Q122" s="2"/>
      <c r="R122" s="2"/>
      <c r="S122" s="2"/>
    </row>
    <row r="123" spans="1:19" x14ac:dyDescent="0.3">
      <c r="A123" s="21"/>
      <c r="B123" s="2"/>
      <c r="C123" s="2"/>
      <c r="D123" s="2"/>
      <c r="E123" s="2"/>
      <c r="F123" s="2"/>
      <c r="G123" s="2"/>
      <c r="H123" s="2"/>
      <c r="I123" s="2"/>
      <c r="J123" s="2"/>
      <c r="K123" s="2"/>
      <c r="L123" s="2"/>
      <c r="M123" s="2"/>
      <c r="N123" s="2"/>
      <c r="O123" s="2"/>
      <c r="P123" s="2"/>
      <c r="Q123" s="2"/>
      <c r="R123" s="2"/>
      <c r="S123" s="2"/>
    </row>
    <row r="124" spans="1:19" x14ac:dyDescent="0.3">
      <c r="A124" s="21"/>
      <c r="B124" s="2"/>
      <c r="C124" s="2"/>
      <c r="D124" s="2"/>
      <c r="E124" s="2"/>
      <c r="F124" s="2"/>
      <c r="G124" s="2"/>
      <c r="H124" s="2"/>
      <c r="I124" s="2"/>
      <c r="J124" s="2"/>
      <c r="K124" s="2"/>
      <c r="L124" s="2"/>
      <c r="M124" s="2"/>
      <c r="N124" s="2"/>
      <c r="O124" s="2"/>
      <c r="P124" s="2"/>
      <c r="Q124" s="2"/>
      <c r="R124" s="2"/>
      <c r="S124" s="2"/>
    </row>
    <row r="125" spans="1:19" x14ac:dyDescent="0.3">
      <c r="A125" s="21"/>
      <c r="B125" s="2"/>
      <c r="C125" s="2"/>
      <c r="D125" s="2"/>
      <c r="E125" s="2"/>
      <c r="F125" s="2"/>
      <c r="G125" s="2"/>
      <c r="H125" s="2"/>
      <c r="I125" s="2"/>
      <c r="J125" s="2"/>
      <c r="K125" s="2"/>
      <c r="L125" s="2"/>
      <c r="M125" s="2"/>
      <c r="N125" s="2"/>
      <c r="O125" s="2"/>
      <c r="P125" s="2"/>
      <c r="Q125" s="2"/>
      <c r="R125" s="2"/>
      <c r="S125" s="2"/>
    </row>
    <row r="126" spans="1:19" x14ac:dyDescent="0.3">
      <c r="A126" s="21"/>
      <c r="B126" s="2"/>
      <c r="C126" s="2"/>
      <c r="D126" s="2"/>
      <c r="E126" s="2"/>
      <c r="F126" s="2"/>
      <c r="G126" s="2"/>
      <c r="H126" s="2"/>
      <c r="I126" s="2"/>
      <c r="J126" s="2"/>
      <c r="K126" s="2"/>
      <c r="L126" s="2"/>
      <c r="M126" s="2"/>
      <c r="N126" s="2"/>
      <c r="O126" s="2"/>
      <c r="P126" s="2"/>
      <c r="Q126" s="2"/>
      <c r="R126" s="2"/>
      <c r="S126" s="2"/>
    </row>
    <row r="127" spans="1:19" x14ac:dyDescent="0.3">
      <c r="A127" s="21"/>
      <c r="B127" s="2"/>
      <c r="C127" s="2"/>
      <c r="D127" s="2"/>
      <c r="E127" s="2"/>
      <c r="F127" s="2"/>
      <c r="G127" s="2"/>
      <c r="H127" s="2"/>
      <c r="I127" s="2"/>
      <c r="J127" s="2"/>
      <c r="K127" s="2"/>
      <c r="L127" s="2"/>
      <c r="M127" s="2"/>
      <c r="N127" s="2"/>
      <c r="O127" s="2"/>
      <c r="P127" s="2"/>
      <c r="Q127" s="2"/>
      <c r="R127" s="2"/>
      <c r="S127" s="2"/>
    </row>
    <row r="128" spans="1:19" x14ac:dyDescent="0.3">
      <c r="A128" s="21"/>
      <c r="B128" s="2"/>
      <c r="C128" s="2"/>
      <c r="D128" s="2"/>
      <c r="E128" s="2"/>
      <c r="F128" s="2"/>
      <c r="G128" s="2"/>
      <c r="H128" s="2"/>
      <c r="I128" s="2"/>
      <c r="J128" s="2"/>
      <c r="K128" s="2"/>
      <c r="L128" s="2"/>
      <c r="M128" s="2"/>
      <c r="N128" s="2"/>
      <c r="O128" s="2"/>
      <c r="P128" s="2"/>
      <c r="Q128" s="2"/>
      <c r="R128" s="2"/>
      <c r="S128" s="2"/>
    </row>
    <row r="129" spans="1:19" x14ac:dyDescent="0.3">
      <c r="A129" s="21"/>
      <c r="B129" s="2"/>
      <c r="C129" s="2"/>
      <c r="D129" s="2"/>
      <c r="E129" s="2"/>
      <c r="F129" s="2"/>
      <c r="G129" s="2"/>
      <c r="H129" s="2"/>
      <c r="I129" s="2"/>
      <c r="J129" s="2"/>
      <c r="K129" s="2"/>
      <c r="L129" s="2"/>
      <c r="M129" s="2"/>
      <c r="N129" s="2"/>
      <c r="O129" s="2"/>
      <c r="P129" s="2"/>
      <c r="Q129" s="2"/>
      <c r="R129" s="2"/>
      <c r="S129" s="2"/>
    </row>
    <row r="130" spans="1:19" x14ac:dyDescent="0.3">
      <c r="A130" s="21"/>
      <c r="B130" s="2"/>
      <c r="C130" s="2"/>
      <c r="D130" s="2"/>
      <c r="E130" s="2"/>
      <c r="F130" s="2"/>
      <c r="G130" s="2"/>
      <c r="H130" s="2"/>
      <c r="I130" s="2"/>
      <c r="J130" s="2"/>
      <c r="K130" s="2"/>
      <c r="L130" s="2"/>
      <c r="M130" s="2"/>
      <c r="N130" s="2"/>
      <c r="O130" s="2"/>
      <c r="P130" s="2"/>
      <c r="Q130" s="2"/>
      <c r="R130" s="2"/>
      <c r="S130" s="2"/>
    </row>
    <row r="131" spans="1:19" x14ac:dyDescent="0.3">
      <c r="A131" s="21"/>
      <c r="B131" s="2"/>
      <c r="C131" s="2"/>
      <c r="D131" s="2"/>
      <c r="E131" s="2"/>
      <c r="F131" s="2"/>
      <c r="G131" s="2"/>
      <c r="H131" s="2"/>
      <c r="I131" s="2"/>
      <c r="J131" s="2"/>
      <c r="K131" s="2"/>
      <c r="L131" s="2"/>
      <c r="M131" s="2"/>
      <c r="N131" s="2"/>
      <c r="O131" s="2"/>
      <c r="P131" s="2"/>
      <c r="Q131" s="2"/>
      <c r="R131" s="2"/>
      <c r="S131" s="2"/>
    </row>
    <row r="132" spans="1:19" x14ac:dyDescent="0.3">
      <c r="A132" s="21"/>
      <c r="B132" s="2"/>
      <c r="C132" s="2"/>
      <c r="D132" s="2"/>
      <c r="E132" s="2"/>
      <c r="F132" s="2"/>
      <c r="G132" s="2"/>
      <c r="H132" s="2"/>
      <c r="I132" s="2"/>
      <c r="J132" s="2"/>
      <c r="K132" s="2"/>
      <c r="L132" s="2"/>
      <c r="M132" s="2"/>
      <c r="N132" s="2"/>
      <c r="O132" s="2"/>
      <c r="P132" s="2"/>
      <c r="Q132" s="2"/>
      <c r="R132" s="2"/>
      <c r="S132" s="2"/>
    </row>
    <row r="133" spans="1:19" x14ac:dyDescent="0.3">
      <c r="A133" s="21"/>
      <c r="B133" s="2"/>
      <c r="C133" s="2"/>
      <c r="D133" s="2"/>
      <c r="E133" s="2"/>
      <c r="F133" s="2"/>
      <c r="G133" s="2"/>
      <c r="H133" s="2"/>
      <c r="I133" s="2"/>
      <c r="J133" s="2"/>
      <c r="K133" s="2"/>
      <c r="L133" s="2"/>
      <c r="M133" s="2"/>
      <c r="N133" s="2"/>
      <c r="O133" s="2"/>
      <c r="P133" s="2"/>
      <c r="Q133" s="2"/>
      <c r="R133" s="2"/>
      <c r="S133" s="2"/>
    </row>
    <row r="134" spans="1:19" x14ac:dyDescent="0.3">
      <c r="A134" s="21"/>
      <c r="B134" s="2"/>
      <c r="C134" s="2"/>
      <c r="D134" s="2"/>
      <c r="E134" s="2"/>
      <c r="F134" s="2"/>
      <c r="G134" s="2"/>
      <c r="H134" s="2"/>
      <c r="I134" s="2"/>
      <c r="J134" s="2"/>
      <c r="K134" s="2"/>
      <c r="L134" s="2"/>
      <c r="M134" s="2"/>
      <c r="N134" s="2"/>
      <c r="O134" s="2"/>
      <c r="P134" s="2"/>
      <c r="Q134" s="2"/>
      <c r="R134" s="2"/>
      <c r="S134" s="2"/>
    </row>
    <row r="135" spans="1:19" x14ac:dyDescent="0.3">
      <c r="A135" s="21"/>
      <c r="B135" s="2"/>
      <c r="C135" s="2"/>
      <c r="D135" s="2"/>
      <c r="E135" s="2"/>
      <c r="F135" s="2"/>
      <c r="G135" s="2"/>
      <c r="H135" s="2"/>
      <c r="I135" s="2"/>
      <c r="J135" s="2"/>
      <c r="K135" s="2"/>
      <c r="L135" s="2"/>
      <c r="M135" s="2"/>
      <c r="N135" s="2"/>
      <c r="O135" s="2"/>
      <c r="P135" s="2"/>
      <c r="Q135" s="2"/>
      <c r="R135" s="2"/>
      <c r="S135" s="2"/>
    </row>
    <row r="136" spans="1:19" x14ac:dyDescent="0.3">
      <c r="A136" s="21"/>
      <c r="B136" s="2"/>
      <c r="C136" s="2"/>
      <c r="D136" s="2"/>
      <c r="E136" s="2"/>
      <c r="F136" s="2"/>
      <c r="G136" s="2"/>
      <c r="H136" s="2"/>
      <c r="I136" s="2"/>
      <c r="J136" s="2"/>
      <c r="K136" s="2"/>
      <c r="L136" s="2"/>
      <c r="M136" s="2"/>
      <c r="N136" s="2"/>
      <c r="O136" s="2"/>
      <c r="P136" s="2"/>
      <c r="Q136" s="2"/>
      <c r="R136" s="2"/>
      <c r="S136" s="2"/>
    </row>
    <row r="137" spans="1:19" x14ac:dyDescent="0.3">
      <c r="A137" s="21"/>
      <c r="B137" s="2"/>
      <c r="C137" s="2"/>
      <c r="D137" s="2"/>
      <c r="E137" s="2"/>
      <c r="F137" s="2"/>
      <c r="G137" s="2"/>
      <c r="H137" s="2"/>
      <c r="I137" s="2"/>
      <c r="J137" s="2"/>
      <c r="K137" s="2"/>
      <c r="L137" s="2"/>
      <c r="M137" s="2"/>
      <c r="N137" s="2"/>
      <c r="O137" s="2"/>
      <c r="P137" s="2"/>
      <c r="Q137" s="2"/>
      <c r="R137" s="2"/>
      <c r="S137" s="2"/>
    </row>
    <row r="138" spans="1:19" x14ac:dyDescent="0.3">
      <c r="A138" s="21"/>
      <c r="B138" s="2"/>
      <c r="C138" s="2"/>
      <c r="D138" s="2"/>
      <c r="E138" s="2"/>
      <c r="F138" s="2"/>
      <c r="G138" s="2"/>
      <c r="H138" s="2"/>
      <c r="I138" s="2"/>
      <c r="J138" s="2"/>
      <c r="K138" s="2"/>
      <c r="L138" s="2"/>
      <c r="M138" s="2"/>
      <c r="N138" s="2"/>
      <c r="O138" s="2"/>
      <c r="P138" s="2"/>
      <c r="Q138" s="2"/>
      <c r="R138" s="2"/>
      <c r="S138" s="2"/>
    </row>
    <row r="139" spans="1:19" x14ac:dyDescent="0.3">
      <c r="A139" s="21"/>
      <c r="B139" s="2"/>
      <c r="C139" s="2"/>
      <c r="D139" s="2"/>
      <c r="E139" s="2"/>
      <c r="F139" s="2"/>
      <c r="G139" s="2"/>
      <c r="H139" s="2"/>
      <c r="I139" s="2"/>
      <c r="J139" s="2"/>
      <c r="K139" s="2"/>
      <c r="L139" s="2"/>
      <c r="M139" s="2"/>
      <c r="N139" s="2"/>
      <c r="O139" s="2"/>
      <c r="P139" s="2"/>
      <c r="Q139" s="2"/>
      <c r="R139" s="2"/>
      <c r="S139" s="2"/>
    </row>
    <row r="140" spans="1:19" x14ac:dyDescent="0.3">
      <c r="A140" s="21"/>
      <c r="B140" s="2"/>
      <c r="C140" s="2"/>
      <c r="D140" s="2"/>
      <c r="E140" s="2"/>
      <c r="F140" s="2"/>
      <c r="G140" s="2"/>
      <c r="H140" s="2"/>
      <c r="I140" s="2"/>
      <c r="J140" s="2"/>
      <c r="K140" s="2"/>
      <c r="L140" s="2"/>
      <c r="M140" s="2"/>
      <c r="N140" s="2"/>
      <c r="O140" s="2"/>
      <c r="P140" s="2"/>
      <c r="Q140" s="2"/>
      <c r="R140" s="2"/>
      <c r="S140" s="2"/>
    </row>
    <row r="141" spans="1:19" x14ac:dyDescent="0.3">
      <c r="A141" s="21"/>
      <c r="B141" s="2"/>
      <c r="C141" s="2"/>
      <c r="D141" s="2"/>
      <c r="E141" s="2"/>
      <c r="F141" s="2"/>
      <c r="G141" s="2"/>
      <c r="H141" s="2"/>
      <c r="I141" s="2"/>
      <c r="J141" s="2"/>
      <c r="K141" s="2"/>
      <c r="L141" s="2"/>
      <c r="M141" s="2"/>
      <c r="N141" s="2"/>
      <c r="O141" s="2"/>
      <c r="P141" s="2"/>
      <c r="Q141" s="2"/>
      <c r="R141" s="2"/>
      <c r="S141" s="2"/>
    </row>
    <row r="142" spans="1:19" x14ac:dyDescent="0.3">
      <c r="A142" s="21"/>
      <c r="B142" s="2"/>
      <c r="C142" s="2"/>
      <c r="D142" s="2"/>
      <c r="E142" s="2"/>
      <c r="F142" s="2"/>
      <c r="G142" s="2"/>
      <c r="H142" s="2"/>
      <c r="I142" s="2"/>
      <c r="J142" s="2"/>
      <c r="K142" s="2"/>
      <c r="L142" s="2"/>
      <c r="M142" s="2"/>
      <c r="N142" s="2"/>
      <c r="O142" s="2"/>
      <c r="P142" s="2"/>
      <c r="Q142" s="2"/>
      <c r="R142" s="2"/>
      <c r="S142" s="2"/>
    </row>
    <row r="143" spans="1:19" x14ac:dyDescent="0.3">
      <c r="A143" s="21"/>
      <c r="B143" s="2"/>
      <c r="C143" s="2"/>
      <c r="D143" s="2"/>
      <c r="E143" s="2"/>
      <c r="F143" s="2"/>
      <c r="G143" s="2"/>
      <c r="H143" s="2"/>
      <c r="I143" s="2"/>
      <c r="J143" s="2"/>
      <c r="K143" s="2"/>
      <c r="L143" s="2"/>
      <c r="M143" s="2"/>
      <c r="N143" s="2"/>
      <c r="O143" s="2"/>
      <c r="P143" s="2"/>
      <c r="Q143" s="2"/>
      <c r="R143" s="2"/>
      <c r="S143" s="2"/>
    </row>
    <row r="144" spans="1:19" x14ac:dyDescent="0.3">
      <c r="A144" s="21"/>
      <c r="B144" s="2"/>
      <c r="C144" s="2"/>
      <c r="D144" s="2"/>
      <c r="E144" s="2"/>
      <c r="F144" s="2"/>
      <c r="G144" s="2"/>
      <c r="H144" s="2"/>
      <c r="I144" s="2"/>
      <c r="J144" s="2"/>
      <c r="K144" s="2"/>
      <c r="L144" s="2"/>
      <c r="M144" s="2"/>
      <c r="N144" s="2"/>
      <c r="O144" s="2"/>
      <c r="P144" s="2"/>
      <c r="Q144" s="2"/>
      <c r="R144" s="2"/>
      <c r="S144" s="2"/>
    </row>
    <row r="145" spans="1:19" x14ac:dyDescent="0.3">
      <c r="A145" s="21"/>
      <c r="B145" s="2"/>
      <c r="C145" s="2"/>
      <c r="D145" s="2"/>
      <c r="E145" s="2"/>
      <c r="F145" s="2"/>
      <c r="G145" s="2"/>
      <c r="H145" s="2"/>
      <c r="I145" s="2"/>
      <c r="J145" s="2"/>
      <c r="K145" s="2"/>
      <c r="L145" s="2"/>
      <c r="M145" s="2"/>
      <c r="N145" s="2"/>
      <c r="O145" s="2"/>
      <c r="P145" s="2"/>
      <c r="Q145" s="2"/>
      <c r="R145" s="2"/>
      <c r="S145" s="2"/>
    </row>
    <row r="146" spans="1:19" x14ac:dyDescent="0.3">
      <c r="A146" s="21"/>
      <c r="B146" s="2"/>
      <c r="C146" s="2"/>
      <c r="D146" s="2"/>
      <c r="E146" s="2"/>
      <c r="F146" s="2"/>
      <c r="G146" s="2"/>
      <c r="H146" s="2"/>
      <c r="I146" s="2"/>
      <c r="J146" s="2"/>
      <c r="K146" s="2"/>
      <c r="L146" s="2"/>
      <c r="M146" s="2"/>
      <c r="N146" s="2"/>
      <c r="O146" s="2"/>
      <c r="P146" s="2"/>
      <c r="Q146" s="2"/>
      <c r="R146" s="2"/>
      <c r="S146" s="2"/>
    </row>
    <row r="147" spans="1:19" x14ac:dyDescent="0.3">
      <c r="A147" s="21"/>
      <c r="B147" s="2"/>
      <c r="C147" s="2"/>
      <c r="D147" s="2"/>
      <c r="E147" s="2"/>
      <c r="F147" s="2"/>
      <c r="G147" s="2"/>
      <c r="H147" s="2"/>
      <c r="I147" s="2"/>
      <c r="J147" s="2"/>
      <c r="K147" s="2"/>
      <c r="L147" s="2"/>
      <c r="M147" s="2"/>
      <c r="N147" s="2"/>
      <c r="O147" s="2"/>
      <c r="P147" s="2"/>
      <c r="Q147" s="2"/>
      <c r="R147" s="2"/>
      <c r="S147" s="2"/>
    </row>
    <row r="148" spans="1:19" x14ac:dyDescent="0.3">
      <c r="A148" s="21"/>
      <c r="B148" s="2"/>
      <c r="C148" s="2"/>
      <c r="D148" s="2"/>
      <c r="E148" s="2"/>
      <c r="F148" s="2"/>
      <c r="G148" s="2"/>
      <c r="H148" s="2"/>
      <c r="I148" s="2"/>
      <c r="J148" s="2"/>
      <c r="K148" s="2"/>
      <c r="L148" s="2"/>
      <c r="M148" s="2"/>
      <c r="N148" s="2"/>
      <c r="O148" s="2"/>
      <c r="P148" s="2"/>
      <c r="Q148" s="2"/>
      <c r="R148" s="2"/>
      <c r="S148" s="2"/>
    </row>
    <row r="149" spans="1:19" x14ac:dyDescent="0.3">
      <c r="A149" s="21"/>
      <c r="B149" s="2"/>
      <c r="C149" s="2"/>
      <c r="D149" s="2"/>
      <c r="E149" s="2"/>
      <c r="F149" s="2"/>
      <c r="G149" s="2"/>
      <c r="H149" s="2"/>
      <c r="I149" s="2"/>
      <c r="J149" s="2"/>
      <c r="K149" s="2"/>
      <c r="L149" s="2"/>
      <c r="M149" s="2"/>
      <c r="N149" s="2"/>
      <c r="O149" s="2"/>
      <c r="P149" s="2"/>
      <c r="Q149" s="2"/>
      <c r="R149" s="2"/>
      <c r="S149" s="2"/>
    </row>
    <row r="150" spans="1:19" x14ac:dyDescent="0.3">
      <c r="A150" s="21"/>
      <c r="B150" s="2"/>
      <c r="C150" s="2"/>
      <c r="D150" s="2"/>
      <c r="E150" s="2"/>
      <c r="F150" s="2"/>
      <c r="G150" s="2"/>
      <c r="H150" s="2"/>
      <c r="I150" s="2"/>
      <c r="J150" s="2"/>
      <c r="K150" s="2"/>
      <c r="L150" s="2"/>
      <c r="M150" s="2"/>
      <c r="N150" s="2"/>
      <c r="O150" s="2"/>
      <c r="P150" s="2"/>
      <c r="Q150" s="2"/>
      <c r="R150" s="2"/>
      <c r="S150" s="2"/>
    </row>
    <row r="151" spans="1:19" x14ac:dyDescent="0.3">
      <c r="A151" s="21"/>
      <c r="B151" s="2"/>
      <c r="C151" s="2"/>
      <c r="D151" s="2"/>
      <c r="E151" s="2"/>
      <c r="F151" s="2"/>
      <c r="G151" s="2"/>
      <c r="H151" s="2"/>
      <c r="I151" s="2"/>
      <c r="J151" s="2"/>
      <c r="K151" s="2"/>
      <c r="L151" s="2"/>
      <c r="M151" s="2"/>
      <c r="N151" s="2"/>
      <c r="O151" s="2"/>
      <c r="P151" s="2"/>
      <c r="Q151" s="2"/>
      <c r="R151" s="2"/>
      <c r="S151" s="2"/>
    </row>
    <row r="152" spans="1:19" x14ac:dyDescent="0.3">
      <c r="A152" s="21"/>
      <c r="B152" s="2"/>
      <c r="C152" s="2"/>
      <c r="D152" s="2"/>
      <c r="E152" s="2"/>
      <c r="F152" s="2"/>
      <c r="G152" s="2"/>
      <c r="H152" s="2"/>
      <c r="I152" s="2"/>
      <c r="J152" s="2"/>
      <c r="K152" s="2"/>
      <c r="L152" s="2"/>
      <c r="M152" s="2"/>
      <c r="N152" s="2"/>
      <c r="O152" s="2"/>
      <c r="P152" s="2"/>
      <c r="Q152" s="2"/>
      <c r="R152" s="2"/>
      <c r="S152" s="2"/>
    </row>
    <row r="153" spans="1:19" x14ac:dyDescent="0.3">
      <c r="A153" s="21"/>
      <c r="B153" s="2"/>
      <c r="C153" s="2"/>
      <c r="D153" s="2"/>
      <c r="E153" s="2"/>
      <c r="F153" s="2"/>
      <c r="G153" s="2"/>
      <c r="H153" s="2"/>
      <c r="I153" s="2"/>
      <c r="J153" s="2"/>
      <c r="K153" s="2"/>
      <c r="L153" s="2"/>
      <c r="M153" s="2"/>
      <c r="N153" s="2"/>
      <c r="O153" s="2"/>
      <c r="P153" s="2"/>
      <c r="Q153" s="2"/>
      <c r="R153" s="2"/>
      <c r="S153" s="2"/>
    </row>
    <row r="154" spans="1:19" x14ac:dyDescent="0.3">
      <c r="A154" s="21"/>
      <c r="B154" s="2"/>
      <c r="C154" s="2"/>
      <c r="D154" s="2"/>
      <c r="E154" s="2"/>
      <c r="F154" s="2"/>
      <c r="G154" s="2"/>
      <c r="H154" s="2"/>
      <c r="I154" s="2"/>
      <c r="J154" s="2"/>
      <c r="K154" s="2"/>
      <c r="L154" s="2"/>
      <c r="M154" s="2"/>
      <c r="N154" s="2"/>
      <c r="O154" s="2"/>
      <c r="P154" s="2"/>
      <c r="Q154" s="2"/>
      <c r="R154" s="2"/>
      <c r="S154" s="2"/>
    </row>
    <row r="155" spans="1:19" x14ac:dyDescent="0.3">
      <c r="A155" s="21"/>
      <c r="B155" s="2"/>
      <c r="C155" s="2"/>
      <c r="D155" s="2"/>
      <c r="E155" s="2"/>
      <c r="F155" s="2"/>
      <c r="G155" s="2"/>
      <c r="H155" s="2"/>
      <c r="I155" s="2"/>
      <c r="J155" s="2"/>
      <c r="K155" s="2"/>
      <c r="L155" s="2"/>
      <c r="M155" s="2"/>
      <c r="N155" s="2"/>
      <c r="O155" s="2"/>
      <c r="P155" s="2"/>
      <c r="Q155" s="2"/>
      <c r="R155" s="2"/>
      <c r="S155" s="2"/>
    </row>
    <row r="156" spans="1:19" x14ac:dyDescent="0.3">
      <c r="A156" s="21"/>
      <c r="B156" s="2"/>
      <c r="C156" s="2"/>
      <c r="D156" s="2"/>
      <c r="E156" s="2"/>
      <c r="F156" s="2"/>
      <c r="G156" s="2"/>
      <c r="H156" s="2"/>
      <c r="I156" s="2"/>
      <c r="J156" s="2"/>
      <c r="K156" s="2"/>
      <c r="L156" s="2"/>
      <c r="M156" s="2"/>
      <c r="N156" s="2"/>
      <c r="O156" s="2"/>
      <c r="P156" s="2"/>
      <c r="Q156" s="2"/>
      <c r="R156" s="2"/>
      <c r="S156" s="2"/>
    </row>
    <row r="157" spans="1:19" x14ac:dyDescent="0.3">
      <c r="A157" s="21"/>
      <c r="B157" s="2"/>
      <c r="C157" s="2"/>
      <c r="D157" s="2"/>
      <c r="E157" s="2"/>
      <c r="F157" s="2"/>
      <c r="G157" s="2"/>
      <c r="H157" s="2"/>
      <c r="I157" s="2"/>
      <c r="J157" s="2"/>
      <c r="K157" s="2"/>
      <c r="L157" s="2"/>
      <c r="M157" s="2"/>
      <c r="N157" s="2"/>
      <c r="O157" s="2"/>
      <c r="P157" s="2"/>
      <c r="Q157" s="2"/>
      <c r="R157" s="2"/>
      <c r="S157" s="2"/>
    </row>
    <row r="158" spans="1:19" x14ac:dyDescent="0.3">
      <c r="A158" s="21"/>
      <c r="B158" s="2"/>
      <c r="C158" s="2"/>
      <c r="D158" s="2"/>
      <c r="E158" s="2"/>
      <c r="F158" s="2"/>
      <c r="G158" s="2"/>
      <c r="H158" s="2"/>
      <c r="I158" s="2"/>
      <c r="J158" s="2"/>
      <c r="K158" s="2"/>
      <c r="L158" s="2"/>
      <c r="M158" s="2"/>
      <c r="N158" s="2"/>
      <c r="O158" s="2"/>
      <c r="P158" s="2"/>
      <c r="Q158" s="2"/>
      <c r="R158" s="2"/>
      <c r="S158" s="2"/>
    </row>
    <row r="159" spans="1:19" x14ac:dyDescent="0.3">
      <c r="A159" s="21"/>
      <c r="B159" s="2"/>
      <c r="C159" s="2"/>
      <c r="D159" s="2"/>
      <c r="E159" s="2"/>
      <c r="F159" s="2"/>
      <c r="G159" s="2"/>
      <c r="H159" s="2"/>
      <c r="I159" s="2"/>
      <c r="J159" s="2"/>
      <c r="K159" s="2"/>
      <c r="L159" s="2"/>
      <c r="M159" s="2"/>
      <c r="N159" s="2"/>
      <c r="O159" s="2"/>
      <c r="P159" s="2"/>
      <c r="Q159" s="2"/>
      <c r="R159" s="2"/>
      <c r="S159" s="2"/>
    </row>
    <row r="160" spans="1:19" x14ac:dyDescent="0.3">
      <c r="A160" s="21"/>
      <c r="B160" s="2"/>
      <c r="C160" s="2"/>
      <c r="D160" s="2"/>
      <c r="E160" s="2"/>
      <c r="F160" s="2"/>
      <c r="G160" s="2"/>
      <c r="H160" s="2"/>
      <c r="I160" s="2"/>
      <c r="J160" s="2"/>
      <c r="K160" s="2"/>
      <c r="L160" s="2"/>
      <c r="M160" s="2"/>
      <c r="N160" s="2"/>
      <c r="O160" s="2"/>
      <c r="P160" s="2"/>
      <c r="Q160" s="2"/>
      <c r="R160" s="2"/>
      <c r="S160" s="2"/>
    </row>
    <row r="161" spans="1:19" x14ac:dyDescent="0.3">
      <c r="A161" s="21"/>
      <c r="B161" s="2"/>
      <c r="C161" s="2"/>
      <c r="D161" s="2"/>
      <c r="E161" s="2"/>
      <c r="F161" s="2"/>
      <c r="G161" s="2"/>
      <c r="H161" s="2"/>
      <c r="I161" s="2"/>
      <c r="J161" s="2"/>
      <c r="K161" s="2"/>
      <c r="L161" s="2"/>
      <c r="M161" s="2"/>
      <c r="N161" s="2"/>
      <c r="O161" s="2"/>
      <c r="P161" s="2"/>
      <c r="Q161" s="2"/>
      <c r="R161" s="2"/>
      <c r="S161" s="2"/>
    </row>
    <row r="162" spans="1:19" x14ac:dyDescent="0.3">
      <c r="A162" s="21"/>
      <c r="B162" s="2"/>
      <c r="C162" s="2"/>
      <c r="D162" s="2"/>
      <c r="E162" s="2"/>
      <c r="F162" s="2"/>
      <c r="G162" s="2"/>
      <c r="H162" s="2"/>
      <c r="I162" s="2"/>
      <c r="J162" s="2"/>
      <c r="K162" s="2"/>
      <c r="L162" s="2"/>
      <c r="M162" s="2"/>
      <c r="N162" s="2"/>
      <c r="O162" s="2"/>
      <c r="P162" s="2"/>
      <c r="Q162" s="2"/>
      <c r="R162" s="2"/>
      <c r="S162" s="2"/>
    </row>
    <row r="163" spans="1:19" x14ac:dyDescent="0.3">
      <c r="A163" s="21"/>
      <c r="B163" s="2"/>
      <c r="C163" s="2"/>
      <c r="D163" s="2"/>
      <c r="E163" s="2"/>
      <c r="F163" s="2"/>
      <c r="G163" s="2"/>
      <c r="H163" s="2"/>
      <c r="I163" s="2"/>
      <c r="J163" s="2"/>
      <c r="K163" s="2"/>
      <c r="L163" s="2"/>
      <c r="M163" s="2"/>
      <c r="N163" s="2"/>
      <c r="O163" s="2"/>
      <c r="P163" s="2"/>
      <c r="Q163" s="2"/>
      <c r="R163" s="2"/>
      <c r="S163" s="2"/>
    </row>
    <row r="164" spans="1:19" x14ac:dyDescent="0.3">
      <c r="A164" s="21"/>
      <c r="B164" s="2"/>
      <c r="C164" s="2"/>
      <c r="D164" s="2"/>
      <c r="E164" s="2"/>
      <c r="F164" s="2"/>
      <c r="G164" s="2"/>
      <c r="H164" s="2"/>
      <c r="I164" s="2"/>
      <c r="J164" s="2"/>
      <c r="K164" s="2"/>
      <c r="L164" s="2"/>
      <c r="M164" s="2"/>
      <c r="N164" s="2"/>
      <c r="O164" s="2"/>
      <c r="P164" s="2"/>
      <c r="Q164" s="2"/>
      <c r="R164" s="2"/>
      <c r="S164" s="2"/>
    </row>
    <row r="165" spans="1:19" x14ac:dyDescent="0.3">
      <c r="A165" s="21"/>
      <c r="B165" s="2"/>
      <c r="C165" s="2"/>
      <c r="D165" s="2"/>
      <c r="E165" s="2"/>
      <c r="F165" s="2"/>
      <c r="G165" s="2"/>
      <c r="H165" s="2"/>
      <c r="I165" s="2"/>
      <c r="J165" s="2"/>
      <c r="K165" s="2"/>
      <c r="L165" s="2"/>
      <c r="M165" s="2"/>
      <c r="N165" s="2"/>
      <c r="O165" s="2"/>
      <c r="P165" s="2"/>
      <c r="Q165" s="2"/>
      <c r="R165" s="2"/>
      <c r="S165" s="2"/>
    </row>
    <row r="166" spans="1:19" x14ac:dyDescent="0.3">
      <c r="A166" s="21"/>
      <c r="B166" s="2"/>
      <c r="C166" s="2"/>
      <c r="D166" s="2"/>
      <c r="E166" s="2"/>
      <c r="F166" s="2"/>
      <c r="G166" s="2"/>
      <c r="H166" s="2"/>
      <c r="I166" s="2"/>
      <c r="J166" s="2"/>
      <c r="K166" s="2"/>
      <c r="L166" s="2"/>
      <c r="M166" s="2"/>
      <c r="N166" s="2"/>
      <c r="O166" s="2"/>
      <c r="P166" s="2"/>
      <c r="Q166" s="2"/>
      <c r="R166" s="2"/>
      <c r="S166" s="2"/>
    </row>
    <row r="167" spans="1:19" x14ac:dyDescent="0.3">
      <c r="A167" s="21"/>
      <c r="B167" s="2"/>
      <c r="C167" s="2"/>
      <c r="D167" s="2"/>
      <c r="E167" s="2"/>
      <c r="F167" s="2"/>
      <c r="G167" s="2"/>
      <c r="H167" s="2"/>
      <c r="I167" s="2"/>
      <c r="J167" s="2"/>
      <c r="K167" s="2"/>
      <c r="L167" s="2"/>
      <c r="M167" s="2"/>
      <c r="N167" s="2"/>
      <c r="O167" s="2"/>
      <c r="P167" s="2"/>
      <c r="Q167" s="2"/>
      <c r="R167" s="2"/>
      <c r="S167" s="2"/>
    </row>
    <row r="168" spans="1:19" x14ac:dyDescent="0.3">
      <c r="A168" s="21"/>
      <c r="B168" s="2"/>
      <c r="C168" s="2"/>
      <c r="D168" s="2"/>
      <c r="E168" s="2"/>
      <c r="F168" s="2"/>
      <c r="G168" s="2"/>
      <c r="H168" s="2"/>
      <c r="I168" s="2"/>
      <c r="J168" s="2"/>
      <c r="K168" s="2"/>
      <c r="L168" s="2"/>
      <c r="M168" s="2"/>
      <c r="N168" s="2"/>
      <c r="O168" s="2"/>
      <c r="P168" s="2"/>
      <c r="Q168" s="2"/>
      <c r="R168" s="2"/>
      <c r="S168" s="2"/>
    </row>
    <row r="169" spans="1:19" x14ac:dyDescent="0.3">
      <c r="A169" s="21"/>
      <c r="B169" s="2"/>
      <c r="C169" s="2"/>
      <c r="D169" s="2"/>
      <c r="E169" s="2"/>
      <c r="F169" s="2"/>
      <c r="G169" s="2"/>
      <c r="H169" s="2"/>
      <c r="I169" s="2"/>
      <c r="J169" s="2"/>
      <c r="K169" s="2"/>
      <c r="L169" s="2"/>
      <c r="M169" s="2"/>
      <c r="N169" s="2"/>
      <c r="O169" s="2"/>
      <c r="P169" s="2"/>
      <c r="Q169" s="2"/>
      <c r="R169" s="2"/>
      <c r="S169" s="2"/>
    </row>
    <row r="170" spans="1:19" x14ac:dyDescent="0.3">
      <c r="A170" s="21"/>
      <c r="B170" s="2"/>
      <c r="C170" s="2"/>
      <c r="D170" s="2"/>
      <c r="E170" s="2"/>
      <c r="F170" s="2"/>
      <c r="G170" s="2"/>
      <c r="H170" s="2"/>
      <c r="I170" s="2"/>
      <c r="J170" s="2"/>
      <c r="K170" s="2"/>
      <c r="L170" s="2"/>
      <c r="M170" s="2"/>
      <c r="N170" s="2"/>
      <c r="O170" s="2"/>
      <c r="P170" s="2"/>
      <c r="Q170" s="2"/>
      <c r="R170" s="2"/>
      <c r="S170" s="2"/>
    </row>
    <row r="171" spans="1:19" x14ac:dyDescent="0.3">
      <c r="A171" s="21"/>
      <c r="B171" s="2"/>
      <c r="C171" s="2"/>
      <c r="D171" s="2"/>
      <c r="E171" s="2"/>
      <c r="F171" s="2"/>
      <c r="G171" s="2"/>
      <c r="H171" s="2"/>
      <c r="I171" s="2"/>
      <c r="J171" s="2"/>
      <c r="K171" s="2"/>
      <c r="L171" s="2"/>
      <c r="M171" s="2"/>
      <c r="N171" s="2"/>
      <c r="O171" s="2"/>
      <c r="P171" s="2"/>
      <c r="Q171" s="2"/>
      <c r="R171" s="2"/>
      <c r="S171" s="2"/>
    </row>
    <row r="172" spans="1:19" x14ac:dyDescent="0.3">
      <c r="A172" s="21"/>
      <c r="B172" s="2"/>
      <c r="C172" s="2"/>
      <c r="D172" s="2"/>
      <c r="E172" s="2"/>
      <c r="F172" s="2"/>
      <c r="G172" s="2"/>
      <c r="H172" s="2"/>
      <c r="I172" s="2"/>
      <c r="J172" s="2"/>
      <c r="K172" s="2"/>
      <c r="L172" s="2"/>
      <c r="M172" s="2"/>
      <c r="N172" s="2"/>
      <c r="O172" s="2"/>
      <c r="P172" s="2"/>
      <c r="Q172" s="2"/>
      <c r="R172" s="2"/>
      <c r="S172" s="2"/>
    </row>
    <row r="173" spans="1:19" x14ac:dyDescent="0.3">
      <c r="A173" s="21"/>
      <c r="B173" s="2"/>
      <c r="C173" s="2"/>
      <c r="D173" s="2"/>
      <c r="E173" s="2"/>
      <c r="F173" s="2"/>
      <c r="G173" s="2"/>
      <c r="H173" s="2"/>
      <c r="I173" s="2"/>
      <c r="J173" s="2"/>
      <c r="K173" s="2"/>
      <c r="L173" s="2"/>
      <c r="M173" s="2"/>
      <c r="N173" s="2"/>
      <c r="O173" s="2"/>
      <c r="P173" s="2"/>
      <c r="Q173" s="2"/>
      <c r="R173" s="2"/>
      <c r="S173" s="2"/>
    </row>
    <row r="174" spans="1:19" x14ac:dyDescent="0.3">
      <c r="A174" s="21"/>
      <c r="B174" s="2"/>
      <c r="C174" s="2"/>
      <c r="D174" s="2"/>
      <c r="E174" s="2"/>
      <c r="F174" s="2"/>
      <c r="G174" s="2"/>
      <c r="H174" s="2"/>
      <c r="I174" s="2"/>
      <c r="J174" s="2"/>
      <c r="K174" s="2"/>
      <c r="L174" s="2"/>
      <c r="M174" s="2"/>
      <c r="N174" s="2"/>
      <c r="O174" s="2"/>
      <c r="P174" s="2"/>
      <c r="Q174" s="2"/>
      <c r="R174" s="2"/>
      <c r="S174" s="2"/>
    </row>
    <row r="175" spans="1:19" x14ac:dyDescent="0.3">
      <c r="A175" s="21"/>
      <c r="B175" s="2"/>
      <c r="C175" s="2"/>
      <c r="D175" s="2"/>
      <c r="E175" s="2"/>
      <c r="F175" s="2"/>
      <c r="G175" s="2"/>
      <c r="H175" s="2"/>
      <c r="I175" s="2"/>
      <c r="J175" s="2"/>
      <c r="K175" s="2"/>
      <c r="L175" s="2"/>
      <c r="M175" s="2"/>
      <c r="N175" s="2"/>
      <c r="O175" s="2"/>
      <c r="P175" s="2"/>
      <c r="Q175" s="2"/>
      <c r="R175" s="2"/>
      <c r="S175" s="2"/>
    </row>
    <row r="176" spans="1:19" x14ac:dyDescent="0.3">
      <c r="A176" s="21"/>
      <c r="B176" s="2"/>
      <c r="C176" s="2"/>
      <c r="D176" s="2"/>
      <c r="E176" s="2"/>
      <c r="F176" s="2"/>
      <c r="G176" s="2"/>
      <c r="H176" s="2"/>
      <c r="I176" s="2"/>
      <c r="J176" s="2"/>
      <c r="K176" s="2"/>
      <c r="L176" s="2"/>
      <c r="M176" s="2"/>
      <c r="N176" s="2"/>
      <c r="O176" s="2"/>
      <c r="P176" s="2"/>
      <c r="Q176" s="2"/>
      <c r="R176" s="2"/>
      <c r="S176" s="2"/>
    </row>
    <row r="177" spans="1:19" x14ac:dyDescent="0.3">
      <c r="A177" s="21"/>
      <c r="B177" s="2"/>
      <c r="C177" s="2"/>
      <c r="D177" s="2"/>
      <c r="E177" s="2"/>
      <c r="F177" s="2"/>
      <c r="G177" s="2"/>
      <c r="H177" s="2"/>
      <c r="I177" s="2"/>
      <c r="J177" s="2"/>
      <c r="K177" s="2"/>
      <c r="L177" s="2"/>
      <c r="M177" s="2"/>
      <c r="N177" s="2"/>
      <c r="O177" s="2"/>
      <c r="P177" s="2"/>
      <c r="Q177" s="2"/>
      <c r="R177" s="2"/>
      <c r="S177" s="2"/>
    </row>
    <row r="178" spans="1:19" x14ac:dyDescent="0.3">
      <c r="A178" s="21"/>
      <c r="B178" s="2"/>
      <c r="C178" s="2"/>
      <c r="D178" s="2"/>
      <c r="E178" s="2"/>
      <c r="F178" s="2"/>
      <c r="G178" s="2"/>
      <c r="H178" s="2"/>
      <c r="I178" s="2"/>
      <c r="J178" s="2"/>
      <c r="K178" s="2"/>
      <c r="L178" s="2"/>
      <c r="M178" s="2"/>
      <c r="N178" s="2"/>
      <c r="O178" s="2"/>
      <c r="P178" s="2"/>
      <c r="Q178" s="2"/>
      <c r="R178" s="2"/>
      <c r="S178" s="2"/>
    </row>
    <row r="179" spans="1:19" x14ac:dyDescent="0.3">
      <c r="A179" s="21"/>
      <c r="B179" s="2"/>
      <c r="C179" s="2"/>
      <c r="D179" s="2"/>
      <c r="E179" s="2"/>
      <c r="F179" s="2"/>
      <c r="G179" s="2"/>
      <c r="H179" s="2"/>
      <c r="I179" s="2"/>
      <c r="J179" s="2"/>
      <c r="K179" s="2"/>
      <c r="L179" s="2"/>
      <c r="M179" s="2"/>
      <c r="N179" s="2"/>
      <c r="O179" s="2"/>
      <c r="P179" s="2"/>
      <c r="Q179" s="2"/>
      <c r="R179" s="2"/>
      <c r="S179" s="2"/>
    </row>
    <row r="180" spans="1:19" x14ac:dyDescent="0.3">
      <c r="A180" s="21"/>
      <c r="B180" s="2"/>
      <c r="C180" s="2"/>
      <c r="D180" s="2"/>
      <c r="E180" s="2"/>
      <c r="F180" s="2"/>
      <c r="G180" s="2"/>
      <c r="H180" s="2"/>
      <c r="I180" s="2"/>
      <c r="J180" s="2"/>
      <c r="K180" s="2"/>
      <c r="L180" s="2"/>
      <c r="M180" s="2"/>
      <c r="N180" s="2"/>
      <c r="O180" s="2"/>
      <c r="P180" s="2"/>
      <c r="Q180" s="2"/>
      <c r="R180" s="2"/>
      <c r="S180" s="2"/>
    </row>
  </sheetData>
  <mergeCells count="11">
    <mergeCell ref="B32:D32"/>
    <mergeCell ref="O32:Q32"/>
    <mergeCell ref="A37:I37"/>
    <mergeCell ref="N37:Q37"/>
    <mergeCell ref="A1:F1"/>
    <mergeCell ref="G1:H1"/>
    <mergeCell ref="A6:I6"/>
    <mergeCell ref="N6:Q7"/>
    <mergeCell ref="A7:A9"/>
    <mergeCell ref="B7:D8"/>
    <mergeCell ref="O8:Q8"/>
  </mergeCells>
  <conditionalFormatting sqref="B10:B30">
    <cfRule type="cellIs" dxfId="23" priority="9" operator="lessThan">
      <formula>0</formula>
    </cfRule>
    <cfRule type="cellIs" dxfId="22" priority="10" operator="greaterThan">
      <formula>0</formula>
    </cfRule>
  </conditionalFormatting>
  <conditionalFormatting sqref="N10:O30">
    <cfRule type="cellIs" dxfId="21" priority="7" operator="lessThan">
      <formula>0</formula>
    </cfRule>
    <cfRule type="cellIs" dxfId="20" priority="8" operator="greaterThan">
      <formula>0</formula>
    </cfRule>
  </conditionalFormatting>
  <conditionalFormatting sqref="M10:M30">
    <cfRule type="colorScale" priority="5">
      <colorScale>
        <cfvo type="num" val="-100"/>
        <cfvo type="num" val="0"/>
        <cfvo type="num" val="100"/>
        <color rgb="FFF8696B"/>
        <color rgb="FFFCFCFF"/>
        <color rgb="FF5A8AC6"/>
      </colorScale>
    </cfRule>
  </conditionalFormatting>
  <conditionalFormatting sqref="F3">
    <cfRule type="cellIs" dxfId="19" priority="3" operator="lessThan">
      <formula>0.55</formula>
    </cfRule>
    <cfRule type="cellIs" dxfId="18" priority="4" operator="greaterThan">
      <formula>0.6</formula>
    </cfRule>
  </conditionalFormatting>
  <pageMargins left="0.70866141732283472" right="0.70866141732283472" top="0.59055118110236227" bottom="0.39370078740157483" header="0.31496062992125984" footer="0.31496062992125984"/>
  <pageSetup paperSize="9" scale="20" fitToHeight="0" orientation="portrait" r:id="rId1"/>
  <rowBreaks count="2" manualBreakCount="2">
    <brk id="35" max="10" man="1"/>
    <brk id="40" max="10"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57E0A-7B10-45BD-8E52-DC0C411419E6}">
  <sheetPr codeName="Tabelle28">
    <pageSetUpPr fitToPage="1"/>
  </sheetPr>
  <dimension ref="A1:Z180"/>
  <sheetViews>
    <sheetView view="pageBreakPreview" topLeftCell="O1" zoomScale="60" zoomScaleNormal="70" workbookViewId="0">
      <selection activeCell="Y1" sqref="Y1"/>
    </sheetView>
  </sheetViews>
  <sheetFormatPr baseColWidth="10" defaultRowHeight="14.4" x14ac:dyDescent="0.3"/>
  <cols>
    <col min="1" max="1" width="11.44140625" style="19"/>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6" customWidth="1"/>
    <col min="17" max="17" width="17.109375" customWidth="1"/>
  </cols>
  <sheetData>
    <row r="1" spans="1:26" ht="65.25" customHeight="1" x14ac:dyDescent="0.3">
      <c r="A1" s="169" t="s">
        <v>42</v>
      </c>
      <c r="B1" s="170"/>
      <c r="C1" s="170"/>
      <c r="D1" s="170"/>
      <c r="E1" s="170"/>
      <c r="F1" s="170"/>
      <c r="G1" s="171">
        <f>Ueberhaenge!G1</f>
        <v>45226</v>
      </c>
      <c r="H1" s="172"/>
      <c r="I1" s="54"/>
      <c r="Z1">
        <v>12747</v>
      </c>
    </row>
    <row r="2" spans="1:26" x14ac:dyDescent="0.3">
      <c r="A2" s="52"/>
      <c r="B2" s="45"/>
      <c r="C2" s="45"/>
      <c r="D2" s="45"/>
      <c r="E2" s="45"/>
      <c r="F2" s="45"/>
      <c r="G2" s="45"/>
      <c r="H2" s="45"/>
      <c r="I2" s="45"/>
      <c r="Z2">
        <v>13747</v>
      </c>
    </row>
    <row r="3" spans="1:26" ht="18" x14ac:dyDescent="0.35">
      <c r="A3" s="25" t="s">
        <v>35</v>
      </c>
      <c r="C3" s="27">
        <f>Ueberhaenge!G2</f>
        <v>21</v>
      </c>
      <c r="D3" s="45"/>
      <c r="E3" s="53" t="s">
        <v>40</v>
      </c>
      <c r="F3" s="30">
        <f>Summery!F3</f>
        <v>0.5</v>
      </c>
      <c r="G3" s="45"/>
      <c r="H3" s="45" t="str">
        <f>IF(F3&gt;0.9,SummeryVerfall!H3,"")</f>
        <v/>
      </c>
      <c r="I3" s="45"/>
      <c r="Z3">
        <v>20</v>
      </c>
    </row>
    <row r="4" spans="1:26" x14ac:dyDescent="0.3">
      <c r="A4" s="21"/>
      <c r="B4" s="2"/>
      <c r="C4" s="2"/>
      <c r="D4" s="2"/>
      <c r="E4" s="2"/>
      <c r="F4" s="2"/>
      <c r="G4" s="2"/>
      <c r="H4" s="2"/>
      <c r="I4" s="45"/>
      <c r="J4" s="2"/>
      <c r="K4" s="2"/>
      <c r="L4" s="2"/>
      <c r="M4" s="2"/>
      <c r="N4" s="2"/>
      <c r="O4" s="2"/>
      <c r="P4" s="2"/>
      <c r="Q4" s="2"/>
      <c r="R4" s="2"/>
      <c r="S4" s="2"/>
    </row>
    <row r="5" spans="1:26" ht="5.25" customHeight="1" x14ac:dyDescent="0.3">
      <c r="A5" s="21"/>
      <c r="B5" s="2"/>
      <c r="C5" s="2"/>
      <c r="D5" s="2"/>
      <c r="E5" s="2"/>
      <c r="F5" s="2"/>
      <c r="G5" s="2"/>
      <c r="H5" s="2"/>
      <c r="I5" s="2"/>
      <c r="J5" s="2"/>
      <c r="K5" s="2"/>
      <c r="L5" s="2"/>
      <c r="M5" s="2"/>
      <c r="N5" s="2"/>
      <c r="O5" s="2"/>
      <c r="P5" s="2"/>
      <c r="Q5" s="2"/>
      <c r="R5" s="2"/>
      <c r="S5" s="2"/>
    </row>
    <row r="6" spans="1:26" ht="50.25" customHeight="1" x14ac:dyDescent="0.3">
      <c r="A6" s="173" t="s">
        <v>41</v>
      </c>
      <c r="B6" s="174"/>
      <c r="C6" s="174"/>
      <c r="D6" s="174"/>
      <c r="E6" s="174"/>
      <c r="F6" s="174"/>
      <c r="G6" s="174"/>
      <c r="H6" s="174"/>
      <c r="I6" s="174"/>
      <c r="J6" s="2"/>
      <c r="K6" s="2"/>
      <c r="L6" s="2"/>
      <c r="M6" s="2"/>
      <c r="N6" s="180" t="s">
        <v>41</v>
      </c>
      <c r="O6" s="180"/>
      <c r="P6" s="180"/>
      <c r="Q6" s="180"/>
      <c r="R6" s="2"/>
      <c r="S6" s="2"/>
    </row>
    <row r="7" spans="1:26" ht="32.25" customHeight="1" thickBot="1" x14ac:dyDescent="0.65">
      <c r="A7" s="184" t="s">
        <v>3</v>
      </c>
      <c r="B7" s="187" t="str">
        <f xml:space="preserve"> "Front: " &amp; Ueberhaenge!D8 &amp; " Detail"</f>
        <v>Front: 2023-11 Detail</v>
      </c>
      <c r="C7" s="187"/>
      <c r="D7" s="188"/>
      <c r="E7" s="26"/>
      <c r="F7" s="26"/>
      <c r="G7" s="26"/>
      <c r="H7" s="45"/>
      <c r="J7" s="2"/>
      <c r="K7" s="2"/>
      <c r="L7" s="2"/>
      <c r="M7" s="2"/>
      <c r="N7" s="180"/>
      <c r="O7" s="180"/>
      <c r="P7" s="180"/>
      <c r="Q7" s="180"/>
      <c r="R7" s="51"/>
      <c r="S7" s="51"/>
      <c r="T7" s="50"/>
      <c r="U7" s="50"/>
      <c r="V7" s="50"/>
    </row>
    <row r="8" spans="1:26" ht="21.6" thickBot="1" x14ac:dyDescent="0.45">
      <c r="A8" s="185"/>
      <c r="B8" s="176"/>
      <c r="C8" s="176"/>
      <c r="D8" s="189"/>
      <c r="E8" s="22"/>
      <c r="I8" s="2"/>
      <c r="J8" s="2"/>
      <c r="K8" s="2"/>
      <c r="L8" s="2"/>
      <c r="M8" s="2"/>
      <c r="N8" s="48"/>
      <c r="O8" s="166" t="str">
        <f xml:space="preserve"> "Summe: " &amp; Ueberhaenge!D8 &amp; " bis " &amp; Ueberhaenge!I8</f>
        <v>Summe: 2023-11 bis -</v>
      </c>
      <c r="P8" s="167"/>
      <c r="Q8" s="168"/>
      <c r="R8" s="2"/>
      <c r="S8" s="2"/>
    </row>
    <row r="9" spans="1:26" ht="18.600000000000001" thickBot="1" x14ac:dyDescent="0.4">
      <c r="A9" s="186"/>
      <c r="B9" s="47" t="s">
        <v>34</v>
      </c>
      <c r="C9" s="46">
        <f>Ueberhaenge!G5</f>
        <v>45226</v>
      </c>
      <c r="D9" s="81">
        <f>IF(WEEKDAY(C9,2)=1,C9-3,C9-1)</f>
        <v>45225</v>
      </c>
      <c r="E9" s="22"/>
      <c r="I9" s="2"/>
      <c r="J9" s="2"/>
      <c r="K9" s="2"/>
      <c r="L9" s="2"/>
      <c r="M9" s="2"/>
      <c r="N9" s="49" t="s">
        <v>3</v>
      </c>
      <c r="O9" s="24" t="s">
        <v>34</v>
      </c>
      <c r="P9" s="23">
        <f>C9</f>
        <v>45226</v>
      </c>
      <c r="Q9" s="23">
        <f>D9</f>
        <v>45225</v>
      </c>
      <c r="R9" s="2"/>
      <c r="S9" s="2"/>
    </row>
    <row r="10" spans="1:26" ht="39.9" customHeight="1" x14ac:dyDescent="0.35">
      <c r="A10" s="82">
        <f>SummeryDetail!A10</f>
        <v>15250</v>
      </c>
      <c r="B10" s="76">
        <f>SummeryDetail!B10</f>
        <v>-7</v>
      </c>
      <c r="C10" s="75">
        <f>SummeryDetail!C10</f>
        <v>-27.200000000000003</v>
      </c>
      <c r="D10" s="83">
        <f>SummeryDetail!D10</f>
        <v>-20.200000000000003</v>
      </c>
      <c r="E10" s="2"/>
      <c r="F10" s="2"/>
      <c r="G10" s="2"/>
      <c r="H10" s="2"/>
      <c r="I10" s="2"/>
      <c r="J10" s="2"/>
      <c r="K10" s="2"/>
      <c r="L10" s="2"/>
      <c r="M10" s="2">
        <v>35</v>
      </c>
      <c r="N10" s="31">
        <v>14000</v>
      </c>
      <c r="O10" s="35">
        <v>87.900000000000091</v>
      </c>
      <c r="P10" s="36">
        <v>-1343.2</v>
      </c>
      <c r="Q10" s="37">
        <v>-1431.1000000000001</v>
      </c>
      <c r="R10" s="2"/>
      <c r="S10" s="2"/>
      <c r="T10" s="25">
        <v>-1431.1000000000001</v>
      </c>
    </row>
    <row r="11" spans="1:26" ht="39.9" customHeight="1" x14ac:dyDescent="0.35">
      <c r="A11" s="84">
        <f>SummeryDetail!A11</f>
        <v>15200</v>
      </c>
      <c r="B11" s="78">
        <f>SummeryDetail!B11</f>
        <v>-71.5</v>
      </c>
      <c r="C11" s="79">
        <f>SummeryDetail!C11</f>
        <v>-94.7</v>
      </c>
      <c r="D11" s="85">
        <f>SummeryDetail!D11</f>
        <v>-23.200000000000003</v>
      </c>
      <c r="E11" s="2"/>
      <c r="F11" s="2"/>
      <c r="G11" s="2"/>
      <c r="H11" s="2"/>
      <c r="I11" s="2"/>
      <c r="J11" s="2"/>
      <c r="K11" s="2"/>
      <c r="L11" s="2"/>
      <c r="M11" s="2">
        <v>34</v>
      </c>
      <c r="N11" s="31">
        <v>13950</v>
      </c>
      <c r="O11" s="35">
        <v>-18.700000000000003</v>
      </c>
      <c r="P11" s="36">
        <v>-125.30000000000001</v>
      </c>
      <c r="Q11" s="37">
        <v>-106.60000000000001</v>
      </c>
      <c r="R11" s="2"/>
      <c r="S11" s="2"/>
      <c r="T11" s="25">
        <v>-106.60000000000001</v>
      </c>
    </row>
    <row r="12" spans="1:26" ht="39.9" customHeight="1" x14ac:dyDescent="0.35">
      <c r="A12" s="84">
        <f>SummeryDetail!A12</f>
        <v>15150</v>
      </c>
      <c r="B12" s="78">
        <f>SummeryDetail!B12</f>
        <v>-1.1000000000000085</v>
      </c>
      <c r="C12" s="79">
        <f>SummeryDetail!C12</f>
        <v>66.3</v>
      </c>
      <c r="D12" s="85">
        <f>SummeryDetail!D12</f>
        <v>67.400000000000006</v>
      </c>
      <c r="E12" s="2"/>
      <c r="F12" s="2"/>
      <c r="G12" s="2"/>
      <c r="H12" s="2"/>
      <c r="I12" s="2"/>
      <c r="J12" s="2"/>
      <c r="K12" s="2"/>
      <c r="L12" s="2"/>
      <c r="M12" s="2">
        <v>33</v>
      </c>
      <c r="N12" s="31">
        <v>13900</v>
      </c>
      <c r="O12" s="35">
        <v>2.5</v>
      </c>
      <c r="P12" s="36">
        <v>-575.9</v>
      </c>
      <c r="Q12" s="37">
        <v>-578.4</v>
      </c>
      <c r="R12" s="2"/>
      <c r="S12" s="2"/>
      <c r="T12" s="25">
        <v>-578.4</v>
      </c>
    </row>
    <row r="13" spans="1:26" ht="39.9" customHeight="1" x14ac:dyDescent="0.35">
      <c r="A13" s="84">
        <f>SummeryDetail!A13</f>
        <v>15100</v>
      </c>
      <c r="B13" s="78">
        <f>SummeryDetail!B13</f>
        <v>-3.3000000000000043</v>
      </c>
      <c r="C13" s="79">
        <f>SummeryDetail!C13</f>
        <v>38.5</v>
      </c>
      <c r="D13" s="85">
        <f>SummeryDetail!D13</f>
        <v>41.800000000000004</v>
      </c>
      <c r="E13" s="2"/>
      <c r="F13" s="2"/>
      <c r="G13" s="2"/>
      <c r="H13" s="2"/>
      <c r="I13" s="2"/>
      <c r="J13" s="2"/>
      <c r="K13" s="2"/>
      <c r="L13" s="2"/>
      <c r="M13" s="2">
        <v>32</v>
      </c>
      <c r="N13" s="31">
        <v>13850</v>
      </c>
      <c r="O13" s="35">
        <v>-1.3999999999999986</v>
      </c>
      <c r="P13" s="36">
        <v>-58.2</v>
      </c>
      <c r="Q13" s="37">
        <v>-56.800000000000004</v>
      </c>
      <c r="R13" s="2"/>
      <c r="S13" s="2"/>
      <c r="T13" s="25">
        <v>-56.800000000000004</v>
      </c>
    </row>
    <row r="14" spans="1:26" ht="39.9" customHeight="1" x14ac:dyDescent="0.35">
      <c r="A14" s="84">
        <f>SummeryDetail!A14</f>
        <v>15050</v>
      </c>
      <c r="B14" s="78">
        <f>SummeryDetail!B14</f>
        <v>0.5</v>
      </c>
      <c r="C14" s="79">
        <f>SummeryDetail!C14</f>
        <v>275.5</v>
      </c>
      <c r="D14" s="85">
        <f>SummeryDetail!D14</f>
        <v>275</v>
      </c>
      <c r="E14" s="2"/>
      <c r="F14" s="2"/>
      <c r="G14" s="2"/>
      <c r="H14" s="2"/>
      <c r="I14" s="2"/>
      <c r="J14" s="2"/>
      <c r="K14" s="2"/>
      <c r="L14" s="2"/>
      <c r="M14" s="2">
        <v>31</v>
      </c>
      <c r="N14" s="31">
        <v>13800</v>
      </c>
      <c r="O14" s="35">
        <v>-87.100000000000136</v>
      </c>
      <c r="P14" s="36">
        <v>-1558.6000000000001</v>
      </c>
      <c r="Q14" s="37">
        <v>-1471.5</v>
      </c>
      <c r="R14" s="2"/>
      <c r="S14" s="2"/>
      <c r="T14" s="25">
        <v>-1471.5</v>
      </c>
    </row>
    <row r="15" spans="1:26" ht="39.9" customHeight="1" x14ac:dyDescent="0.35">
      <c r="A15" s="84">
        <f>SummeryDetail!A15</f>
        <v>15000</v>
      </c>
      <c r="B15" s="78">
        <f>SummeryDetail!B15</f>
        <v>-162.79999999999995</v>
      </c>
      <c r="C15" s="79">
        <f>SummeryDetail!C15</f>
        <v>1033.7</v>
      </c>
      <c r="D15" s="85">
        <f>SummeryDetail!D15</f>
        <v>1196.5</v>
      </c>
      <c r="E15" s="2"/>
      <c r="F15" s="2"/>
      <c r="G15" s="2"/>
      <c r="H15" s="2"/>
      <c r="I15" s="2"/>
      <c r="J15" s="2"/>
      <c r="K15" s="2"/>
      <c r="L15" s="2"/>
      <c r="M15" s="2">
        <v>30</v>
      </c>
      <c r="N15" s="31">
        <v>13750</v>
      </c>
      <c r="O15" s="35">
        <v>23.300000000000182</v>
      </c>
      <c r="P15" s="36">
        <v>-2708.4</v>
      </c>
      <c r="Q15" s="37">
        <v>-2731.7000000000003</v>
      </c>
      <c r="R15" s="2"/>
      <c r="S15" s="2"/>
      <c r="T15" s="25">
        <v>-2731.7000000000003</v>
      </c>
    </row>
    <row r="16" spans="1:26" ht="39.9" customHeight="1" x14ac:dyDescent="0.35">
      <c r="A16" s="84">
        <f>SummeryDetail!A16</f>
        <v>14950</v>
      </c>
      <c r="B16" s="78">
        <f>SummeryDetail!B16</f>
        <v>0</v>
      </c>
      <c r="C16" s="79">
        <f>SummeryDetail!C16</f>
        <v>403.20000000000005</v>
      </c>
      <c r="D16" s="85">
        <f>SummeryDetail!D16</f>
        <v>403.20000000000005</v>
      </c>
      <c r="E16" s="2"/>
      <c r="F16" s="2"/>
      <c r="G16" s="2"/>
      <c r="H16" s="2"/>
      <c r="I16" s="2"/>
      <c r="J16" s="2"/>
      <c r="K16" s="2"/>
      <c r="L16" s="2"/>
      <c r="M16" s="2">
        <v>29</v>
      </c>
      <c r="N16" s="31">
        <v>13700</v>
      </c>
      <c r="O16" s="35">
        <v>-20.099999999999909</v>
      </c>
      <c r="P16" s="36">
        <v>-1614.5</v>
      </c>
      <c r="Q16" s="37">
        <v>-1594.4</v>
      </c>
      <c r="R16" s="2"/>
      <c r="S16" s="2"/>
      <c r="T16" s="25">
        <v>-1594.4</v>
      </c>
    </row>
    <row r="17" spans="1:20" ht="39.9" customHeight="1" x14ac:dyDescent="0.35">
      <c r="A17" s="84">
        <f>SummeryDetail!A17</f>
        <v>14900</v>
      </c>
      <c r="B17" s="78">
        <f>SummeryDetail!B17</f>
        <v>-4.7999999999999972</v>
      </c>
      <c r="C17" s="79">
        <f>SummeryDetail!C17</f>
        <v>-71.7</v>
      </c>
      <c r="D17" s="85">
        <f>SummeryDetail!D17</f>
        <v>-66.900000000000006</v>
      </c>
      <c r="E17" s="2"/>
      <c r="F17" s="2"/>
      <c r="G17" s="2"/>
      <c r="H17" s="2"/>
      <c r="I17" s="2"/>
      <c r="J17" s="2"/>
      <c r="K17" s="2"/>
      <c r="L17" s="2"/>
      <c r="M17" s="2">
        <v>28</v>
      </c>
      <c r="N17" s="31">
        <v>13650</v>
      </c>
      <c r="O17" s="35">
        <v>-56</v>
      </c>
      <c r="P17" s="36">
        <v>-201.3</v>
      </c>
      <c r="Q17" s="37">
        <v>-145.30000000000001</v>
      </c>
      <c r="R17" s="2"/>
      <c r="S17" s="2"/>
      <c r="T17" s="25">
        <v>-145.30000000000001</v>
      </c>
    </row>
    <row r="18" spans="1:20" ht="39.9" customHeight="1" x14ac:dyDescent="0.35">
      <c r="A18" s="84">
        <f>SummeryDetail!A18</f>
        <v>14850</v>
      </c>
      <c r="B18" s="78">
        <f>SummeryDetail!B18</f>
        <v>-0.89999999999999991</v>
      </c>
      <c r="C18" s="79">
        <f>SummeryDetail!C18</f>
        <v>2.8000000000000003</v>
      </c>
      <c r="D18" s="85">
        <f>SummeryDetail!D18</f>
        <v>3.7</v>
      </c>
      <c r="E18" s="2"/>
      <c r="F18" s="2"/>
      <c r="G18" s="2"/>
      <c r="H18" s="2"/>
      <c r="I18" s="2"/>
      <c r="J18" s="2"/>
      <c r="K18" s="2"/>
      <c r="L18" s="2"/>
      <c r="M18" s="2">
        <v>27</v>
      </c>
      <c r="N18" s="31">
        <v>13600</v>
      </c>
      <c r="O18" s="35">
        <v>-1225.6000000000004</v>
      </c>
      <c r="P18" s="36">
        <v>-2093.7000000000003</v>
      </c>
      <c r="Q18" s="37">
        <v>-868.1</v>
      </c>
      <c r="R18" s="2"/>
      <c r="S18" s="2"/>
      <c r="T18" s="25">
        <v>-868.1</v>
      </c>
    </row>
    <row r="19" spans="1:20" ht="39.9" customHeight="1" x14ac:dyDescent="0.35">
      <c r="A19" s="84">
        <f>SummeryDetail!A19</f>
        <v>14800</v>
      </c>
      <c r="B19" s="78">
        <f>SummeryDetail!B19</f>
        <v>-22.399999999999977</v>
      </c>
      <c r="C19" s="79">
        <f>SummeryDetail!C19</f>
        <v>564</v>
      </c>
      <c r="D19" s="85">
        <f>SummeryDetail!D19</f>
        <v>586.4</v>
      </c>
      <c r="E19" s="2"/>
      <c r="F19" s="2"/>
      <c r="G19" s="2"/>
      <c r="H19" s="2"/>
      <c r="I19" s="2"/>
      <c r="J19" s="2"/>
      <c r="K19" s="2"/>
      <c r="L19" s="2"/>
      <c r="M19" s="2">
        <v>26</v>
      </c>
      <c r="N19" s="31">
        <v>13550</v>
      </c>
      <c r="O19" s="35">
        <v>-12.800000000000011</v>
      </c>
      <c r="P19" s="36">
        <v>-456.20000000000005</v>
      </c>
      <c r="Q19" s="37">
        <v>-443.40000000000003</v>
      </c>
      <c r="R19" s="2"/>
      <c r="S19" s="2"/>
      <c r="T19" s="25">
        <v>-443.40000000000003</v>
      </c>
    </row>
    <row r="20" spans="1:20" ht="39.9" customHeight="1" x14ac:dyDescent="0.35">
      <c r="A20" s="84">
        <f>SummeryDetail!A20</f>
        <v>14750</v>
      </c>
      <c r="B20" s="78">
        <f>SummeryDetail!B20</f>
        <v>-3.3000000000000114</v>
      </c>
      <c r="C20" s="79">
        <f>SummeryDetail!C20</f>
        <v>72.8</v>
      </c>
      <c r="D20" s="85">
        <f>SummeryDetail!D20</f>
        <v>76.100000000000009</v>
      </c>
      <c r="E20" s="2"/>
      <c r="F20" s="2"/>
      <c r="G20" s="2"/>
      <c r="H20" s="2"/>
      <c r="I20" s="2"/>
      <c r="J20" s="2"/>
      <c r="K20" s="2"/>
      <c r="L20" s="2"/>
      <c r="M20" s="2">
        <v>25</v>
      </c>
      <c r="N20" s="31">
        <v>13500</v>
      </c>
      <c r="O20" s="35">
        <v>-390.40000000000009</v>
      </c>
      <c r="P20" s="36">
        <v>-2520.2000000000003</v>
      </c>
      <c r="Q20" s="37">
        <v>-2129.8000000000002</v>
      </c>
      <c r="R20" s="2"/>
      <c r="S20" s="2"/>
      <c r="T20" s="25">
        <v>-2129.8000000000002</v>
      </c>
    </row>
    <row r="21" spans="1:20" ht="39.9" customHeight="1" x14ac:dyDescent="0.35">
      <c r="A21" s="84">
        <f>SummeryDetail!A21</f>
        <v>14700</v>
      </c>
      <c r="B21" s="78">
        <f>SummeryDetail!B21</f>
        <v>7.3000000000000114</v>
      </c>
      <c r="C21" s="79">
        <f>SummeryDetail!C21</f>
        <v>505.3</v>
      </c>
      <c r="D21" s="85">
        <f>SummeryDetail!D21</f>
        <v>498</v>
      </c>
      <c r="E21" s="2"/>
      <c r="F21" s="2"/>
      <c r="G21" s="2"/>
      <c r="H21" s="2"/>
      <c r="I21" s="2"/>
      <c r="J21" s="2"/>
      <c r="K21" s="2"/>
      <c r="L21" s="2"/>
      <c r="M21" s="2">
        <v>24</v>
      </c>
      <c r="N21" s="31">
        <v>13450</v>
      </c>
      <c r="O21" s="35">
        <v>8.2999999999999545</v>
      </c>
      <c r="P21" s="36">
        <v>-346.70000000000005</v>
      </c>
      <c r="Q21" s="37">
        <v>-355</v>
      </c>
      <c r="R21" s="2"/>
      <c r="S21" s="2"/>
      <c r="T21" s="25">
        <v>-355</v>
      </c>
    </row>
    <row r="22" spans="1:20" ht="39.9" customHeight="1" x14ac:dyDescent="0.35">
      <c r="A22" s="84">
        <f>SummeryDetail!A22</f>
        <v>14650</v>
      </c>
      <c r="B22" s="78">
        <f>SummeryDetail!B22</f>
        <v>-0.40000000000000568</v>
      </c>
      <c r="C22" s="79">
        <f>SummeryDetail!C22</f>
        <v>121</v>
      </c>
      <c r="D22" s="85">
        <f>SummeryDetail!D22</f>
        <v>121.4</v>
      </c>
      <c r="E22" s="2"/>
      <c r="F22" s="2"/>
      <c r="G22" s="2"/>
      <c r="H22" s="2"/>
      <c r="I22" s="2"/>
      <c r="J22" s="2"/>
      <c r="K22" s="2"/>
      <c r="L22" s="2"/>
      <c r="M22" s="2">
        <v>23</v>
      </c>
      <c r="N22" s="31">
        <v>13400</v>
      </c>
      <c r="O22" s="35">
        <v>143.40000000000009</v>
      </c>
      <c r="P22" s="36">
        <v>-1084</v>
      </c>
      <c r="Q22" s="37">
        <v>-1227.4000000000001</v>
      </c>
      <c r="R22" s="2"/>
      <c r="S22" s="2"/>
      <c r="T22" s="25">
        <v>-1227.4000000000001</v>
      </c>
    </row>
    <row r="23" spans="1:20" ht="39.9" customHeight="1" x14ac:dyDescent="0.35">
      <c r="A23" s="84">
        <f>SummeryDetail!A23</f>
        <v>14600</v>
      </c>
      <c r="B23" s="78">
        <f>SummeryDetail!B23</f>
        <v>-6.3000000000000114</v>
      </c>
      <c r="C23" s="79">
        <f>SummeryDetail!C23</f>
        <v>313.60000000000002</v>
      </c>
      <c r="D23" s="85">
        <f>SummeryDetail!D23</f>
        <v>319.90000000000003</v>
      </c>
      <c r="E23" s="2"/>
      <c r="F23" s="2"/>
      <c r="G23" s="2"/>
      <c r="H23" s="2"/>
      <c r="I23" s="2"/>
      <c r="J23" s="2"/>
      <c r="K23" s="2"/>
      <c r="L23" s="2"/>
      <c r="M23" s="2">
        <v>22</v>
      </c>
      <c r="N23" s="31">
        <v>13350</v>
      </c>
      <c r="O23" s="35">
        <v>-18.600000000000023</v>
      </c>
      <c r="P23" s="36">
        <v>-491.40000000000003</v>
      </c>
      <c r="Q23" s="37">
        <v>-472.8</v>
      </c>
      <c r="R23" s="2"/>
      <c r="S23" s="2"/>
      <c r="T23" s="25">
        <v>-472.8</v>
      </c>
    </row>
    <row r="24" spans="1:20" ht="39.9" customHeight="1" x14ac:dyDescent="0.35">
      <c r="A24" s="84">
        <f>SummeryDetail!A24</f>
        <v>14550</v>
      </c>
      <c r="B24" s="78">
        <f>SummeryDetail!B24</f>
        <v>-0.29999999999999716</v>
      </c>
      <c r="C24" s="79">
        <f>SummeryDetail!C24</f>
        <v>37.300000000000004</v>
      </c>
      <c r="D24" s="85">
        <f>SummeryDetail!D24</f>
        <v>37.6</v>
      </c>
      <c r="E24" s="2"/>
      <c r="F24" s="2"/>
      <c r="G24" s="2"/>
      <c r="H24" s="2"/>
      <c r="I24" s="2"/>
      <c r="J24" s="2"/>
      <c r="K24" s="2"/>
      <c r="L24" s="2"/>
      <c r="M24" s="2">
        <v>21</v>
      </c>
      <c r="N24" s="31">
        <v>13300</v>
      </c>
      <c r="O24" s="35">
        <v>-35.899999999999864</v>
      </c>
      <c r="P24" s="36">
        <v>-1618.2</v>
      </c>
      <c r="Q24" s="37">
        <v>-1582.3000000000002</v>
      </c>
      <c r="R24" s="2"/>
      <c r="S24" s="2"/>
      <c r="T24" s="25">
        <v>-1582.3000000000002</v>
      </c>
    </row>
    <row r="25" spans="1:20" ht="39.9" customHeight="1" x14ac:dyDescent="0.35">
      <c r="A25" s="84">
        <f>SummeryDetail!A25</f>
        <v>14500</v>
      </c>
      <c r="B25" s="78">
        <f>SummeryDetail!B25</f>
        <v>11.099999999999966</v>
      </c>
      <c r="C25" s="79">
        <f>SummeryDetail!C25</f>
        <v>321.8</v>
      </c>
      <c r="D25" s="85">
        <f>SummeryDetail!D25</f>
        <v>310.70000000000005</v>
      </c>
      <c r="E25" s="2"/>
      <c r="F25" s="2"/>
      <c r="G25" s="2"/>
      <c r="H25" s="2"/>
      <c r="I25" s="2"/>
      <c r="J25" s="2"/>
      <c r="K25" s="2"/>
      <c r="L25" s="2"/>
      <c r="M25" s="2">
        <v>20</v>
      </c>
      <c r="N25" s="31">
        <v>13250</v>
      </c>
      <c r="O25" s="35">
        <v>89.100000000000023</v>
      </c>
      <c r="P25" s="36">
        <v>-594.6</v>
      </c>
      <c r="Q25" s="37">
        <v>-683.7</v>
      </c>
      <c r="R25" s="2"/>
      <c r="S25" s="2"/>
      <c r="T25" s="25">
        <v>-683.7</v>
      </c>
    </row>
    <row r="26" spans="1:20" ht="39.9" customHeight="1" x14ac:dyDescent="0.35">
      <c r="A26" s="84">
        <f>SummeryDetail!A26</f>
        <v>14450</v>
      </c>
      <c r="B26" s="78">
        <f>SummeryDetail!B26</f>
        <v>2.2999999999999972</v>
      </c>
      <c r="C26" s="79">
        <f>SummeryDetail!C26</f>
        <v>99.5</v>
      </c>
      <c r="D26" s="85">
        <f>SummeryDetail!D26</f>
        <v>97.2</v>
      </c>
      <c r="E26" s="2"/>
      <c r="F26" s="2"/>
      <c r="G26" s="2"/>
      <c r="H26" s="2"/>
      <c r="I26" s="2"/>
      <c r="J26" s="2"/>
      <c r="K26" s="2"/>
      <c r="L26" s="2"/>
      <c r="M26" s="2">
        <v>19</v>
      </c>
      <c r="N26" s="31">
        <v>13200</v>
      </c>
      <c r="O26" s="35">
        <v>354.29999999999995</v>
      </c>
      <c r="P26" s="36">
        <v>-1618.7</v>
      </c>
      <c r="Q26" s="37">
        <v>-1973</v>
      </c>
      <c r="R26" s="2"/>
      <c r="S26" s="2"/>
      <c r="T26" s="25">
        <v>-1973</v>
      </c>
    </row>
    <row r="27" spans="1:20" ht="39.9" customHeight="1" x14ac:dyDescent="0.35">
      <c r="A27" s="84">
        <f>SummeryDetail!A27</f>
        <v>14400</v>
      </c>
      <c r="B27" s="78">
        <f>SummeryDetail!B27</f>
        <v>1.0999999999999943</v>
      </c>
      <c r="C27" s="79">
        <f>SummeryDetail!C27</f>
        <v>209.3</v>
      </c>
      <c r="D27" s="85">
        <f>SummeryDetail!D27</f>
        <v>208.20000000000002</v>
      </c>
      <c r="E27" s="2"/>
      <c r="F27" s="2"/>
      <c r="G27" s="2"/>
      <c r="H27" s="2"/>
      <c r="I27" s="2"/>
      <c r="J27" s="2"/>
      <c r="K27" s="2"/>
      <c r="L27" s="2"/>
      <c r="M27" s="2">
        <v>18</v>
      </c>
      <c r="N27" s="31">
        <v>13150</v>
      </c>
      <c r="O27" s="35">
        <v>64.099999999999966</v>
      </c>
      <c r="P27" s="36">
        <v>-483.90000000000003</v>
      </c>
      <c r="Q27" s="37">
        <v>-548</v>
      </c>
      <c r="R27" s="2"/>
      <c r="S27" s="2"/>
      <c r="T27" s="25">
        <v>-548</v>
      </c>
    </row>
    <row r="28" spans="1:20" ht="39.9" customHeight="1" x14ac:dyDescent="0.35">
      <c r="A28" s="84">
        <f>SummeryDetail!A28</f>
        <v>14350</v>
      </c>
      <c r="B28" s="78">
        <f>SummeryDetail!B28</f>
        <v>9.9999999999994316E-2</v>
      </c>
      <c r="C28" s="79">
        <f>SummeryDetail!C28</f>
        <v>43.5</v>
      </c>
      <c r="D28" s="85">
        <f>SummeryDetail!D28</f>
        <v>43.400000000000006</v>
      </c>
      <c r="E28" s="2"/>
      <c r="F28" s="2"/>
      <c r="G28" s="2"/>
      <c r="H28" s="2"/>
      <c r="I28" s="2"/>
      <c r="J28" s="2"/>
      <c r="K28" s="2"/>
      <c r="L28" s="2"/>
      <c r="M28" s="2">
        <v>17</v>
      </c>
      <c r="N28" s="31">
        <v>13100</v>
      </c>
      <c r="O28" s="35">
        <v>-24.400000000000091</v>
      </c>
      <c r="P28" s="36">
        <v>-1879.4</v>
      </c>
      <c r="Q28" s="37">
        <v>-1855</v>
      </c>
      <c r="R28" s="2"/>
      <c r="S28" s="2"/>
      <c r="T28" s="25">
        <v>-1855</v>
      </c>
    </row>
    <row r="29" spans="1:20" ht="39.9" customHeight="1" x14ac:dyDescent="0.35">
      <c r="A29" s="84">
        <f>SummeryDetail!A29</f>
        <v>14300</v>
      </c>
      <c r="B29" s="78">
        <f>SummeryDetail!B29</f>
        <v>19.300000000000011</v>
      </c>
      <c r="C29" s="79">
        <f>SummeryDetail!C29</f>
        <v>189.60000000000002</v>
      </c>
      <c r="D29" s="85">
        <f>SummeryDetail!D29</f>
        <v>170.3</v>
      </c>
      <c r="E29" s="2"/>
      <c r="F29" s="2"/>
      <c r="G29" s="2"/>
      <c r="H29" s="2"/>
      <c r="I29" s="2"/>
      <c r="J29" s="2"/>
      <c r="K29" s="2"/>
      <c r="L29" s="2"/>
      <c r="M29" s="2">
        <v>16</v>
      </c>
      <c r="N29" s="31">
        <v>13050</v>
      </c>
      <c r="O29" s="35">
        <v>10.599999999999994</v>
      </c>
      <c r="P29" s="36">
        <v>-193.10000000000002</v>
      </c>
      <c r="Q29" s="37">
        <v>-203.70000000000002</v>
      </c>
      <c r="R29" s="2"/>
      <c r="S29" s="2"/>
      <c r="T29" s="25">
        <v>-203.70000000000002</v>
      </c>
    </row>
    <row r="30" spans="1:20" ht="39.9" customHeight="1" x14ac:dyDescent="0.35">
      <c r="A30" s="88">
        <f>SummeryDetail!A30</f>
        <v>14250</v>
      </c>
      <c r="B30" s="89">
        <f>SummeryDetail!B30</f>
        <v>0.29999999999999716</v>
      </c>
      <c r="C30" s="90">
        <f>SummeryDetail!C30</f>
        <v>63.7</v>
      </c>
      <c r="D30" s="91">
        <f>SummeryDetail!D30</f>
        <v>63.400000000000006</v>
      </c>
      <c r="E30" s="2"/>
      <c r="F30" s="2"/>
      <c r="G30" s="2"/>
      <c r="H30" s="2"/>
      <c r="I30" s="2"/>
      <c r="J30" s="2"/>
      <c r="K30" s="2"/>
      <c r="L30" s="2"/>
      <c r="M30" s="2">
        <v>15</v>
      </c>
      <c r="N30" s="31">
        <v>13000</v>
      </c>
      <c r="O30" s="35">
        <v>77.100000000000023</v>
      </c>
      <c r="P30" s="36">
        <v>-998.80000000000007</v>
      </c>
      <c r="Q30" s="37">
        <v>-1075.9000000000001</v>
      </c>
      <c r="R30" s="2"/>
      <c r="S30" s="2"/>
      <c r="T30" s="25">
        <v>-1075.9000000000001</v>
      </c>
    </row>
    <row r="31" spans="1:20" ht="18.600000000000001" thickBot="1" x14ac:dyDescent="0.4">
      <c r="A31" s="21"/>
      <c r="B31" s="2"/>
      <c r="C31" s="2"/>
      <c r="D31" s="2"/>
      <c r="E31" s="2"/>
      <c r="F31" s="2"/>
      <c r="G31" s="2"/>
      <c r="H31" s="2"/>
      <c r="I31" s="2"/>
      <c r="J31" s="2"/>
      <c r="K31" s="2"/>
      <c r="L31" s="2"/>
      <c r="M31" s="2"/>
      <c r="N31" s="2"/>
      <c r="O31" s="44"/>
      <c r="P31" s="44"/>
      <c r="Q31" s="44"/>
      <c r="R31" s="2"/>
      <c r="S31" s="2"/>
    </row>
    <row r="32" spans="1:20" ht="60.75" customHeight="1" thickBot="1" x14ac:dyDescent="0.35">
      <c r="A32" s="21"/>
      <c r="B32" s="163" t="s">
        <v>39</v>
      </c>
      <c r="C32" s="164"/>
      <c r="D32" s="165"/>
      <c r="E32" s="2"/>
      <c r="F32" s="2"/>
      <c r="G32" s="2"/>
      <c r="H32" s="2"/>
      <c r="I32" s="2"/>
      <c r="J32" s="2"/>
      <c r="K32" s="2"/>
      <c r="L32" s="2"/>
      <c r="M32" s="2"/>
      <c r="N32" s="2"/>
      <c r="O32" s="163" t="s">
        <v>38</v>
      </c>
      <c r="P32" s="164"/>
      <c r="Q32" s="165"/>
      <c r="R32" s="2"/>
      <c r="S32" s="2"/>
    </row>
    <row r="33" spans="1:19" x14ac:dyDescent="0.3">
      <c r="A33" s="21"/>
      <c r="B33" s="2"/>
      <c r="C33" s="2"/>
      <c r="D33" s="2"/>
      <c r="E33" s="2"/>
      <c r="F33" s="2"/>
      <c r="G33" s="2"/>
      <c r="H33" s="2" t="str">
        <f>Infos!B33</f>
        <v>2023-11+2023-12</v>
      </c>
      <c r="I33" s="2"/>
      <c r="J33" s="2"/>
      <c r="K33" s="2"/>
      <c r="L33" s="2"/>
      <c r="M33" s="2"/>
      <c r="N33" s="2"/>
      <c r="O33" s="2"/>
      <c r="P33" s="2"/>
      <c r="Q33" s="2"/>
      <c r="R33" s="2"/>
      <c r="S33" s="2"/>
    </row>
    <row r="34" spans="1:19" ht="18" x14ac:dyDescent="0.35">
      <c r="A34" s="42" t="s">
        <v>36</v>
      </c>
      <c r="B34" s="42"/>
      <c r="C34" s="42"/>
      <c r="D34" s="42"/>
      <c r="E34" s="28"/>
      <c r="F34" s="28"/>
      <c r="G34" s="28"/>
      <c r="H34" s="28" t="str">
        <f>Infos!B32</f>
        <v>2023-12</v>
      </c>
      <c r="I34" s="2"/>
      <c r="J34" s="2"/>
      <c r="K34" s="2"/>
      <c r="L34" s="2"/>
      <c r="M34" s="2"/>
      <c r="N34" s="42" t="s">
        <v>36</v>
      </c>
      <c r="O34" s="42"/>
      <c r="P34" s="42"/>
      <c r="Q34" s="42"/>
      <c r="R34" s="2"/>
      <c r="S34" s="2"/>
    </row>
    <row r="35" spans="1:19" ht="18" x14ac:dyDescent="0.35">
      <c r="A35" s="43" t="s">
        <v>37</v>
      </c>
      <c r="B35" s="43"/>
      <c r="C35" s="43"/>
      <c r="D35" s="43"/>
      <c r="E35" s="28"/>
      <c r="F35" s="28"/>
      <c r="G35" s="71" t="s">
        <v>141</v>
      </c>
      <c r="H35" s="28"/>
      <c r="I35" s="2"/>
      <c r="J35" s="2"/>
      <c r="K35" s="2"/>
      <c r="L35" s="2"/>
      <c r="M35" s="2"/>
      <c r="N35" s="43" t="s">
        <v>37</v>
      </c>
      <c r="O35" s="43"/>
      <c r="P35" s="43"/>
      <c r="Q35" s="43"/>
      <c r="R35" s="2"/>
      <c r="S35" s="2"/>
    </row>
    <row r="36" spans="1:19" x14ac:dyDescent="0.3">
      <c r="A36" s="28"/>
      <c r="B36" s="28"/>
      <c r="C36" s="28"/>
      <c r="D36" s="28"/>
      <c r="E36" s="28"/>
      <c r="F36" s="28"/>
      <c r="G36" s="28"/>
      <c r="H36" s="28"/>
      <c r="I36" s="2"/>
      <c r="J36" s="2"/>
      <c r="K36" s="2"/>
      <c r="L36" s="2"/>
      <c r="M36" s="2"/>
      <c r="N36" s="2"/>
      <c r="O36" s="2"/>
      <c r="P36" s="2"/>
      <c r="Q36" s="2"/>
      <c r="R36" s="2"/>
      <c r="S36" s="2"/>
    </row>
    <row r="37" spans="1:19" ht="117.75" customHeight="1" x14ac:dyDescent="0.3">
      <c r="A37" s="181" t="s">
        <v>105</v>
      </c>
      <c r="B37" s="182"/>
      <c r="C37" s="182"/>
      <c r="D37" s="182"/>
      <c r="E37" s="182"/>
      <c r="F37" s="182"/>
      <c r="G37" s="182"/>
      <c r="H37" s="182"/>
      <c r="I37" s="182"/>
      <c r="J37" s="2"/>
      <c r="K37" s="2"/>
      <c r="L37" s="2"/>
      <c r="M37" s="2"/>
      <c r="N37" s="162" t="s">
        <v>43</v>
      </c>
      <c r="O37" s="162"/>
      <c r="P37" s="162"/>
      <c r="Q37" s="162"/>
      <c r="R37" s="2"/>
      <c r="S37" s="2"/>
    </row>
    <row r="38" spans="1:19" x14ac:dyDescent="0.3">
      <c r="A38" s="28"/>
      <c r="B38" s="28"/>
      <c r="C38" s="28"/>
      <c r="D38" s="28"/>
      <c r="E38" s="28"/>
      <c r="F38" s="28"/>
      <c r="G38" s="28"/>
      <c r="H38" s="28"/>
      <c r="I38" s="2"/>
      <c r="J38" s="2"/>
      <c r="K38" s="2"/>
      <c r="L38" s="2"/>
      <c r="M38" s="2"/>
      <c r="N38" s="2"/>
      <c r="O38" s="2"/>
      <c r="P38" s="2"/>
      <c r="Q38" s="2"/>
      <c r="R38" s="2"/>
      <c r="S38" s="2"/>
    </row>
    <row r="39" spans="1:19" x14ac:dyDescent="0.3">
      <c r="A39" s="28"/>
      <c r="B39" s="28"/>
      <c r="C39" s="28"/>
      <c r="D39" s="28"/>
      <c r="E39" s="28"/>
      <c r="F39" s="28"/>
      <c r="G39" s="28"/>
      <c r="H39" s="28"/>
      <c r="I39" s="2"/>
      <c r="J39" s="2"/>
      <c r="K39" s="2"/>
      <c r="L39" s="2"/>
      <c r="M39" s="2"/>
      <c r="N39" s="2"/>
      <c r="O39" s="2"/>
      <c r="P39" s="2"/>
      <c r="Q39" s="2"/>
      <c r="R39" s="2"/>
      <c r="S39" s="2"/>
    </row>
    <row r="40" spans="1:19" x14ac:dyDescent="0.3">
      <c r="A40" s="28"/>
      <c r="B40" s="28"/>
      <c r="C40" s="28"/>
      <c r="D40" s="28"/>
      <c r="E40" s="28"/>
      <c r="F40" s="28"/>
      <c r="G40" s="28"/>
      <c r="H40" s="28"/>
      <c r="I40" s="2"/>
      <c r="J40" s="2"/>
      <c r="K40" s="2"/>
      <c r="L40" s="2"/>
      <c r="M40" s="2"/>
      <c r="N40" s="2"/>
      <c r="O40" s="2"/>
      <c r="P40" s="2"/>
      <c r="Q40" s="2"/>
      <c r="R40" s="2"/>
      <c r="S40" s="2"/>
    </row>
    <row r="41" spans="1:19" x14ac:dyDescent="0.3">
      <c r="A41" s="28"/>
      <c r="B41" s="28"/>
      <c r="C41" s="28"/>
      <c r="D41" s="28"/>
      <c r="E41" s="28"/>
      <c r="F41" s="28"/>
      <c r="G41" s="28"/>
      <c r="H41" s="28"/>
      <c r="I41" s="2"/>
      <c r="J41" s="2"/>
      <c r="K41" s="2"/>
      <c r="L41" s="2"/>
      <c r="M41" s="2"/>
      <c r="N41" s="2"/>
      <c r="O41" s="2"/>
      <c r="P41" s="2"/>
      <c r="Q41" s="2"/>
      <c r="R41" s="2"/>
      <c r="S41" s="2"/>
    </row>
    <row r="42" spans="1:19" x14ac:dyDescent="0.3">
      <c r="A42" s="28"/>
      <c r="B42" s="28"/>
      <c r="C42" s="28"/>
      <c r="D42" s="28"/>
      <c r="E42" s="28"/>
      <c r="F42" s="28"/>
      <c r="G42" s="28"/>
      <c r="H42" s="28"/>
      <c r="I42" s="2"/>
      <c r="J42" s="2"/>
      <c r="K42" s="2"/>
      <c r="L42" s="2"/>
      <c r="M42" s="2"/>
      <c r="N42" s="2"/>
      <c r="O42" s="2"/>
      <c r="P42" s="2"/>
      <c r="Q42" s="2"/>
      <c r="R42" s="2"/>
      <c r="S42" s="2"/>
    </row>
    <row r="43" spans="1:19" x14ac:dyDescent="0.3">
      <c r="A43" s="28"/>
      <c r="B43" s="28"/>
      <c r="C43" s="28"/>
      <c r="D43" s="28"/>
      <c r="E43" s="28"/>
      <c r="F43" s="28"/>
      <c r="G43" s="28"/>
      <c r="H43" s="28"/>
      <c r="I43" s="2"/>
      <c r="J43" s="2"/>
      <c r="K43" s="2"/>
      <c r="L43" s="2"/>
      <c r="M43" s="2"/>
      <c r="N43" s="2"/>
      <c r="O43" s="2"/>
      <c r="P43" s="2"/>
      <c r="Q43" s="2"/>
      <c r="R43" s="2"/>
      <c r="S43" s="2"/>
    </row>
    <row r="44" spans="1:19" x14ac:dyDescent="0.3">
      <c r="A44" s="28"/>
      <c r="B44" s="28"/>
      <c r="C44" s="28"/>
      <c r="D44" s="28"/>
      <c r="E44" s="28"/>
      <c r="F44" s="28"/>
      <c r="G44" s="28"/>
      <c r="H44" s="28"/>
      <c r="I44" s="2"/>
      <c r="J44" s="2"/>
      <c r="K44" s="2"/>
      <c r="L44" s="2"/>
      <c r="M44" s="2"/>
      <c r="N44" s="2"/>
      <c r="O44" s="2"/>
      <c r="P44" s="2"/>
      <c r="Q44" s="2"/>
      <c r="R44" s="2"/>
      <c r="S44" s="2"/>
    </row>
    <row r="45" spans="1:19" x14ac:dyDescent="0.3">
      <c r="A45" s="21"/>
      <c r="B45" s="2"/>
      <c r="C45" s="2"/>
      <c r="D45" s="2"/>
      <c r="E45" s="2"/>
      <c r="F45" s="2"/>
      <c r="G45" s="2"/>
      <c r="H45" s="2"/>
      <c r="I45" s="2"/>
      <c r="J45" s="2"/>
      <c r="K45" s="2"/>
      <c r="L45" s="2"/>
      <c r="M45" s="2"/>
      <c r="N45" s="2"/>
      <c r="O45" s="2"/>
      <c r="P45" s="2"/>
      <c r="Q45" s="2"/>
      <c r="R45" s="2"/>
      <c r="S45" s="2"/>
    </row>
    <row r="46" spans="1:19" x14ac:dyDescent="0.3">
      <c r="A46" s="21"/>
      <c r="B46" s="2"/>
      <c r="C46" s="2"/>
      <c r="D46" s="2"/>
      <c r="E46" s="2"/>
      <c r="F46" s="2"/>
      <c r="G46" s="2"/>
      <c r="H46" s="2"/>
      <c r="I46" s="2"/>
      <c r="J46" s="2"/>
      <c r="K46" s="2"/>
      <c r="L46" s="2"/>
      <c r="M46" s="2"/>
      <c r="N46" s="2"/>
      <c r="O46" s="2"/>
      <c r="P46" s="2"/>
      <c r="Q46" s="2"/>
      <c r="R46" s="2"/>
      <c r="S46" s="2"/>
    </row>
    <row r="47" spans="1:19" x14ac:dyDescent="0.3">
      <c r="A47" s="21"/>
      <c r="B47" s="2"/>
      <c r="C47" s="2"/>
      <c r="D47" s="2"/>
      <c r="E47" s="2"/>
      <c r="F47" s="2"/>
      <c r="G47" s="2"/>
      <c r="H47" s="2"/>
      <c r="I47" s="2"/>
      <c r="J47" s="2"/>
      <c r="K47" s="2"/>
      <c r="L47" s="2"/>
      <c r="M47" s="2"/>
      <c r="N47" s="2"/>
      <c r="O47" s="2"/>
      <c r="P47" s="2"/>
      <c r="Q47" s="2"/>
      <c r="R47" s="2"/>
      <c r="S47" s="2"/>
    </row>
    <row r="48" spans="1:19" x14ac:dyDescent="0.3">
      <c r="A48" s="21"/>
      <c r="B48" s="2"/>
      <c r="C48" s="2"/>
      <c r="D48" s="2"/>
      <c r="E48" s="2"/>
      <c r="F48" s="2"/>
      <c r="G48" s="2"/>
      <c r="H48" s="2"/>
      <c r="I48" s="2"/>
      <c r="J48" s="2"/>
      <c r="K48" s="2"/>
      <c r="L48" s="2"/>
      <c r="M48" s="2"/>
      <c r="N48" s="2"/>
      <c r="O48" s="2"/>
      <c r="P48" s="2"/>
      <c r="Q48" s="2"/>
      <c r="R48" s="2"/>
      <c r="S48" s="2"/>
    </row>
    <row r="49" spans="1:19" x14ac:dyDescent="0.3">
      <c r="A49" s="21"/>
      <c r="B49" s="2"/>
      <c r="C49" s="2"/>
      <c r="D49" s="2"/>
      <c r="E49" s="2"/>
      <c r="F49" s="2"/>
      <c r="G49" s="2"/>
      <c r="H49" s="2"/>
      <c r="I49" s="2"/>
      <c r="J49" s="2"/>
      <c r="K49" s="2"/>
      <c r="L49" s="2"/>
      <c r="M49" s="2"/>
      <c r="N49" s="2"/>
      <c r="O49" s="2"/>
      <c r="P49" s="2"/>
      <c r="Q49" s="2"/>
      <c r="R49" s="2"/>
      <c r="S49" s="2"/>
    </row>
    <row r="50" spans="1:19" x14ac:dyDescent="0.3">
      <c r="A50" s="21"/>
      <c r="B50" s="2"/>
      <c r="C50" s="2"/>
      <c r="D50" s="2"/>
      <c r="E50" s="2"/>
      <c r="F50" s="2"/>
      <c r="G50" s="2"/>
      <c r="H50" s="2"/>
      <c r="I50" s="2"/>
      <c r="J50" s="2"/>
      <c r="K50" s="2"/>
      <c r="L50" s="2"/>
      <c r="M50" s="2"/>
      <c r="N50" s="2"/>
      <c r="O50" s="2"/>
      <c r="P50" s="2"/>
      <c r="Q50" s="2"/>
      <c r="R50" s="2"/>
      <c r="S50" s="2"/>
    </row>
    <row r="51" spans="1:19" x14ac:dyDescent="0.3">
      <c r="A51" s="21"/>
      <c r="B51" s="2"/>
      <c r="C51" s="2"/>
      <c r="D51" s="2"/>
      <c r="E51" s="2"/>
      <c r="F51" s="2"/>
      <c r="G51" s="2"/>
      <c r="H51" s="2"/>
      <c r="I51" s="2"/>
      <c r="J51" s="2"/>
      <c r="K51" s="2"/>
      <c r="L51" s="2"/>
      <c r="M51" s="2"/>
      <c r="N51" s="2"/>
      <c r="O51" s="2"/>
      <c r="P51" s="2"/>
      <c r="Q51" s="2"/>
      <c r="R51" s="2"/>
      <c r="S51" s="2"/>
    </row>
    <row r="52" spans="1:19" x14ac:dyDescent="0.3">
      <c r="A52" s="21"/>
      <c r="B52" s="2"/>
      <c r="C52" s="2"/>
      <c r="D52" s="2"/>
      <c r="E52" s="2"/>
      <c r="F52" s="2"/>
      <c r="G52" s="2"/>
      <c r="H52" s="2"/>
      <c r="I52" s="2"/>
      <c r="J52" s="2"/>
      <c r="K52" s="2"/>
      <c r="L52" s="2"/>
      <c r="M52" s="2"/>
      <c r="N52" s="2"/>
      <c r="O52" s="2"/>
      <c r="P52" s="2"/>
      <c r="Q52" s="2"/>
      <c r="R52" s="2"/>
      <c r="S52" s="2"/>
    </row>
    <row r="53" spans="1:19" x14ac:dyDescent="0.3">
      <c r="A53" s="21"/>
      <c r="B53" s="2"/>
      <c r="C53" s="2"/>
      <c r="D53" s="2"/>
      <c r="E53" s="2"/>
      <c r="F53" s="2"/>
      <c r="G53" s="2"/>
      <c r="H53" s="2"/>
      <c r="I53" s="2"/>
      <c r="J53" s="2"/>
      <c r="K53" s="2"/>
      <c r="L53" s="2"/>
      <c r="M53" s="2"/>
      <c r="N53" s="2"/>
      <c r="O53" s="2"/>
      <c r="P53" s="2"/>
      <c r="Q53" s="2"/>
      <c r="R53" s="2"/>
      <c r="S53" s="2"/>
    </row>
    <row r="54" spans="1:19" x14ac:dyDescent="0.3">
      <c r="A54" s="21"/>
      <c r="B54" s="2"/>
      <c r="C54" s="2"/>
      <c r="D54" s="2"/>
      <c r="E54" s="2"/>
      <c r="F54" s="2"/>
      <c r="G54" s="2"/>
      <c r="H54" s="2"/>
      <c r="I54" s="2"/>
      <c r="J54" s="2"/>
      <c r="K54" s="2"/>
      <c r="L54" s="2"/>
      <c r="M54" s="2"/>
      <c r="N54" s="2"/>
      <c r="O54" s="2"/>
      <c r="P54" s="2"/>
      <c r="Q54" s="2"/>
      <c r="R54" s="2"/>
      <c r="S54" s="2"/>
    </row>
    <row r="55" spans="1:19" x14ac:dyDescent="0.3">
      <c r="A55" s="21"/>
      <c r="B55" s="2"/>
      <c r="C55" s="2"/>
      <c r="D55" s="2"/>
      <c r="E55" s="2"/>
      <c r="F55" s="2"/>
      <c r="G55" s="2"/>
      <c r="H55" s="2"/>
      <c r="I55" s="2"/>
      <c r="J55" s="2"/>
      <c r="K55" s="2"/>
      <c r="L55" s="2"/>
      <c r="M55" s="2"/>
      <c r="N55" s="2"/>
      <c r="O55" s="2"/>
      <c r="P55" s="2"/>
      <c r="Q55" s="2"/>
      <c r="R55" s="2"/>
      <c r="S55" s="2"/>
    </row>
    <row r="56" spans="1:19" x14ac:dyDescent="0.3">
      <c r="A56" s="21"/>
      <c r="B56" s="2"/>
      <c r="C56" s="2"/>
      <c r="D56" s="2"/>
      <c r="E56" s="2"/>
      <c r="F56" s="2"/>
      <c r="G56" s="2"/>
      <c r="H56" s="2"/>
      <c r="I56" s="2"/>
      <c r="J56" s="2"/>
      <c r="K56" s="2"/>
      <c r="L56" s="2"/>
      <c r="M56" s="2"/>
      <c r="N56" s="2"/>
      <c r="O56" s="2"/>
      <c r="P56" s="2"/>
      <c r="Q56" s="2"/>
      <c r="R56" s="2"/>
      <c r="S56" s="2"/>
    </row>
    <row r="57" spans="1:19" x14ac:dyDescent="0.3">
      <c r="A57" s="21"/>
      <c r="B57" s="2"/>
      <c r="C57" s="2"/>
      <c r="D57" s="2"/>
      <c r="E57" s="2"/>
      <c r="F57" s="2"/>
      <c r="G57" s="2"/>
      <c r="H57" s="2"/>
      <c r="I57" s="2"/>
      <c r="J57" s="2"/>
      <c r="K57" s="2"/>
      <c r="L57" s="2"/>
      <c r="M57" s="2"/>
      <c r="N57" s="2"/>
      <c r="O57" s="2"/>
      <c r="P57" s="2"/>
      <c r="Q57" s="2"/>
      <c r="R57" s="2"/>
      <c r="S57" s="2"/>
    </row>
    <row r="58" spans="1:19" x14ac:dyDescent="0.3">
      <c r="A58" s="21"/>
      <c r="B58" s="2"/>
      <c r="C58" s="2"/>
      <c r="D58" s="2"/>
      <c r="E58" s="2"/>
      <c r="F58" s="2"/>
      <c r="G58" s="2"/>
      <c r="H58" s="2"/>
      <c r="I58" s="2"/>
      <c r="J58" s="2"/>
      <c r="K58" s="2"/>
      <c r="L58" s="2"/>
      <c r="M58" s="2"/>
      <c r="N58" s="2"/>
      <c r="O58" s="2"/>
      <c r="P58" s="2"/>
      <c r="Q58" s="2"/>
      <c r="R58" s="2"/>
      <c r="S58" s="2"/>
    </row>
    <row r="59" spans="1:19" x14ac:dyDescent="0.3">
      <c r="A59" s="21"/>
      <c r="B59" s="2"/>
      <c r="C59" s="2"/>
      <c r="D59" s="2"/>
      <c r="E59" s="2"/>
      <c r="F59" s="2"/>
      <c r="G59" s="2"/>
      <c r="H59" s="2"/>
      <c r="I59" s="2"/>
      <c r="J59" s="2"/>
      <c r="K59" s="2"/>
      <c r="L59" s="2"/>
      <c r="M59" s="2"/>
      <c r="N59" s="2"/>
      <c r="O59" s="2"/>
      <c r="P59" s="2"/>
      <c r="Q59" s="2"/>
      <c r="R59" s="2"/>
      <c r="S59" s="2"/>
    </row>
    <row r="60" spans="1:19" x14ac:dyDescent="0.3">
      <c r="A60" s="21"/>
      <c r="B60" s="2"/>
      <c r="C60" s="2"/>
      <c r="D60" s="2"/>
      <c r="E60" s="2"/>
      <c r="F60" s="2"/>
      <c r="G60" s="2"/>
      <c r="H60" s="2"/>
      <c r="I60" s="2"/>
      <c r="J60" s="2"/>
      <c r="K60" s="2"/>
      <c r="L60" s="2"/>
      <c r="M60" s="2"/>
      <c r="N60" s="2"/>
      <c r="O60" s="2"/>
      <c r="P60" s="2"/>
      <c r="Q60" s="2"/>
      <c r="R60" s="2"/>
      <c r="S60" s="2"/>
    </row>
    <row r="61" spans="1:19" x14ac:dyDescent="0.3">
      <c r="A61" s="21"/>
      <c r="B61" s="2"/>
      <c r="C61" s="2"/>
      <c r="D61" s="2"/>
      <c r="E61" s="2"/>
      <c r="F61" s="2"/>
      <c r="G61" s="2"/>
      <c r="H61" s="2"/>
      <c r="I61" s="2"/>
      <c r="J61" s="2"/>
      <c r="K61" s="2"/>
      <c r="L61" s="2"/>
      <c r="M61" s="2"/>
      <c r="N61" s="2"/>
      <c r="O61" s="2"/>
      <c r="P61" s="2"/>
      <c r="Q61" s="2"/>
      <c r="R61" s="2"/>
      <c r="S61" s="2"/>
    </row>
    <row r="62" spans="1:19" x14ac:dyDescent="0.3">
      <c r="A62" s="21"/>
      <c r="B62" s="2"/>
      <c r="C62" s="2"/>
      <c r="D62" s="2"/>
      <c r="E62" s="2"/>
      <c r="F62" s="2"/>
      <c r="G62" s="2"/>
      <c r="H62" s="2"/>
      <c r="I62" s="2"/>
      <c r="J62" s="2"/>
      <c r="K62" s="2"/>
      <c r="L62" s="2"/>
      <c r="M62" s="2"/>
      <c r="N62" s="2"/>
      <c r="O62" s="2"/>
      <c r="P62" s="2"/>
      <c r="Q62" s="2"/>
      <c r="R62" s="2"/>
      <c r="S62" s="2"/>
    </row>
    <row r="63" spans="1:19" x14ac:dyDescent="0.3">
      <c r="A63" s="21"/>
      <c r="B63" s="2"/>
      <c r="C63" s="2"/>
      <c r="D63" s="2"/>
      <c r="E63" s="2"/>
      <c r="F63" s="2"/>
      <c r="G63" s="2"/>
      <c r="H63" s="2"/>
      <c r="I63" s="2"/>
      <c r="J63" s="2"/>
      <c r="K63" s="2"/>
      <c r="L63" s="2"/>
      <c r="M63" s="2"/>
      <c r="N63" s="2"/>
      <c r="O63" s="2"/>
      <c r="P63" s="2"/>
      <c r="Q63" s="2"/>
      <c r="R63" s="2"/>
      <c r="S63" s="2"/>
    </row>
    <row r="64" spans="1:19" x14ac:dyDescent="0.3">
      <c r="A64" s="21"/>
      <c r="B64" s="2"/>
      <c r="C64" s="2"/>
      <c r="D64" s="2"/>
      <c r="E64" s="2"/>
      <c r="F64" s="2"/>
      <c r="G64" s="2"/>
      <c r="H64" s="2"/>
      <c r="I64" s="2"/>
      <c r="J64" s="2"/>
      <c r="K64" s="2"/>
      <c r="L64" s="2"/>
      <c r="M64" s="2"/>
      <c r="N64" s="2"/>
      <c r="O64" s="2"/>
      <c r="P64" s="2"/>
      <c r="Q64" s="2"/>
      <c r="R64" s="2"/>
      <c r="S64" s="2"/>
    </row>
    <row r="65" spans="1:19" x14ac:dyDescent="0.3">
      <c r="A65" s="21"/>
      <c r="B65" s="2"/>
      <c r="C65" s="2"/>
      <c r="D65" s="2"/>
      <c r="E65" s="2"/>
      <c r="F65" s="2"/>
      <c r="G65" s="2"/>
      <c r="H65" s="2"/>
      <c r="I65" s="2"/>
      <c r="J65" s="2"/>
      <c r="K65" s="2"/>
      <c r="L65" s="2"/>
      <c r="M65" s="2"/>
      <c r="N65" s="2"/>
      <c r="O65" s="2"/>
      <c r="P65" s="2"/>
      <c r="Q65" s="2"/>
      <c r="R65" s="2"/>
      <c r="S65" s="2"/>
    </row>
    <row r="66" spans="1:19" x14ac:dyDescent="0.3">
      <c r="A66" s="21"/>
      <c r="B66" s="2"/>
      <c r="C66" s="2"/>
      <c r="D66" s="2"/>
      <c r="E66" s="2"/>
      <c r="F66" s="2"/>
      <c r="G66" s="2"/>
      <c r="H66" s="2"/>
      <c r="I66" s="2"/>
      <c r="J66" s="2"/>
      <c r="K66" s="2"/>
      <c r="L66" s="2"/>
      <c r="M66" s="2"/>
      <c r="N66" s="2"/>
      <c r="O66" s="2"/>
      <c r="P66" s="2"/>
      <c r="Q66" s="2"/>
      <c r="R66" s="2"/>
      <c r="S66" s="2"/>
    </row>
    <row r="67" spans="1:19" x14ac:dyDescent="0.3">
      <c r="A67" s="21"/>
      <c r="B67" s="2"/>
      <c r="C67" s="2"/>
      <c r="D67" s="2"/>
      <c r="E67" s="2"/>
      <c r="F67" s="2"/>
      <c r="G67" s="2"/>
      <c r="H67" s="2"/>
      <c r="I67" s="2"/>
      <c r="J67" s="2"/>
      <c r="K67" s="2"/>
      <c r="L67" s="2"/>
      <c r="M67" s="2"/>
      <c r="N67" s="2"/>
      <c r="O67" s="2"/>
      <c r="P67" s="2"/>
      <c r="Q67" s="2"/>
      <c r="R67" s="2"/>
      <c r="S67" s="2"/>
    </row>
    <row r="68" spans="1:19" x14ac:dyDescent="0.3">
      <c r="A68" s="21"/>
      <c r="B68" s="2"/>
      <c r="C68" s="2"/>
      <c r="D68" s="2"/>
      <c r="E68" s="2"/>
      <c r="F68" s="2"/>
      <c r="G68" s="2"/>
      <c r="H68" s="2"/>
      <c r="I68" s="2"/>
      <c r="J68" s="2"/>
      <c r="K68" s="2"/>
      <c r="L68" s="2"/>
      <c r="M68" s="2"/>
      <c r="N68" s="2"/>
      <c r="O68" s="2"/>
      <c r="P68" s="2"/>
      <c r="Q68" s="2"/>
      <c r="R68" s="2"/>
      <c r="S68" s="2"/>
    </row>
    <row r="69" spans="1:19" x14ac:dyDescent="0.3">
      <c r="A69" s="21"/>
      <c r="B69" s="2"/>
      <c r="C69" s="2"/>
      <c r="D69" s="2"/>
      <c r="E69" s="2"/>
      <c r="F69" s="2"/>
      <c r="G69" s="2"/>
      <c r="H69" s="2"/>
      <c r="I69" s="2"/>
      <c r="J69" s="2"/>
      <c r="K69" s="2"/>
      <c r="L69" s="2"/>
      <c r="M69" s="2"/>
      <c r="N69" s="2"/>
      <c r="O69" s="2"/>
      <c r="P69" s="2"/>
      <c r="Q69" s="2"/>
      <c r="R69" s="2"/>
      <c r="S69" s="2"/>
    </row>
    <row r="70" spans="1:19" x14ac:dyDescent="0.3">
      <c r="A70" s="21"/>
      <c r="B70" s="2"/>
      <c r="C70" s="2"/>
      <c r="D70" s="2"/>
      <c r="E70" s="2"/>
      <c r="F70" s="2"/>
      <c r="G70" s="2"/>
      <c r="H70" s="2"/>
      <c r="I70" s="2"/>
      <c r="J70" s="2"/>
      <c r="K70" s="2"/>
      <c r="L70" s="2"/>
      <c r="M70" s="2"/>
      <c r="N70" s="2"/>
      <c r="O70" s="2"/>
      <c r="P70" s="2"/>
      <c r="Q70" s="2"/>
      <c r="R70" s="2"/>
      <c r="S70" s="2"/>
    </row>
    <row r="71" spans="1:19" x14ac:dyDescent="0.3">
      <c r="A71" s="21"/>
      <c r="B71" s="2"/>
      <c r="C71" s="2"/>
      <c r="D71" s="2"/>
      <c r="E71" s="2"/>
      <c r="F71" s="2"/>
      <c r="G71" s="2"/>
      <c r="H71" s="2"/>
      <c r="I71" s="2"/>
      <c r="J71" s="2"/>
      <c r="K71" s="2"/>
      <c r="L71" s="2"/>
      <c r="M71" s="2"/>
      <c r="N71" s="2"/>
      <c r="O71" s="2"/>
      <c r="P71" s="2"/>
      <c r="Q71" s="2"/>
      <c r="R71" s="2"/>
      <c r="S71" s="2"/>
    </row>
    <row r="72" spans="1:19" x14ac:dyDescent="0.3">
      <c r="A72" s="21"/>
      <c r="B72" s="2"/>
      <c r="C72" s="2"/>
      <c r="D72" s="2"/>
      <c r="E72" s="2"/>
      <c r="F72" s="2"/>
      <c r="G72" s="2"/>
      <c r="H72" s="2"/>
      <c r="I72" s="2"/>
      <c r="J72" s="2"/>
      <c r="K72" s="2"/>
      <c r="L72" s="2"/>
      <c r="M72" s="2"/>
      <c r="N72" s="2"/>
      <c r="O72" s="2"/>
      <c r="P72" s="2"/>
      <c r="Q72" s="2"/>
      <c r="R72" s="2"/>
      <c r="S72" s="2"/>
    </row>
    <row r="73" spans="1:19" x14ac:dyDescent="0.3">
      <c r="A73" s="21"/>
      <c r="B73" s="2"/>
      <c r="C73" s="2"/>
      <c r="D73" s="2"/>
      <c r="E73" s="2"/>
      <c r="F73" s="2"/>
      <c r="G73" s="2"/>
      <c r="H73" s="2"/>
      <c r="I73" s="2"/>
      <c r="J73" s="2"/>
      <c r="K73" s="2"/>
      <c r="L73" s="2"/>
      <c r="M73" s="2"/>
      <c r="N73" s="2"/>
      <c r="O73" s="2"/>
      <c r="P73" s="2"/>
      <c r="Q73" s="2"/>
      <c r="R73" s="2"/>
      <c r="S73" s="2"/>
    </row>
    <row r="74" spans="1:19" x14ac:dyDescent="0.3">
      <c r="A74" s="21"/>
      <c r="B74" s="2"/>
      <c r="C74" s="2"/>
      <c r="D74" s="2"/>
      <c r="E74" s="2"/>
      <c r="F74" s="2"/>
      <c r="G74" s="2"/>
      <c r="H74" s="2"/>
      <c r="I74" s="2"/>
      <c r="J74" s="2"/>
      <c r="K74" s="2"/>
      <c r="L74" s="2"/>
      <c r="M74" s="2"/>
      <c r="N74" s="2"/>
      <c r="O74" s="2"/>
      <c r="P74" s="2"/>
      <c r="Q74" s="2"/>
      <c r="R74" s="2"/>
      <c r="S74" s="2"/>
    </row>
    <row r="75" spans="1:19" x14ac:dyDescent="0.3">
      <c r="A75" s="21"/>
      <c r="B75" s="2"/>
      <c r="C75" s="2"/>
      <c r="D75" s="2"/>
      <c r="E75" s="2"/>
      <c r="F75" s="2"/>
      <c r="G75" s="2"/>
      <c r="H75" s="2"/>
      <c r="I75" s="2"/>
      <c r="J75" s="2"/>
      <c r="K75" s="2"/>
      <c r="L75" s="2"/>
      <c r="M75" s="2"/>
      <c r="N75" s="2"/>
      <c r="O75" s="2"/>
      <c r="P75" s="2"/>
      <c r="Q75" s="2"/>
      <c r="R75" s="2"/>
      <c r="S75" s="2"/>
    </row>
    <row r="76" spans="1:19" x14ac:dyDescent="0.3">
      <c r="A76" s="21"/>
      <c r="B76" s="2"/>
      <c r="C76" s="2"/>
      <c r="D76" s="2"/>
      <c r="E76" s="2"/>
      <c r="F76" s="2"/>
      <c r="G76" s="2"/>
      <c r="H76" s="2"/>
      <c r="I76" s="2"/>
      <c r="J76" s="2"/>
      <c r="K76" s="2"/>
      <c r="L76" s="2"/>
      <c r="M76" s="2"/>
      <c r="N76" s="2"/>
      <c r="O76" s="2"/>
      <c r="P76" s="2"/>
      <c r="Q76" s="2"/>
      <c r="R76" s="2"/>
      <c r="S76" s="2"/>
    </row>
    <row r="77" spans="1:19" x14ac:dyDescent="0.3">
      <c r="A77" s="21"/>
      <c r="B77" s="2"/>
      <c r="C77" s="2"/>
      <c r="D77" s="2"/>
      <c r="E77" s="2"/>
      <c r="F77" s="2"/>
      <c r="G77" s="2"/>
      <c r="H77" s="2"/>
      <c r="I77" s="2"/>
      <c r="J77" s="2"/>
      <c r="K77" s="2"/>
      <c r="L77" s="2"/>
      <c r="M77" s="2"/>
      <c r="N77" s="2"/>
      <c r="O77" s="2"/>
      <c r="P77" s="2"/>
      <c r="Q77" s="2"/>
      <c r="R77" s="2"/>
      <c r="S77" s="2"/>
    </row>
    <row r="78" spans="1:19" x14ac:dyDescent="0.3">
      <c r="A78" s="21"/>
      <c r="B78" s="2"/>
      <c r="C78" s="2"/>
      <c r="D78" s="2"/>
      <c r="E78" s="2"/>
      <c r="F78" s="2"/>
      <c r="G78" s="2"/>
      <c r="H78" s="2"/>
      <c r="I78" s="2"/>
      <c r="J78" s="2"/>
      <c r="K78" s="2"/>
      <c r="L78" s="2"/>
      <c r="M78" s="2"/>
      <c r="N78" s="2"/>
      <c r="O78" s="2"/>
      <c r="P78" s="2"/>
      <c r="Q78" s="2"/>
      <c r="R78" s="2"/>
      <c r="S78" s="2"/>
    </row>
    <row r="79" spans="1:19" x14ac:dyDescent="0.3">
      <c r="A79" s="21"/>
      <c r="B79" s="2"/>
      <c r="C79" s="2"/>
      <c r="D79" s="2"/>
      <c r="E79" s="2"/>
      <c r="F79" s="2"/>
      <c r="G79" s="2"/>
      <c r="H79" s="2"/>
      <c r="I79" s="2"/>
      <c r="J79" s="2"/>
      <c r="K79" s="2"/>
      <c r="L79" s="2"/>
      <c r="M79" s="2"/>
      <c r="N79" s="2"/>
      <c r="O79" s="2"/>
      <c r="P79" s="2"/>
      <c r="Q79" s="2"/>
      <c r="R79" s="2"/>
      <c r="S79" s="2"/>
    </row>
    <row r="80" spans="1:19" x14ac:dyDescent="0.3">
      <c r="A80" s="21"/>
      <c r="B80" s="2"/>
      <c r="C80" s="2"/>
      <c r="D80" s="2"/>
      <c r="E80" s="2"/>
      <c r="F80" s="2"/>
      <c r="G80" s="2"/>
      <c r="H80" s="2"/>
      <c r="I80" s="2"/>
      <c r="J80" s="2"/>
      <c r="K80" s="2"/>
      <c r="L80" s="2"/>
      <c r="M80" s="2"/>
      <c r="N80" s="2"/>
      <c r="O80" s="2"/>
      <c r="P80" s="2"/>
      <c r="Q80" s="2"/>
      <c r="R80" s="2"/>
      <c r="S80" s="2"/>
    </row>
    <row r="81" spans="1:19" x14ac:dyDescent="0.3">
      <c r="A81" s="21"/>
      <c r="B81" s="2"/>
      <c r="C81" s="2"/>
      <c r="D81" s="2"/>
      <c r="E81" s="2"/>
      <c r="F81" s="2"/>
      <c r="G81" s="2"/>
      <c r="H81" s="2"/>
      <c r="I81" s="2"/>
      <c r="J81" s="2"/>
      <c r="K81" s="2"/>
      <c r="L81" s="2"/>
      <c r="M81" s="2"/>
      <c r="N81" s="2"/>
      <c r="O81" s="2"/>
      <c r="P81" s="2"/>
      <c r="Q81" s="2"/>
      <c r="R81" s="2"/>
      <c r="S81" s="2"/>
    </row>
    <row r="82" spans="1:19" x14ac:dyDescent="0.3">
      <c r="A82" s="21"/>
      <c r="B82" s="2"/>
      <c r="C82" s="2"/>
      <c r="D82" s="2"/>
      <c r="E82" s="2"/>
      <c r="F82" s="2"/>
      <c r="G82" s="2"/>
      <c r="H82" s="2"/>
      <c r="I82" s="2"/>
      <c r="J82" s="2"/>
      <c r="K82" s="2"/>
      <c r="L82" s="2"/>
      <c r="M82" s="2"/>
      <c r="N82" s="2"/>
      <c r="O82" s="2"/>
      <c r="P82" s="2"/>
      <c r="Q82" s="2"/>
      <c r="R82" s="2"/>
      <c r="S82" s="2"/>
    </row>
    <row r="83" spans="1:19" x14ac:dyDescent="0.3">
      <c r="A83" s="21"/>
      <c r="B83" s="2"/>
      <c r="C83" s="2"/>
      <c r="D83" s="2"/>
      <c r="E83" s="2"/>
      <c r="F83" s="2"/>
      <c r="G83" s="2"/>
      <c r="H83" s="2"/>
      <c r="I83" s="2"/>
      <c r="J83" s="2"/>
      <c r="K83" s="2"/>
      <c r="L83" s="2"/>
      <c r="M83" s="2"/>
      <c r="N83" s="2"/>
      <c r="O83" s="2"/>
      <c r="P83" s="2"/>
      <c r="Q83" s="2"/>
      <c r="R83" s="2"/>
      <c r="S83" s="2"/>
    </row>
    <row r="84" spans="1:19" x14ac:dyDescent="0.3">
      <c r="A84" s="21"/>
      <c r="B84" s="2"/>
      <c r="C84" s="2"/>
      <c r="D84" s="2"/>
      <c r="E84" s="2"/>
      <c r="F84" s="2"/>
      <c r="G84" s="2"/>
      <c r="H84" s="2"/>
      <c r="I84" s="2"/>
      <c r="J84" s="2"/>
      <c r="K84" s="2"/>
      <c r="L84" s="2"/>
      <c r="M84" s="2"/>
      <c r="N84" s="2"/>
      <c r="O84" s="2"/>
      <c r="P84" s="2"/>
      <c r="Q84" s="2"/>
      <c r="R84" s="2"/>
      <c r="S84" s="2"/>
    </row>
    <row r="85" spans="1:19" x14ac:dyDescent="0.3">
      <c r="A85" s="21"/>
      <c r="B85" s="2"/>
      <c r="C85" s="2"/>
      <c r="D85" s="2"/>
      <c r="E85" s="2"/>
      <c r="F85" s="2"/>
      <c r="G85" s="2"/>
      <c r="H85" s="2"/>
      <c r="I85" s="2"/>
      <c r="J85" s="2"/>
      <c r="K85" s="2"/>
      <c r="L85" s="2"/>
      <c r="M85" s="2"/>
      <c r="N85" s="2"/>
      <c r="O85" s="2"/>
      <c r="P85" s="2"/>
      <c r="Q85" s="2"/>
      <c r="R85" s="2"/>
      <c r="S85" s="2"/>
    </row>
    <row r="86" spans="1:19" x14ac:dyDescent="0.3">
      <c r="A86" s="21"/>
      <c r="B86" s="2"/>
      <c r="C86" s="2"/>
      <c r="D86" s="2"/>
      <c r="E86" s="2"/>
      <c r="F86" s="2"/>
      <c r="G86" s="2"/>
      <c r="H86" s="2"/>
      <c r="I86" s="2"/>
      <c r="J86" s="2"/>
      <c r="K86" s="2"/>
      <c r="L86" s="2"/>
      <c r="M86" s="2"/>
      <c r="N86" s="2"/>
      <c r="O86" s="2"/>
      <c r="P86" s="2"/>
      <c r="Q86" s="2"/>
      <c r="R86" s="2"/>
      <c r="S86" s="2"/>
    </row>
    <row r="87" spans="1:19" x14ac:dyDescent="0.3">
      <c r="A87" s="21"/>
      <c r="B87" s="2"/>
      <c r="C87" s="2"/>
      <c r="D87" s="2"/>
      <c r="E87" s="2"/>
      <c r="F87" s="2"/>
      <c r="G87" s="2"/>
      <c r="H87" s="2"/>
      <c r="I87" s="2"/>
      <c r="J87" s="2"/>
      <c r="K87" s="2"/>
      <c r="L87" s="2"/>
      <c r="M87" s="2"/>
      <c r="N87" s="2"/>
      <c r="O87" s="2"/>
      <c r="P87" s="2"/>
      <c r="Q87" s="2"/>
      <c r="R87" s="2"/>
      <c r="S87" s="2"/>
    </row>
    <row r="88" spans="1:19" x14ac:dyDescent="0.3">
      <c r="A88" s="21"/>
      <c r="B88" s="2"/>
      <c r="C88" s="2"/>
      <c r="D88" s="2"/>
      <c r="E88" s="2"/>
      <c r="F88" s="2"/>
      <c r="G88" s="2"/>
      <c r="H88" s="2"/>
      <c r="I88" s="2"/>
      <c r="J88" s="2"/>
      <c r="K88" s="2"/>
      <c r="L88" s="2"/>
      <c r="M88" s="2"/>
      <c r="N88" s="2"/>
      <c r="O88" s="2"/>
      <c r="P88" s="2"/>
      <c r="Q88" s="2"/>
      <c r="R88" s="2"/>
      <c r="S88" s="2"/>
    </row>
    <row r="89" spans="1:19" x14ac:dyDescent="0.3">
      <c r="A89" s="21"/>
      <c r="B89" s="2"/>
      <c r="C89" s="2"/>
      <c r="D89" s="2"/>
      <c r="E89" s="2"/>
      <c r="F89" s="2"/>
      <c r="G89" s="2"/>
      <c r="H89" s="2"/>
      <c r="I89" s="2"/>
      <c r="J89" s="2"/>
      <c r="K89" s="2"/>
      <c r="L89" s="2"/>
      <c r="M89" s="2"/>
      <c r="N89" s="2"/>
      <c r="O89" s="2"/>
      <c r="P89" s="2"/>
      <c r="Q89" s="2"/>
      <c r="R89" s="2"/>
      <c r="S89" s="2"/>
    </row>
    <row r="90" spans="1:19" x14ac:dyDescent="0.3">
      <c r="A90" s="21"/>
      <c r="B90" s="2"/>
      <c r="C90" s="2"/>
      <c r="D90" s="2"/>
      <c r="E90" s="2"/>
      <c r="F90" s="2"/>
      <c r="G90" s="2"/>
      <c r="H90" s="2"/>
      <c r="I90" s="2"/>
      <c r="J90" s="2"/>
      <c r="K90" s="2"/>
      <c r="L90" s="2"/>
      <c r="M90" s="2"/>
      <c r="N90" s="2"/>
      <c r="O90" s="2"/>
      <c r="P90" s="2"/>
      <c r="Q90" s="2"/>
      <c r="R90" s="2"/>
      <c r="S90" s="2"/>
    </row>
    <row r="91" spans="1:19" x14ac:dyDescent="0.3">
      <c r="A91" s="21"/>
      <c r="B91" s="2"/>
      <c r="C91" s="2"/>
      <c r="D91" s="2"/>
      <c r="E91" s="2"/>
      <c r="F91" s="2"/>
      <c r="G91" s="2"/>
      <c r="H91" s="2"/>
      <c r="I91" s="2"/>
      <c r="J91" s="2"/>
      <c r="K91" s="2"/>
      <c r="L91" s="2"/>
      <c r="M91" s="2"/>
      <c r="N91" s="2"/>
      <c r="O91" s="2"/>
      <c r="P91" s="2"/>
      <c r="Q91" s="2"/>
      <c r="R91" s="2"/>
      <c r="S91" s="2"/>
    </row>
    <row r="92" spans="1:19" x14ac:dyDescent="0.3">
      <c r="A92" s="21"/>
      <c r="B92" s="2"/>
      <c r="C92" s="2"/>
      <c r="D92" s="2"/>
      <c r="E92" s="2"/>
      <c r="F92" s="2"/>
      <c r="G92" s="2"/>
      <c r="H92" s="2"/>
      <c r="I92" s="2"/>
      <c r="J92" s="2"/>
      <c r="K92" s="2"/>
      <c r="L92" s="2"/>
      <c r="M92" s="2"/>
      <c r="N92" s="2"/>
      <c r="O92" s="2"/>
      <c r="P92" s="2"/>
      <c r="Q92" s="2"/>
      <c r="R92" s="2"/>
      <c r="S92" s="2"/>
    </row>
    <row r="93" spans="1:19" x14ac:dyDescent="0.3">
      <c r="A93" s="21"/>
      <c r="B93" s="2"/>
      <c r="C93" s="2"/>
      <c r="D93" s="2"/>
      <c r="E93" s="2"/>
      <c r="F93" s="2"/>
      <c r="G93" s="2"/>
      <c r="H93" s="2"/>
      <c r="I93" s="2"/>
      <c r="J93" s="2"/>
      <c r="K93" s="2"/>
      <c r="L93" s="2"/>
      <c r="M93" s="2"/>
      <c r="N93" s="2"/>
      <c r="O93" s="2"/>
      <c r="P93" s="2"/>
      <c r="Q93" s="2"/>
      <c r="R93" s="2"/>
      <c r="S93" s="2"/>
    </row>
    <row r="94" spans="1:19" x14ac:dyDescent="0.3">
      <c r="A94" s="21"/>
      <c r="B94" s="2"/>
      <c r="C94" s="2"/>
      <c r="D94" s="2"/>
      <c r="E94" s="2"/>
      <c r="F94" s="2"/>
      <c r="G94" s="2"/>
      <c r="H94" s="2"/>
      <c r="I94" s="2"/>
      <c r="J94" s="2"/>
      <c r="K94" s="2"/>
      <c r="L94" s="2"/>
      <c r="M94" s="2"/>
      <c r="N94" s="2"/>
      <c r="O94" s="2"/>
      <c r="P94" s="2"/>
      <c r="Q94" s="2"/>
      <c r="R94" s="2"/>
      <c r="S94" s="2"/>
    </row>
    <row r="95" spans="1:19" x14ac:dyDescent="0.3">
      <c r="A95" s="21"/>
      <c r="B95" s="2"/>
      <c r="C95" s="2"/>
      <c r="D95" s="2"/>
      <c r="E95" s="2"/>
      <c r="F95" s="2"/>
      <c r="G95" s="2"/>
      <c r="H95" s="2"/>
      <c r="I95" s="2"/>
      <c r="J95" s="2"/>
      <c r="K95" s="2"/>
      <c r="L95" s="2"/>
      <c r="M95" s="2"/>
      <c r="N95" s="2"/>
      <c r="O95" s="2"/>
      <c r="P95" s="2"/>
      <c r="Q95" s="2"/>
      <c r="R95" s="2"/>
      <c r="S95" s="2"/>
    </row>
    <row r="96" spans="1:19" x14ac:dyDescent="0.3">
      <c r="A96" s="21"/>
      <c r="B96" s="2"/>
      <c r="C96" s="2"/>
      <c r="D96" s="2"/>
      <c r="E96" s="2"/>
      <c r="F96" s="2"/>
      <c r="G96" s="2"/>
      <c r="H96" s="2"/>
      <c r="I96" s="2"/>
      <c r="J96" s="2"/>
      <c r="K96" s="2"/>
      <c r="L96" s="2"/>
      <c r="M96" s="2"/>
      <c r="N96" s="2"/>
      <c r="O96" s="2"/>
      <c r="P96" s="2"/>
      <c r="Q96" s="2"/>
      <c r="R96" s="2"/>
      <c r="S96" s="2"/>
    </row>
    <row r="97" spans="1:19" x14ac:dyDescent="0.3">
      <c r="A97" s="21"/>
      <c r="B97" s="2"/>
      <c r="C97" s="2"/>
      <c r="D97" s="2"/>
      <c r="E97" s="2"/>
      <c r="F97" s="2"/>
      <c r="G97" s="2"/>
      <c r="H97" s="2"/>
      <c r="I97" s="2"/>
      <c r="J97" s="2"/>
      <c r="K97" s="2"/>
      <c r="L97" s="2"/>
      <c r="M97" s="2"/>
      <c r="N97" s="2"/>
      <c r="O97" s="2"/>
      <c r="P97" s="2"/>
      <c r="Q97" s="2"/>
      <c r="R97" s="2"/>
      <c r="S97" s="2"/>
    </row>
    <row r="98" spans="1:19" x14ac:dyDescent="0.3">
      <c r="A98" s="21"/>
      <c r="B98" s="2"/>
      <c r="C98" s="2"/>
      <c r="D98" s="2"/>
      <c r="E98" s="2"/>
      <c r="F98" s="2"/>
      <c r="G98" s="2"/>
      <c r="H98" s="2"/>
      <c r="I98" s="2"/>
      <c r="J98" s="2"/>
      <c r="K98" s="2"/>
      <c r="L98" s="2"/>
      <c r="M98" s="2"/>
      <c r="N98" s="2"/>
      <c r="O98" s="2"/>
      <c r="P98" s="2"/>
      <c r="Q98" s="2"/>
      <c r="R98" s="2"/>
      <c r="S98" s="2"/>
    </row>
    <row r="99" spans="1:19" x14ac:dyDescent="0.3">
      <c r="A99" s="21"/>
      <c r="B99" s="2"/>
      <c r="C99" s="2"/>
      <c r="D99" s="2"/>
      <c r="E99" s="2"/>
      <c r="F99" s="2"/>
      <c r="G99" s="2"/>
      <c r="H99" s="2"/>
      <c r="I99" s="2"/>
      <c r="J99" s="2"/>
      <c r="K99" s="2"/>
      <c r="L99" s="2"/>
      <c r="M99" s="2"/>
      <c r="N99" s="2"/>
      <c r="O99" s="2"/>
      <c r="P99" s="2"/>
      <c r="Q99" s="2"/>
      <c r="R99" s="2"/>
      <c r="S99" s="2"/>
    </row>
    <row r="100" spans="1:19" x14ac:dyDescent="0.3">
      <c r="A100" s="21"/>
      <c r="B100" s="2"/>
      <c r="C100" s="2"/>
      <c r="D100" s="2"/>
      <c r="E100" s="2"/>
      <c r="F100" s="2"/>
      <c r="G100" s="2"/>
      <c r="H100" s="2"/>
      <c r="I100" s="2"/>
      <c r="J100" s="2"/>
      <c r="K100" s="2"/>
      <c r="L100" s="2"/>
      <c r="M100" s="2"/>
      <c r="N100" s="2"/>
      <c r="O100" s="2"/>
      <c r="P100" s="2"/>
      <c r="Q100" s="2"/>
      <c r="R100" s="2"/>
      <c r="S100" s="2"/>
    </row>
    <row r="101" spans="1:19" x14ac:dyDescent="0.3">
      <c r="A101" s="21"/>
      <c r="B101" s="2"/>
      <c r="C101" s="2"/>
      <c r="D101" s="2"/>
      <c r="E101" s="2"/>
      <c r="F101" s="2"/>
      <c r="G101" s="2"/>
      <c r="H101" s="2"/>
      <c r="I101" s="2"/>
      <c r="J101" s="2"/>
      <c r="K101" s="2"/>
      <c r="L101" s="2"/>
      <c r="M101" s="2"/>
      <c r="N101" s="2"/>
      <c r="O101" s="2"/>
      <c r="P101" s="2"/>
      <c r="Q101" s="2"/>
      <c r="R101" s="2"/>
      <c r="S101" s="2"/>
    </row>
    <row r="102" spans="1:19" x14ac:dyDescent="0.3">
      <c r="A102" s="21"/>
      <c r="B102" s="2"/>
      <c r="C102" s="2"/>
      <c r="D102" s="2"/>
      <c r="E102" s="2"/>
      <c r="F102" s="2"/>
      <c r="G102" s="2"/>
      <c r="H102" s="2"/>
      <c r="I102" s="2"/>
      <c r="J102" s="2"/>
      <c r="K102" s="2"/>
      <c r="L102" s="2"/>
      <c r="M102" s="2"/>
      <c r="N102" s="2"/>
      <c r="O102" s="2"/>
      <c r="P102" s="2"/>
      <c r="Q102" s="2"/>
      <c r="R102" s="2"/>
      <c r="S102" s="2"/>
    </row>
    <row r="103" spans="1:19" x14ac:dyDescent="0.3">
      <c r="A103" s="21"/>
      <c r="B103" s="2"/>
      <c r="C103" s="2"/>
      <c r="D103" s="2"/>
      <c r="E103" s="2"/>
      <c r="F103" s="2"/>
      <c r="G103" s="2"/>
      <c r="H103" s="2"/>
      <c r="I103" s="2"/>
      <c r="J103" s="2"/>
      <c r="K103" s="2"/>
      <c r="L103" s="2"/>
      <c r="M103" s="2"/>
      <c r="N103" s="2"/>
      <c r="O103" s="2"/>
      <c r="P103" s="2"/>
      <c r="Q103" s="2"/>
      <c r="R103" s="2"/>
      <c r="S103" s="2"/>
    </row>
    <row r="104" spans="1:19" x14ac:dyDescent="0.3">
      <c r="A104" s="21"/>
      <c r="B104" s="2"/>
      <c r="C104" s="2"/>
      <c r="D104" s="2"/>
      <c r="E104" s="2"/>
      <c r="F104" s="2"/>
      <c r="G104" s="2"/>
      <c r="H104" s="2"/>
      <c r="I104" s="2"/>
      <c r="J104" s="2"/>
      <c r="K104" s="2"/>
      <c r="L104" s="2"/>
      <c r="M104" s="2"/>
      <c r="N104" s="2"/>
      <c r="O104" s="2"/>
      <c r="P104" s="2"/>
      <c r="Q104" s="2"/>
      <c r="R104" s="2"/>
      <c r="S104" s="2"/>
    </row>
    <row r="105" spans="1:19" x14ac:dyDescent="0.3">
      <c r="A105" s="21"/>
      <c r="B105" s="2"/>
      <c r="C105" s="2"/>
      <c r="D105" s="2"/>
      <c r="E105" s="2"/>
      <c r="F105" s="2"/>
      <c r="G105" s="2"/>
      <c r="H105" s="2"/>
      <c r="I105" s="2"/>
      <c r="J105" s="2"/>
      <c r="K105" s="2"/>
      <c r="L105" s="2"/>
      <c r="M105" s="2"/>
      <c r="N105" s="2"/>
      <c r="O105" s="2"/>
      <c r="P105" s="2"/>
      <c r="Q105" s="2"/>
      <c r="R105" s="2"/>
      <c r="S105" s="2"/>
    </row>
    <row r="106" spans="1:19" x14ac:dyDescent="0.3">
      <c r="A106" s="21"/>
      <c r="B106" s="2"/>
      <c r="C106" s="2"/>
      <c r="D106" s="2"/>
      <c r="E106" s="2"/>
      <c r="F106" s="2"/>
      <c r="G106" s="2"/>
      <c r="H106" s="2"/>
      <c r="I106" s="2"/>
      <c r="J106" s="2"/>
      <c r="K106" s="2"/>
      <c r="L106" s="2"/>
      <c r="M106" s="2"/>
      <c r="N106" s="2"/>
      <c r="O106" s="2"/>
      <c r="P106" s="2"/>
      <c r="Q106" s="2"/>
      <c r="R106" s="2"/>
      <c r="S106" s="2"/>
    </row>
    <row r="107" spans="1:19" x14ac:dyDescent="0.3">
      <c r="A107" s="21"/>
      <c r="B107" s="2"/>
      <c r="C107" s="2"/>
      <c r="D107" s="2"/>
      <c r="E107" s="2"/>
      <c r="F107" s="2"/>
      <c r="G107" s="2"/>
      <c r="H107" s="2"/>
      <c r="I107" s="2"/>
      <c r="J107" s="2"/>
      <c r="K107" s="2"/>
      <c r="L107" s="2"/>
      <c r="M107" s="2"/>
      <c r="N107" s="2"/>
      <c r="O107" s="2"/>
      <c r="P107" s="2"/>
      <c r="Q107" s="2"/>
      <c r="R107" s="2"/>
      <c r="S107" s="2"/>
    </row>
    <row r="108" spans="1:19" x14ac:dyDescent="0.3">
      <c r="A108" s="21"/>
      <c r="B108" s="2"/>
      <c r="C108" s="2"/>
      <c r="D108" s="2"/>
      <c r="E108" s="2"/>
      <c r="F108" s="2"/>
      <c r="G108" s="2"/>
      <c r="H108" s="2"/>
      <c r="I108" s="2"/>
      <c r="J108" s="2"/>
      <c r="K108" s="2"/>
      <c r="L108" s="2"/>
      <c r="M108" s="2"/>
      <c r="N108" s="2"/>
      <c r="O108" s="2"/>
      <c r="P108" s="2"/>
      <c r="Q108" s="2"/>
      <c r="R108" s="2"/>
      <c r="S108" s="2"/>
    </row>
    <row r="109" spans="1:19" x14ac:dyDescent="0.3">
      <c r="A109" s="21"/>
      <c r="B109" s="2"/>
      <c r="C109" s="2"/>
      <c r="D109" s="2"/>
      <c r="E109" s="2"/>
      <c r="F109" s="2"/>
      <c r="G109" s="2"/>
      <c r="H109" s="2"/>
      <c r="I109" s="2"/>
      <c r="J109" s="2"/>
      <c r="K109" s="2"/>
      <c r="L109" s="2"/>
      <c r="M109" s="2"/>
      <c r="N109" s="2"/>
      <c r="O109" s="2"/>
      <c r="P109" s="2"/>
      <c r="Q109" s="2"/>
      <c r="R109" s="2"/>
      <c r="S109" s="2"/>
    </row>
    <row r="110" spans="1:19" x14ac:dyDescent="0.3">
      <c r="A110" s="21"/>
      <c r="B110" s="2"/>
      <c r="C110" s="2"/>
      <c r="D110" s="2"/>
      <c r="E110" s="2"/>
      <c r="F110" s="2"/>
      <c r="G110" s="2"/>
      <c r="H110" s="2"/>
      <c r="I110" s="2"/>
      <c r="J110" s="2"/>
      <c r="K110" s="2"/>
      <c r="L110" s="2"/>
      <c r="M110" s="2"/>
      <c r="N110" s="2"/>
      <c r="O110" s="2"/>
      <c r="P110" s="2"/>
      <c r="Q110" s="2"/>
      <c r="R110" s="2"/>
      <c r="S110" s="2"/>
    </row>
    <row r="111" spans="1:19" x14ac:dyDescent="0.3">
      <c r="A111" s="21"/>
      <c r="B111" s="2"/>
      <c r="C111" s="2"/>
      <c r="D111" s="2"/>
      <c r="E111" s="2"/>
      <c r="F111" s="2"/>
      <c r="G111" s="2"/>
      <c r="H111" s="2"/>
      <c r="I111" s="2"/>
      <c r="J111" s="2"/>
      <c r="K111" s="2"/>
      <c r="L111" s="2"/>
      <c r="M111" s="2"/>
      <c r="N111" s="2"/>
      <c r="O111" s="2"/>
      <c r="P111" s="2"/>
      <c r="Q111" s="2"/>
      <c r="R111" s="2"/>
      <c r="S111" s="2"/>
    </row>
    <row r="112" spans="1:19" x14ac:dyDescent="0.3">
      <c r="A112" s="21"/>
      <c r="B112" s="2"/>
      <c r="C112" s="2"/>
      <c r="D112" s="2"/>
      <c r="E112" s="2"/>
      <c r="F112" s="2"/>
      <c r="G112" s="2"/>
      <c r="H112" s="2"/>
      <c r="I112" s="2"/>
      <c r="J112" s="2"/>
      <c r="K112" s="2"/>
      <c r="L112" s="2"/>
      <c r="M112" s="2"/>
      <c r="N112" s="2"/>
      <c r="O112" s="2"/>
      <c r="P112" s="2"/>
      <c r="Q112" s="2"/>
      <c r="R112" s="2"/>
      <c r="S112" s="2"/>
    </row>
    <row r="113" spans="1:19" x14ac:dyDescent="0.3">
      <c r="A113" s="21"/>
      <c r="B113" s="2"/>
      <c r="C113" s="2"/>
      <c r="D113" s="2"/>
      <c r="E113" s="2"/>
      <c r="F113" s="2"/>
      <c r="G113" s="2"/>
      <c r="H113" s="2"/>
      <c r="I113" s="2"/>
      <c r="J113" s="2"/>
      <c r="K113" s="2"/>
      <c r="L113" s="2"/>
      <c r="M113" s="2"/>
      <c r="N113" s="2"/>
      <c r="O113" s="2"/>
      <c r="P113" s="2"/>
      <c r="Q113" s="2"/>
      <c r="R113" s="2"/>
      <c r="S113" s="2"/>
    </row>
    <row r="114" spans="1:19" x14ac:dyDescent="0.3">
      <c r="A114" s="21"/>
      <c r="B114" s="2"/>
      <c r="C114" s="2"/>
      <c r="D114" s="2"/>
      <c r="E114" s="2"/>
      <c r="F114" s="2"/>
      <c r="G114" s="2"/>
      <c r="H114" s="2"/>
      <c r="I114" s="2"/>
      <c r="J114" s="2"/>
      <c r="K114" s="2"/>
      <c r="L114" s="2"/>
      <c r="M114" s="2"/>
      <c r="N114" s="2"/>
      <c r="O114" s="2"/>
      <c r="P114" s="2"/>
      <c r="Q114" s="2"/>
      <c r="R114" s="2"/>
      <c r="S114" s="2"/>
    </row>
    <row r="115" spans="1:19" x14ac:dyDescent="0.3">
      <c r="A115" s="21"/>
      <c r="B115" s="2"/>
      <c r="C115" s="2"/>
      <c r="D115" s="2"/>
      <c r="E115" s="2"/>
      <c r="F115" s="2"/>
      <c r="G115" s="2"/>
      <c r="H115" s="2"/>
      <c r="I115" s="2"/>
      <c r="J115" s="2"/>
      <c r="K115" s="2"/>
      <c r="L115" s="2"/>
      <c r="M115" s="2"/>
      <c r="N115" s="2"/>
      <c r="O115" s="2"/>
      <c r="P115" s="2"/>
      <c r="Q115" s="2"/>
      <c r="R115" s="2"/>
      <c r="S115" s="2"/>
    </row>
    <row r="116" spans="1:19" x14ac:dyDescent="0.3">
      <c r="A116" s="21"/>
      <c r="B116" s="2"/>
      <c r="C116" s="2"/>
      <c r="D116" s="2"/>
      <c r="E116" s="2"/>
      <c r="F116" s="2"/>
      <c r="G116" s="2"/>
      <c r="H116" s="2"/>
      <c r="I116" s="2"/>
      <c r="J116" s="2"/>
      <c r="K116" s="2"/>
      <c r="L116" s="2"/>
      <c r="M116" s="2"/>
      <c r="N116" s="2"/>
      <c r="O116" s="2"/>
      <c r="P116" s="2"/>
      <c r="Q116" s="2"/>
      <c r="R116" s="2"/>
      <c r="S116" s="2"/>
    </row>
    <row r="117" spans="1:19" x14ac:dyDescent="0.3">
      <c r="A117" s="21"/>
      <c r="B117" s="2"/>
      <c r="C117" s="2"/>
      <c r="D117" s="2"/>
      <c r="E117" s="2"/>
      <c r="F117" s="2"/>
      <c r="G117" s="2"/>
      <c r="H117" s="2"/>
      <c r="I117" s="2"/>
      <c r="J117" s="2"/>
      <c r="K117" s="2"/>
      <c r="L117" s="2"/>
      <c r="M117" s="2"/>
      <c r="N117" s="2"/>
      <c r="O117" s="2"/>
      <c r="P117" s="2"/>
      <c r="Q117" s="2"/>
      <c r="R117" s="2"/>
      <c r="S117" s="2"/>
    </row>
    <row r="118" spans="1:19" x14ac:dyDescent="0.3">
      <c r="A118" s="21"/>
      <c r="B118" s="2"/>
      <c r="C118" s="2"/>
      <c r="D118" s="2"/>
      <c r="E118" s="2"/>
      <c r="F118" s="2"/>
      <c r="G118" s="2"/>
      <c r="H118" s="2"/>
      <c r="I118" s="2"/>
      <c r="J118" s="2"/>
      <c r="K118" s="2"/>
      <c r="L118" s="2"/>
      <c r="M118" s="2"/>
      <c r="N118" s="2"/>
      <c r="O118" s="2"/>
      <c r="P118" s="2"/>
      <c r="Q118" s="2"/>
      <c r="R118" s="2"/>
      <c r="S118" s="2"/>
    </row>
    <row r="119" spans="1:19" x14ac:dyDescent="0.3">
      <c r="A119" s="21"/>
      <c r="B119" s="2"/>
      <c r="C119" s="2"/>
      <c r="D119" s="2"/>
      <c r="E119" s="2"/>
      <c r="F119" s="2"/>
      <c r="G119" s="2"/>
      <c r="H119" s="2"/>
      <c r="I119" s="2"/>
      <c r="J119" s="2"/>
      <c r="K119" s="2"/>
      <c r="L119" s="2"/>
      <c r="M119" s="2"/>
      <c r="N119" s="2"/>
      <c r="O119" s="2"/>
      <c r="P119" s="2"/>
      <c r="Q119" s="2"/>
      <c r="R119" s="2"/>
      <c r="S119" s="2"/>
    </row>
    <row r="120" spans="1:19" x14ac:dyDescent="0.3">
      <c r="A120" s="21"/>
      <c r="B120" s="2"/>
      <c r="C120" s="2"/>
      <c r="D120" s="2"/>
      <c r="E120" s="2"/>
      <c r="F120" s="2"/>
      <c r="G120" s="2"/>
      <c r="H120" s="2"/>
      <c r="I120" s="2"/>
      <c r="J120" s="2"/>
      <c r="K120" s="2"/>
      <c r="L120" s="2"/>
      <c r="M120" s="2"/>
      <c r="N120" s="2"/>
      <c r="O120" s="2"/>
      <c r="P120" s="2"/>
      <c r="Q120" s="2"/>
      <c r="R120" s="2"/>
      <c r="S120" s="2"/>
    </row>
    <row r="121" spans="1:19" x14ac:dyDescent="0.3">
      <c r="A121" s="21"/>
      <c r="B121" s="2"/>
      <c r="C121" s="2"/>
      <c r="D121" s="2"/>
      <c r="E121" s="2"/>
      <c r="F121" s="2"/>
      <c r="G121" s="2"/>
      <c r="H121" s="2"/>
      <c r="I121" s="2"/>
      <c r="J121" s="2"/>
      <c r="K121" s="2"/>
      <c r="L121" s="2"/>
      <c r="M121" s="2"/>
      <c r="N121" s="2"/>
      <c r="O121" s="2"/>
      <c r="P121" s="2"/>
      <c r="Q121" s="2"/>
      <c r="R121" s="2"/>
      <c r="S121" s="2"/>
    </row>
    <row r="122" spans="1:19" x14ac:dyDescent="0.3">
      <c r="A122" s="21"/>
      <c r="B122" s="2"/>
      <c r="C122" s="2"/>
      <c r="D122" s="2"/>
      <c r="E122" s="2"/>
      <c r="F122" s="2"/>
      <c r="G122" s="2"/>
      <c r="H122" s="2"/>
      <c r="I122" s="2"/>
      <c r="J122" s="2"/>
      <c r="K122" s="2"/>
      <c r="L122" s="2"/>
      <c r="M122" s="2"/>
      <c r="N122" s="2"/>
      <c r="O122" s="2"/>
      <c r="P122" s="2"/>
      <c r="Q122" s="2"/>
      <c r="R122" s="2"/>
      <c r="S122" s="2"/>
    </row>
    <row r="123" spans="1:19" x14ac:dyDescent="0.3">
      <c r="A123" s="21"/>
      <c r="B123" s="2"/>
      <c r="C123" s="2"/>
      <c r="D123" s="2"/>
      <c r="E123" s="2"/>
      <c r="F123" s="2"/>
      <c r="G123" s="2"/>
      <c r="H123" s="2"/>
      <c r="I123" s="2"/>
      <c r="J123" s="2"/>
      <c r="K123" s="2"/>
      <c r="L123" s="2"/>
      <c r="M123" s="2"/>
      <c r="N123" s="2"/>
      <c r="O123" s="2"/>
      <c r="P123" s="2"/>
      <c r="Q123" s="2"/>
      <c r="R123" s="2"/>
      <c r="S123" s="2"/>
    </row>
    <row r="124" spans="1:19" x14ac:dyDescent="0.3">
      <c r="A124" s="21"/>
      <c r="B124" s="2"/>
      <c r="C124" s="2"/>
      <c r="D124" s="2"/>
      <c r="E124" s="2"/>
      <c r="F124" s="2"/>
      <c r="G124" s="2"/>
      <c r="H124" s="2"/>
      <c r="I124" s="2"/>
      <c r="J124" s="2"/>
      <c r="K124" s="2"/>
      <c r="L124" s="2"/>
      <c r="M124" s="2"/>
      <c r="N124" s="2"/>
      <c r="O124" s="2"/>
      <c r="P124" s="2"/>
      <c r="Q124" s="2"/>
      <c r="R124" s="2"/>
      <c r="S124" s="2"/>
    </row>
    <row r="125" spans="1:19" x14ac:dyDescent="0.3">
      <c r="A125" s="21"/>
      <c r="B125" s="2"/>
      <c r="C125" s="2"/>
      <c r="D125" s="2"/>
      <c r="E125" s="2"/>
      <c r="F125" s="2"/>
      <c r="G125" s="2"/>
      <c r="H125" s="2"/>
      <c r="I125" s="2"/>
      <c r="J125" s="2"/>
      <c r="K125" s="2"/>
      <c r="L125" s="2"/>
      <c r="M125" s="2"/>
      <c r="N125" s="2"/>
      <c r="O125" s="2"/>
      <c r="P125" s="2"/>
      <c r="Q125" s="2"/>
      <c r="R125" s="2"/>
      <c r="S125" s="2"/>
    </row>
    <row r="126" spans="1:19" x14ac:dyDescent="0.3">
      <c r="A126" s="21"/>
      <c r="B126" s="2"/>
      <c r="C126" s="2"/>
      <c r="D126" s="2"/>
      <c r="E126" s="2"/>
      <c r="F126" s="2"/>
      <c r="G126" s="2"/>
      <c r="H126" s="2"/>
      <c r="I126" s="2"/>
      <c r="J126" s="2"/>
      <c r="K126" s="2"/>
      <c r="L126" s="2"/>
      <c r="M126" s="2"/>
      <c r="N126" s="2"/>
      <c r="O126" s="2"/>
      <c r="P126" s="2"/>
      <c r="Q126" s="2"/>
      <c r="R126" s="2"/>
      <c r="S126" s="2"/>
    </row>
    <row r="127" spans="1:19" x14ac:dyDescent="0.3">
      <c r="A127" s="21"/>
      <c r="B127" s="2"/>
      <c r="C127" s="2"/>
      <c r="D127" s="2"/>
      <c r="E127" s="2"/>
      <c r="F127" s="2"/>
      <c r="G127" s="2"/>
      <c r="H127" s="2"/>
      <c r="I127" s="2"/>
      <c r="J127" s="2"/>
      <c r="K127" s="2"/>
      <c r="L127" s="2"/>
      <c r="M127" s="2"/>
      <c r="N127" s="2"/>
      <c r="O127" s="2"/>
      <c r="P127" s="2"/>
      <c r="Q127" s="2"/>
      <c r="R127" s="2"/>
      <c r="S127" s="2"/>
    </row>
    <row r="128" spans="1:19" x14ac:dyDescent="0.3">
      <c r="A128" s="21"/>
      <c r="B128" s="2"/>
      <c r="C128" s="2"/>
      <c r="D128" s="2"/>
      <c r="E128" s="2"/>
      <c r="F128" s="2"/>
      <c r="G128" s="2"/>
      <c r="H128" s="2"/>
      <c r="I128" s="2"/>
      <c r="J128" s="2"/>
      <c r="K128" s="2"/>
      <c r="L128" s="2"/>
      <c r="M128" s="2"/>
      <c r="N128" s="2"/>
      <c r="O128" s="2"/>
      <c r="P128" s="2"/>
      <c r="Q128" s="2"/>
      <c r="R128" s="2"/>
      <c r="S128" s="2"/>
    </row>
    <row r="129" spans="1:19" x14ac:dyDescent="0.3">
      <c r="A129" s="21"/>
      <c r="B129" s="2"/>
      <c r="C129" s="2"/>
      <c r="D129" s="2"/>
      <c r="E129" s="2"/>
      <c r="F129" s="2"/>
      <c r="G129" s="2"/>
      <c r="H129" s="2"/>
      <c r="I129" s="2"/>
      <c r="J129" s="2"/>
      <c r="K129" s="2"/>
      <c r="L129" s="2"/>
      <c r="M129" s="2"/>
      <c r="N129" s="2"/>
      <c r="O129" s="2"/>
      <c r="P129" s="2"/>
      <c r="Q129" s="2"/>
      <c r="R129" s="2"/>
      <c r="S129" s="2"/>
    </row>
    <row r="130" spans="1:19" x14ac:dyDescent="0.3">
      <c r="A130" s="21"/>
      <c r="B130" s="2"/>
      <c r="C130" s="2"/>
      <c r="D130" s="2"/>
      <c r="E130" s="2"/>
      <c r="F130" s="2"/>
      <c r="G130" s="2"/>
      <c r="H130" s="2"/>
      <c r="I130" s="2"/>
      <c r="J130" s="2"/>
      <c r="K130" s="2"/>
      <c r="L130" s="2"/>
      <c r="M130" s="2"/>
      <c r="N130" s="2"/>
      <c r="O130" s="2"/>
      <c r="P130" s="2"/>
      <c r="Q130" s="2"/>
      <c r="R130" s="2"/>
      <c r="S130" s="2"/>
    </row>
    <row r="131" spans="1:19" x14ac:dyDescent="0.3">
      <c r="A131" s="21"/>
      <c r="B131" s="2"/>
      <c r="C131" s="2"/>
      <c r="D131" s="2"/>
      <c r="E131" s="2"/>
      <c r="F131" s="2"/>
      <c r="G131" s="2"/>
      <c r="H131" s="2"/>
      <c r="I131" s="2"/>
      <c r="J131" s="2"/>
      <c r="K131" s="2"/>
      <c r="L131" s="2"/>
      <c r="M131" s="2"/>
      <c r="N131" s="2"/>
      <c r="O131" s="2"/>
      <c r="P131" s="2"/>
      <c r="Q131" s="2"/>
      <c r="R131" s="2"/>
      <c r="S131" s="2"/>
    </row>
    <row r="132" spans="1:19" x14ac:dyDescent="0.3">
      <c r="A132" s="21"/>
      <c r="B132" s="2"/>
      <c r="C132" s="2"/>
      <c r="D132" s="2"/>
      <c r="E132" s="2"/>
      <c r="F132" s="2"/>
      <c r="G132" s="2"/>
      <c r="H132" s="2"/>
      <c r="I132" s="2"/>
      <c r="J132" s="2"/>
      <c r="K132" s="2"/>
      <c r="L132" s="2"/>
      <c r="M132" s="2"/>
      <c r="N132" s="2"/>
      <c r="O132" s="2"/>
      <c r="P132" s="2"/>
      <c r="Q132" s="2"/>
      <c r="R132" s="2"/>
      <c r="S132" s="2"/>
    </row>
    <row r="133" spans="1:19" x14ac:dyDescent="0.3">
      <c r="A133" s="21"/>
      <c r="B133" s="2"/>
      <c r="C133" s="2"/>
      <c r="D133" s="2"/>
      <c r="E133" s="2"/>
      <c r="F133" s="2"/>
      <c r="G133" s="2"/>
      <c r="H133" s="2"/>
      <c r="I133" s="2"/>
      <c r="J133" s="2"/>
      <c r="K133" s="2"/>
      <c r="L133" s="2"/>
      <c r="M133" s="2"/>
      <c r="N133" s="2"/>
      <c r="O133" s="2"/>
      <c r="P133" s="2"/>
      <c r="Q133" s="2"/>
      <c r="R133" s="2"/>
      <c r="S133" s="2"/>
    </row>
    <row r="134" spans="1:19" x14ac:dyDescent="0.3">
      <c r="A134" s="21"/>
      <c r="B134" s="2"/>
      <c r="C134" s="2"/>
      <c r="D134" s="2"/>
      <c r="E134" s="2"/>
      <c r="F134" s="2"/>
      <c r="G134" s="2"/>
      <c r="H134" s="2"/>
      <c r="I134" s="2"/>
      <c r="J134" s="2"/>
      <c r="K134" s="2"/>
      <c r="L134" s="2"/>
      <c r="M134" s="2"/>
      <c r="N134" s="2"/>
      <c r="O134" s="2"/>
      <c r="P134" s="2"/>
      <c r="Q134" s="2"/>
      <c r="R134" s="2"/>
      <c r="S134" s="2"/>
    </row>
    <row r="135" spans="1:19" x14ac:dyDescent="0.3">
      <c r="A135" s="21"/>
      <c r="B135" s="2"/>
      <c r="C135" s="2"/>
      <c r="D135" s="2"/>
      <c r="E135" s="2"/>
      <c r="F135" s="2"/>
      <c r="G135" s="2"/>
      <c r="H135" s="2"/>
      <c r="I135" s="2"/>
      <c r="J135" s="2"/>
      <c r="K135" s="2"/>
      <c r="L135" s="2"/>
      <c r="M135" s="2"/>
      <c r="N135" s="2"/>
      <c r="O135" s="2"/>
      <c r="P135" s="2"/>
      <c r="Q135" s="2"/>
      <c r="R135" s="2"/>
      <c r="S135" s="2"/>
    </row>
    <row r="136" spans="1:19" x14ac:dyDescent="0.3">
      <c r="A136" s="21"/>
      <c r="B136" s="2"/>
      <c r="C136" s="2"/>
      <c r="D136" s="2"/>
      <c r="E136" s="2"/>
      <c r="F136" s="2"/>
      <c r="G136" s="2"/>
      <c r="H136" s="2"/>
      <c r="I136" s="2"/>
      <c r="J136" s="2"/>
      <c r="K136" s="2"/>
      <c r="L136" s="2"/>
      <c r="M136" s="2"/>
      <c r="N136" s="2"/>
      <c r="O136" s="2"/>
      <c r="P136" s="2"/>
      <c r="Q136" s="2"/>
      <c r="R136" s="2"/>
      <c r="S136" s="2"/>
    </row>
    <row r="137" spans="1:19" x14ac:dyDescent="0.3">
      <c r="A137" s="21"/>
      <c r="B137" s="2"/>
      <c r="C137" s="2"/>
      <c r="D137" s="2"/>
      <c r="E137" s="2"/>
      <c r="F137" s="2"/>
      <c r="G137" s="2"/>
      <c r="H137" s="2"/>
      <c r="I137" s="2"/>
      <c r="J137" s="2"/>
      <c r="K137" s="2"/>
      <c r="L137" s="2"/>
      <c r="M137" s="2"/>
      <c r="N137" s="2"/>
      <c r="O137" s="2"/>
      <c r="P137" s="2"/>
      <c r="Q137" s="2"/>
      <c r="R137" s="2"/>
      <c r="S137" s="2"/>
    </row>
    <row r="138" spans="1:19" x14ac:dyDescent="0.3">
      <c r="A138" s="21"/>
      <c r="B138" s="2"/>
      <c r="C138" s="2"/>
      <c r="D138" s="2"/>
      <c r="E138" s="2"/>
      <c r="F138" s="2"/>
      <c r="G138" s="2"/>
      <c r="H138" s="2"/>
      <c r="I138" s="2"/>
      <c r="J138" s="2"/>
      <c r="K138" s="2"/>
      <c r="L138" s="2"/>
      <c r="M138" s="2"/>
      <c r="N138" s="2"/>
      <c r="O138" s="2"/>
      <c r="P138" s="2"/>
      <c r="Q138" s="2"/>
      <c r="R138" s="2"/>
      <c r="S138" s="2"/>
    </row>
    <row r="139" spans="1:19" x14ac:dyDescent="0.3">
      <c r="A139" s="21"/>
      <c r="B139" s="2"/>
      <c r="C139" s="2"/>
      <c r="D139" s="2"/>
      <c r="E139" s="2"/>
      <c r="F139" s="2"/>
      <c r="G139" s="2"/>
      <c r="H139" s="2"/>
      <c r="I139" s="2"/>
      <c r="J139" s="2"/>
      <c r="K139" s="2"/>
      <c r="L139" s="2"/>
      <c r="M139" s="2"/>
      <c r="N139" s="2"/>
      <c r="O139" s="2"/>
      <c r="P139" s="2"/>
      <c r="Q139" s="2"/>
      <c r="R139" s="2"/>
      <c r="S139" s="2"/>
    </row>
    <row r="140" spans="1:19" x14ac:dyDescent="0.3">
      <c r="A140" s="21"/>
      <c r="B140" s="2"/>
      <c r="C140" s="2"/>
      <c r="D140" s="2"/>
      <c r="E140" s="2"/>
      <c r="F140" s="2"/>
      <c r="G140" s="2"/>
      <c r="H140" s="2"/>
      <c r="I140" s="2"/>
      <c r="J140" s="2"/>
      <c r="K140" s="2"/>
      <c r="L140" s="2"/>
      <c r="M140" s="2"/>
      <c r="N140" s="2"/>
      <c r="O140" s="2"/>
      <c r="P140" s="2"/>
      <c r="Q140" s="2"/>
      <c r="R140" s="2"/>
      <c r="S140" s="2"/>
    </row>
    <row r="141" spans="1:19" x14ac:dyDescent="0.3">
      <c r="A141" s="21"/>
      <c r="B141" s="2"/>
      <c r="C141" s="2"/>
      <c r="D141" s="2"/>
      <c r="E141" s="2"/>
      <c r="F141" s="2"/>
      <c r="G141" s="2"/>
      <c r="H141" s="2"/>
      <c r="I141" s="2"/>
      <c r="J141" s="2"/>
      <c r="K141" s="2"/>
      <c r="L141" s="2"/>
      <c r="M141" s="2"/>
      <c r="N141" s="2"/>
      <c r="O141" s="2"/>
      <c r="P141" s="2"/>
      <c r="Q141" s="2"/>
      <c r="R141" s="2"/>
      <c r="S141" s="2"/>
    </row>
    <row r="142" spans="1:19" x14ac:dyDescent="0.3">
      <c r="A142" s="21"/>
      <c r="B142" s="2"/>
      <c r="C142" s="2"/>
      <c r="D142" s="2"/>
      <c r="E142" s="2"/>
      <c r="F142" s="2"/>
      <c r="G142" s="2"/>
      <c r="H142" s="2"/>
      <c r="I142" s="2"/>
      <c r="J142" s="2"/>
      <c r="K142" s="2"/>
      <c r="L142" s="2"/>
      <c r="M142" s="2"/>
      <c r="N142" s="2"/>
      <c r="O142" s="2"/>
      <c r="P142" s="2"/>
      <c r="Q142" s="2"/>
      <c r="R142" s="2"/>
      <c r="S142" s="2"/>
    </row>
    <row r="143" spans="1:19" x14ac:dyDescent="0.3">
      <c r="A143" s="21"/>
      <c r="B143" s="2"/>
      <c r="C143" s="2"/>
      <c r="D143" s="2"/>
      <c r="E143" s="2"/>
      <c r="F143" s="2"/>
      <c r="G143" s="2"/>
      <c r="H143" s="2"/>
      <c r="I143" s="2"/>
      <c r="J143" s="2"/>
      <c r="K143" s="2"/>
      <c r="L143" s="2"/>
      <c r="M143" s="2"/>
      <c r="N143" s="2"/>
      <c r="O143" s="2"/>
      <c r="P143" s="2"/>
      <c r="Q143" s="2"/>
      <c r="R143" s="2"/>
      <c r="S143" s="2"/>
    </row>
    <row r="144" spans="1:19" x14ac:dyDescent="0.3">
      <c r="A144" s="21"/>
      <c r="B144" s="2"/>
      <c r="C144" s="2"/>
      <c r="D144" s="2"/>
      <c r="E144" s="2"/>
      <c r="F144" s="2"/>
      <c r="G144" s="2"/>
      <c r="H144" s="2"/>
      <c r="I144" s="2"/>
      <c r="J144" s="2"/>
      <c r="K144" s="2"/>
      <c r="L144" s="2"/>
      <c r="M144" s="2"/>
      <c r="N144" s="2"/>
      <c r="O144" s="2"/>
      <c r="P144" s="2"/>
      <c r="Q144" s="2"/>
      <c r="R144" s="2"/>
      <c r="S144" s="2"/>
    </row>
    <row r="145" spans="1:19" x14ac:dyDescent="0.3">
      <c r="A145" s="21"/>
      <c r="B145" s="2"/>
      <c r="C145" s="2"/>
      <c r="D145" s="2"/>
      <c r="E145" s="2"/>
      <c r="F145" s="2"/>
      <c r="G145" s="2"/>
      <c r="H145" s="2"/>
      <c r="I145" s="2"/>
      <c r="J145" s="2"/>
      <c r="K145" s="2"/>
      <c r="L145" s="2"/>
      <c r="M145" s="2"/>
      <c r="N145" s="2"/>
      <c r="O145" s="2"/>
      <c r="P145" s="2"/>
      <c r="Q145" s="2"/>
      <c r="R145" s="2"/>
      <c r="S145" s="2"/>
    </row>
    <row r="146" spans="1:19" x14ac:dyDescent="0.3">
      <c r="A146" s="21"/>
      <c r="B146" s="2"/>
      <c r="C146" s="2"/>
      <c r="D146" s="2"/>
      <c r="E146" s="2"/>
      <c r="F146" s="2"/>
      <c r="G146" s="2"/>
      <c r="H146" s="2"/>
      <c r="I146" s="2"/>
      <c r="J146" s="2"/>
      <c r="K146" s="2"/>
      <c r="L146" s="2"/>
      <c r="M146" s="2"/>
      <c r="N146" s="2"/>
      <c r="O146" s="2"/>
      <c r="P146" s="2"/>
      <c r="Q146" s="2"/>
      <c r="R146" s="2"/>
      <c r="S146" s="2"/>
    </row>
    <row r="147" spans="1:19" x14ac:dyDescent="0.3">
      <c r="A147" s="21"/>
      <c r="B147" s="2"/>
      <c r="C147" s="2"/>
      <c r="D147" s="2"/>
      <c r="E147" s="2"/>
      <c r="F147" s="2"/>
      <c r="G147" s="2"/>
      <c r="H147" s="2"/>
      <c r="I147" s="2"/>
      <c r="J147" s="2"/>
      <c r="K147" s="2"/>
      <c r="L147" s="2"/>
      <c r="M147" s="2"/>
      <c r="N147" s="2"/>
      <c r="O147" s="2"/>
      <c r="P147" s="2"/>
      <c r="Q147" s="2"/>
      <c r="R147" s="2"/>
      <c r="S147" s="2"/>
    </row>
    <row r="148" spans="1:19" x14ac:dyDescent="0.3">
      <c r="A148" s="21"/>
      <c r="B148" s="2"/>
      <c r="C148" s="2"/>
      <c r="D148" s="2"/>
      <c r="E148" s="2"/>
      <c r="F148" s="2"/>
      <c r="G148" s="2"/>
      <c r="H148" s="2"/>
      <c r="I148" s="2"/>
      <c r="J148" s="2"/>
      <c r="K148" s="2"/>
      <c r="L148" s="2"/>
      <c r="M148" s="2"/>
      <c r="N148" s="2"/>
      <c r="O148" s="2"/>
      <c r="P148" s="2"/>
      <c r="Q148" s="2"/>
      <c r="R148" s="2"/>
      <c r="S148" s="2"/>
    </row>
    <row r="149" spans="1:19" x14ac:dyDescent="0.3">
      <c r="A149" s="21"/>
      <c r="B149" s="2"/>
      <c r="C149" s="2"/>
      <c r="D149" s="2"/>
      <c r="E149" s="2"/>
      <c r="F149" s="2"/>
      <c r="G149" s="2"/>
      <c r="H149" s="2"/>
      <c r="I149" s="2"/>
      <c r="J149" s="2"/>
      <c r="K149" s="2"/>
      <c r="L149" s="2"/>
      <c r="M149" s="2"/>
      <c r="N149" s="2"/>
      <c r="O149" s="2"/>
      <c r="P149" s="2"/>
      <c r="Q149" s="2"/>
      <c r="R149" s="2"/>
      <c r="S149" s="2"/>
    </row>
    <row r="150" spans="1:19" x14ac:dyDescent="0.3">
      <c r="A150" s="21"/>
      <c r="B150" s="2"/>
      <c r="C150" s="2"/>
      <c r="D150" s="2"/>
      <c r="E150" s="2"/>
      <c r="F150" s="2"/>
      <c r="G150" s="2"/>
      <c r="H150" s="2"/>
      <c r="I150" s="2"/>
      <c r="J150" s="2"/>
      <c r="K150" s="2"/>
      <c r="L150" s="2"/>
      <c r="M150" s="2"/>
      <c r="N150" s="2"/>
      <c r="O150" s="2"/>
      <c r="P150" s="2"/>
      <c r="Q150" s="2"/>
      <c r="R150" s="2"/>
      <c r="S150" s="2"/>
    </row>
    <row r="151" spans="1:19" x14ac:dyDescent="0.3">
      <c r="A151" s="21"/>
      <c r="B151" s="2"/>
      <c r="C151" s="2"/>
      <c r="D151" s="2"/>
      <c r="E151" s="2"/>
      <c r="F151" s="2"/>
      <c r="G151" s="2"/>
      <c r="H151" s="2"/>
      <c r="I151" s="2"/>
      <c r="J151" s="2"/>
      <c r="K151" s="2"/>
      <c r="L151" s="2"/>
      <c r="M151" s="2"/>
      <c r="N151" s="2"/>
      <c r="O151" s="2"/>
      <c r="P151" s="2"/>
      <c r="Q151" s="2"/>
      <c r="R151" s="2"/>
      <c r="S151" s="2"/>
    </row>
    <row r="152" spans="1:19" x14ac:dyDescent="0.3">
      <c r="A152" s="21"/>
      <c r="B152" s="2"/>
      <c r="C152" s="2"/>
      <c r="D152" s="2"/>
      <c r="E152" s="2"/>
      <c r="F152" s="2"/>
      <c r="G152" s="2"/>
      <c r="H152" s="2"/>
      <c r="I152" s="2"/>
      <c r="J152" s="2"/>
      <c r="K152" s="2"/>
      <c r="L152" s="2"/>
      <c r="M152" s="2"/>
      <c r="N152" s="2"/>
      <c r="O152" s="2"/>
      <c r="P152" s="2"/>
      <c r="Q152" s="2"/>
      <c r="R152" s="2"/>
      <c r="S152" s="2"/>
    </row>
    <row r="153" spans="1:19" x14ac:dyDescent="0.3">
      <c r="A153" s="21"/>
      <c r="B153" s="2"/>
      <c r="C153" s="2"/>
      <c r="D153" s="2"/>
      <c r="E153" s="2"/>
      <c r="F153" s="2"/>
      <c r="G153" s="2"/>
      <c r="H153" s="2"/>
      <c r="I153" s="2"/>
      <c r="J153" s="2"/>
      <c r="K153" s="2"/>
      <c r="L153" s="2"/>
      <c r="M153" s="2"/>
      <c r="N153" s="2"/>
      <c r="O153" s="2"/>
      <c r="P153" s="2"/>
      <c r="Q153" s="2"/>
      <c r="R153" s="2"/>
      <c r="S153" s="2"/>
    </row>
    <row r="154" spans="1:19" x14ac:dyDescent="0.3">
      <c r="A154" s="21"/>
      <c r="B154" s="2"/>
      <c r="C154" s="2"/>
      <c r="D154" s="2"/>
      <c r="E154" s="2"/>
      <c r="F154" s="2"/>
      <c r="G154" s="2"/>
      <c r="H154" s="2"/>
      <c r="I154" s="2"/>
      <c r="J154" s="2"/>
      <c r="K154" s="2"/>
      <c r="L154" s="2"/>
      <c r="M154" s="2"/>
      <c r="N154" s="2"/>
      <c r="O154" s="2"/>
      <c r="P154" s="2"/>
      <c r="Q154" s="2"/>
      <c r="R154" s="2"/>
      <c r="S154" s="2"/>
    </row>
    <row r="155" spans="1:19" x14ac:dyDescent="0.3">
      <c r="A155" s="21"/>
      <c r="B155" s="2"/>
      <c r="C155" s="2"/>
      <c r="D155" s="2"/>
      <c r="E155" s="2"/>
      <c r="F155" s="2"/>
      <c r="G155" s="2"/>
      <c r="H155" s="2"/>
      <c r="I155" s="2"/>
      <c r="J155" s="2"/>
      <c r="K155" s="2"/>
      <c r="L155" s="2"/>
      <c r="M155" s="2"/>
      <c r="N155" s="2"/>
      <c r="O155" s="2"/>
      <c r="P155" s="2"/>
      <c r="Q155" s="2"/>
      <c r="R155" s="2"/>
      <c r="S155" s="2"/>
    </row>
    <row r="156" spans="1:19" x14ac:dyDescent="0.3">
      <c r="A156" s="21"/>
      <c r="B156" s="2"/>
      <c r="C156" s="2"/>
      <c r="D156" s="2"/>
      <c r="E156" s="2"/>
      <c r="F156" s="2"/>
      <c r="G156" s="2"/>
      <c r="H156" s="2"/>
      <c r="I156" s="2"/>
      <c r="J156" s="2"/>
      <c r="K156" s="2"/>
      <c r="L156" s="2"/>
      <c r="M156" s="2"/>
      <c r="N156" s="2"/>
      <c r="O156" s="2"/>
      <c r="P156" s="2"/>
      <c r="Q156" s="2"/>
      <c r="R156" s="2"/>
      <c r="S156" s="2"/>
    </row>
    <row r="157" spans="1:19" x14ac:dyDescent="0.3">
      <c r="A157" s="21"/>
      <c r="B157" s="2"/>
      <c r="C157" s="2"/>
      <c r="D157" s="2"/>
      <c r="E157" s="2"/>
      <c r="F157" s="2"/>
      <c r="G157" s="2"/>
      <c r="H157" s="2"/>
      <c r="I157" s="2"/>
      <c r="J157" s="2"/>
      <c r="K157" s="2"/>
      <c r="L157" s="2"/>
      <c r="M157" s="2"/>
      <c r="N157" s="2"/>
      <c r="O157" s="2"/>
      <c r="P157" s="2"/>
      <c r="Q157" s="2"/>
      <c r="R157" s="2"/>
      <c r="S157" s="2"/>
    </row>
    <row r="158" spans="1:19" x14ac:dyDescent="0.3">
      <c r="A158" s="21"/>
      <c r="B158" s="2"/>
      <c r="C158" s="2"/>
      <c r="D158" s="2"/>
      <c r="E158" s="2"/>
      <c r="F158" s="2"/>
      <c r="G158" s="2"/>
      <c r="H158" s="2"/>
      <c r="I158" s="2"/>
      <c r="J158" s="2"/>
      <c r="K158" s="2"/>
      <c r="L158" s="2"/>
      <c r="M158" s="2"/>
      <c r="N158" s="2"/>
      <c r="O158" s="2"/>
      <c r="P158" s="2"/>
      <c r="Q158" s="2"/>
      <c r="R158" s="2"/>
      <c r="S158" s="2"/>
    </row>
    <row r="159" spans="1:19" x14ac:dyDescent="0.3">
      <c r="A159" s="21"/>
      <c r="B159" s="2"/>
      <c r="C159" s="2"/>
      <c r="D159" s="2"/>
      <c r="E159" s="2"/>
      <c r="F159" s="2"/>
      <c r="G159" s="2"/>
      <c r="H159" s="2"/>
      <c r="I159" s="2"/>
      <c r="J159" s="2"/>
      <c r="K159" s="2"/>
      <c r="L159" s="2"/>
      <c r="M159" s="2"/>
      <c r="N159" s="2"/>
      <c r="O159" s="2"/>
      <c r="P159" s="2"/>
      <c r="Q159" s="2"/>
      <c r="R159" s="2"/>
      <c r="S159" s="2"/>
    </row>
    <row r="160" spans="1:19" x14ac:dyDescent="0.3">
      <c r="A160" s="21"/>
      <c r="B160" s="2"/>
      <c r="C160" s="2"/>
      <c r="D160" s="2"/>
      <c r="E160" s="2"/>
      <c r="F160" s="2"/>
      <c r="G160" s="2"/>
      <c r="H160" s="2"/>
      <c r="I160" s="2"/>
      <c r="J160" s="2"/>
      <c r="K160" s="2"/>
      <c r="L160" s="2"/>
      <c r="M160" s="2"/>
      <c r="N160" s="2"/>
      <c r="O160" s="2"/>
      <c r="P160" s="2"/>
      <c r="Q160" s="2"/>
      <c r="R160" s="2"/>
      <c r="S160" s="2"/>
    </row>
    <row r="161" spans="1:19" x14ac:dyDescent="0.3">
      <c r="A161" s="21"/>
      <c r="B161" s="2"/>
      <c r="C161" s="2"/>
      <c r="D161" s="2"/>
      <c r="E161" s="2"/>
      <c r="F161" s="2"/>
      <c r="G161" s="2"/>
      <c r="H161" s="2"/>
      <c r="I161" s="2"/>
      <c r="J161" s="2"/>
      <c r="K161" s="2"/>
      <c r="L161" s="2"/>
      <c r="M161" s="2"/>
      <c r="N161" s="2"/>
      <c r="O161" s="2"/>
      <c r="P161" s="2"/>
      <c r="Q161" s="2"/>
      <c r="R161" s="2"/>
      <c r="S161" s="2"/>
    </row>
    <row r="162" spans="1:19" x14ac:dyDescent="0.3">
      <c r="A162" s="21"/>
      <c r="B162" s="2"/>
      <c r="C162" s="2"/>
      <c r="D162" s="2"/>
      <c r="E162" s="2"/>
      <c r="F162" s="2"/>
      <c r="G162" s="2"/>
      <c r="H162" s="2"/>
      <c r="I162" s="2"/>
      <c r="J162" s="2"/>
      <c r="K162" s="2"/>
      <c r="L162" s="2"/>
      <c r="M162" s="2"/>
      <c r="N162" s="2"/>
      <c r="O162" s="2"/>
      <c r="P162" s="2"/>
      <c r="Q162" s="2"/>
      <c r="R162" s="2"/>
      <c r="S162" s="2"/>
    </row>
    <row r="163" spans="1:19" x14ac:dyDescent="0.3">
      <c r="A163" s="21"/>
      <c r="B163" s="2"/>
      <c r="C163" s="2"/>
      <c r="D163" s="2"/>
      <c r="E163" s="2"/>
      <c r="F163" s="2"/>
      <c r="G163" s="2"/>
      <c r="H163" s="2"/>
      <c r="I163" s="2"/>
      <c r="J163" s="2"/>
      <c r="K163" s="2"/>
      <c r="L163" s="2"/>
      <c r="M163" s="2"/>
      <c r="N163" s="2"/>
      <c r="O163" s="2"/>
      <c r="P163" s="2"/>
      <c r="Q163" s="2"/>
      <c r="R163" s="2"/>
      <c r="S163" s="2"/>
    </row>
    <row r="164" spans="1:19" x14ac:dyDescent="0.3">
      <c r="A164" s="21"/>
      <c r="B164" s="2"/>
      <c r="C164" s="2"/>
      <c r="D164" s="2"/>
      <c r="E164" s="2"/>
      <c r="F164" s="2"/>
      <c r="G164" s="2"/>
      <c r="H164" s="2"/>
      <c r="I164" s="2"/>
      <c r="J164" s="2"/>
      <c r="K164" s="2"/>
      <c r="L164" s="2"/>
      <c r="M164" s="2"/>
      <c r="N164" s="2"/>
      <c r="O164" s="2"/>
      <c r="P164" s="2"/>
      <c r="Q164" s="2"/>
      <c r="R164" s="2"/>
      <c r="S164" s="2"/>
    </row>
    <row r="165" spans="1:19" x14ac:dyDescent="0.3">
      <c r="A165" s="21"/>
      <c r="B165" s="2"/>
      <c r="C165" s="2"/>
      <c r="D165" s="2"/>
      <c r="E165" s="2"/>
      <c r="F165" s="2"/>
      <c r="G165" s="2"/>
      <c r="H165" s="2"/>
      <c r="I165" s="2"/>
      <c r="J165" s="2"/>
      <c r="K165" s="2"/>
      <c r="L165" s="2"/>
      <c r="M165" s="2"/>
      <c r="N165" s="2"/>
      <c r="O165" s="2"/>
      <c r="P165" s="2"/>
      <c r="Q165" s="2"/>
      <c r="R165" s="2"/>
      <c r="S165" s="2"/>
    </row>
    <row r="166" spans="1:19" x14ac:dyDescent="0.3">
      <c r="A166" s="21"/>
      <c r="B166" s="2"/>
      <c r="C166" s="2"/>
      <c r="D166" s="2"/>
      <c r="E166" s="2"/>
      <c r="F166" s="2"/>
      <c r="G166" s="2"/>
      <c r="H166" s="2"/>
      <c r="I166" s="2"/>
      <c r="J166" s="2"/>
      <c r="K166" s="2"/>
      <c r="L166" s="2"/>
      <c r="M166" s="2"/>
      <c r="N166" s="2"/>
      <c r="O166" s="2"/>
      <c r="P166" s="2"/>
      <c r="Q166" s="2"/>
      <c r="R166" s="2"/>
      <c r="S166" s="2"/>
    </row>
    <row r="167" spans="1:19" x14ac:dyDescent="0.3">
      <c r="A167" s="21"/>
      <c r="B167" s="2"/>
      <c r="C167" s="2"/>
      <c r="D167" s="2"/>
      <c r="E167" s="2"/>
      <c r="F167" s="2"/>
      <c r="G167" s="2"/>
      <c r="H167" s="2"/>
      <c r="I167" s="2"/>
      <c r="J167" s="2"/>
      <c r="K167" s="2"/>
      <c r="L167" s="2"/>
      <c r="M167" s="2"/>
      <c r="N167" s="2"/>
      <c r="O167" s="2"/>
      <c r="P167" s="2"/>
      <c r="Q167" s="2"/>
      <c r="R167" s="2"/>
      <c r="S167" s="2"/>
    </row>
    <row r="168" spans="1:19" x14ac:dyDescent="0.3">
      <c r="A168" s="21"/>
      <c r="B168" s="2"/>
      <c r="C168" s="2"/>
      <c r="D168" s="2"/>
      <c r="E168" s="2"/>
      <c r="F168" s="2"/>
      <c r="G168" s="2"/>
      <c r="H168" s="2"/>
      <c r="I168" s="2"/>
      <c r="J168" s="2"/>
      <c r="K168" s="2"/>
      <c r="L168" s="2"/>
      <c r="M168" s="2"/>
      <c r="N168" s="2"/>
      <c r="O168" s="2"/>
      <c r="P168" s="2"/>
      <c r="Q168" s="2"/>
      <c r="R168" s="2"/>
      <c r="S168" s="2"/>
    </row>
    <row r="169" spans="1:19" x14ac:dyDescent="0.3">
      <c r="A169" s="21"/>
      <c r="B169" s="2"/>
      <c r="C169" s="2"/>
      <c r="D169" s="2"/>
      <c r="E169" s="2"/>
      <c r="F169" s="2"/>
      <c r="G169" s="2"/>
      <c r="H169" s="2"/>
      <c r="I169" s="2"/>
      <c r="J169" s="2"/>
      <c r="K169" s="2"/>
      <c r="L169" s="2"/>
      <c r="M169" s="2"/>
      <c r="N169" s="2"/>
      <c r="O169" s="2"/>
      <c r="P169" s="2"/>
      <c r="Q169" s="2"/>
      <c r="R169" s="2"/>
      <c r="S169" s="2"/>
    </row>
    <row r="170" spans="1:19" x14ac:dyDescent="0.3">
      <c r="A170" s="21"/>
      <c r="B170" s="2"/>
      <c r="C170" s="2"/>
      <c r="D170" s="2"/>
      <c r="E170" s="2"/>
      <c r="F170" s="2"/>
      <c r="G170" s="2"/>
      <c r="H170" s="2"/>
      <c r="I170" s="2"/>
      <c r="J170" s="2"/>
      <c r="K170" s="2"/>
      <c r="L170" s="2"/>
      <c r="M170" s="2"/>
      <c r="N170" s="2"/>
      <c r="O170" s="2"/>
      <c r="P170" s="2"/>
      <c r="Q170" s="2"/>
      <c r="R170" s="2"/>
      <c r="S170" s="2"/>
    </row>
    <row r="171" spans="1:19" x14ac:dyDescent="0.3">
      <c r="A171" s="21"/>
      <c r="B171" s="2"/>
      <c r="C171" s="2"/>
      <c r="D171" s="2"/>
      <c r="E171" s="2"/>
      <c r="F171" s="2"/>
      <c r="G171" s="2"/>
      <c r="H171" s="2"/>
      <c r="I171" s="2"/>
      <c r="J171" s="2"/>
      <c r="K171" s="2"/>
      <c r="L171" s="2"/>
      <c r="M171" s="2"/>
      <c r="N171" s="2"/>
      <c r="O171" s="2"/>
      <c r="P171" s="2"/>
      <c r="Q171" s="2"/>
      <c r="R171" s="2"/>
      <c r="S171" s="2"/>
    </row>
    <row r="172" spans="1:19" x14ac:dyDescent="0.3">
      <c r="A172" s="21"/>
      <c r="B172" s="2"/>
      <c r="C172" s="2"/>
      <c r="D172" s="2"/>
      <c r="E172" s="2"/>
      <c r="F172" s="2"/>
      <c r="G172" s="2"/>
      <c r="H172" s="2"/>
      <c r="I172" s="2"/>
      <c r="J172" s="2"/>
      <c r="K172" s="2"/>
      <c r="L172" s="2"/>
      <c r="M172" s="2"/>
      <c r="N172" s="2"/>
      <c r="O172" s="2"/>
      <c r="P172" s="2"/>
      <c r="Q172" s="2"/>
      <c r="R172" s="2"/>
      <c r="S172" s="2"/>
    </row>
    <row r="173" spans="1:19" x14ac:dyDescent="0.3">
      <c r="A173" s="21"/>
      <c r="B173" s="2"/>
      <c r="C173" s="2"/>
      <c r="D173" s="2"/>
      <c r="E173" s="2"/>
      <c r="F173" s="2"/>
      <c r="G173" s="2"/>
      <c r="H173" s="2"/>
      <c r="I173" s="2"/>
      <c r="J173" s="2"/>
      <c r="K173" s="2"/>
      <c r="L173" s="2"/>
      <c r="M173" s="2"/>
      <c r="N173" s="2"/>
      <c r="O173" s="2"/>
      <c r="P173" s="2"/>
      <c r="Q173" s="2"/>
      <c r="R173" s="2"/>
      <c r="S173" s="2"/>
    </row>
    <row r="174" spans="1:19" x14ac:dyDescent="0.3">
      <c r="A174" s="21"/>
      <c r="B174" s="2"/>
      <c r="C174" s="2"/>
      <c r="D174" s="2"/>
      <c r="E174" s="2"/>
      <c r="F174" s="2"/>
      <c r="G174" s="2"/>
      <c r="H174" s="2"/>
      <c r="I174" s="2"/>
      <c r="J174" s="2"/>
      <c r="K174" s="2"/>
      <c r="L174" s="2"/>
      <c r="M174" s="2"/>
      <c r="N174" s="2"/>
      <c r="O174" s="2"/>
      <c r="P174" s="2"/>
      <c r="Q174" s="2"/>
      <c r="R174" s="2"/>
      <c r="S174" s="2"/>
    </row>
    <row r="175" spans="1:19" x14ac:dyDescent="0.3">
      <c r="A175" s="21"/>
      <c r="B175" s="2"/>
      <c r="C175" s="2"/>
      <c r="D175" s="2"/>
      <c r="E175" s="2"/>
      <c r="F175" s="2"/>
      <c r="G175" s="2"/>
      <c r="H175" s="2"/>
      <c r="I175" s="2"/>
      <c r="J175" s="2"/>
      <c r="K175" s="2"/>
      <c r="L175" s="2"/>
      <c r="M175" s="2"/>
      <c r="N175" s="2"/>
      <c r="O175" s="2"/>
      <c r="P175" s="2"/>
      <c r="Q175" s="2"/>
      <c r="R175" s="2"/>
      <c r="S175" s="2"/>
    </row>
    <row r="176" spans="1:19" x14ac:dyDescent="0.3">
      <c r="A176" s="21"/>
      <c r="B176" s="2"/>
      <c r="C176" s="2"/>
      <c r="D176" s="2"/>
      <c r="E176" s="2"/>
      <c r="F176" s="2"/>
      <c r="G176" s="2"/>
      <c r="H176" s="2"/>
      <c r="I176" s="2"/>
      <c r="J176" s="2"/>
      <c r="K176" s="2"/>
      <c r="L176" s="2"/>
      <c r="M176" s="2"/>
      <c r="N176" s="2"/>
      <c r="O176" s="2"/>
      <c r="P176" s="2"/>
      <c r="Q176" s="2"/>
      <c r="R176" s="2"/>
      <c r="S176" s="2"/>
    </row>
    <row r="177" spans="1:19" x14ac:dyDescent="0.3">
      <c r="A177" s="21"/>
      <c r="B177" s="2"/>
      <c r="C177" s="2"/>
      <c r="D177" s="2"/>
      <c r="E177" s="2"/>
      <c r="F177" s="2"/>
      <c r="G177" s="2"/>
      <c r="H177" s="2"/>
      <c r="I177" s="2"/>
      <c r="J177" s="2"/>
      <c r="K177" s="2"/>
      <c r="L177" s="2"/>
      <c r="M177" s="2"/>
      <c r="N177" s="2"/>
      <c r="O177" s="2"/>
      <c r="P177" s="2"/>
      <c r="Q177" s="2"/>
      <c r="R177" s="2"/>
      <c r="S177" s="2"/>
    </row>
    <row r="178" spans="1:19" x14ac:dyDescent="0.3">
      <c r="A178" s="21"/>
      <c r="B178" s="2"/>
      <c r="C178" s="2"/>
      <c r="D178" s="2"/>
      <c r="E178" s="2"/>
      <c r="F178" s="2"/>
      <c r="G178" s="2"/>
      <c r="H178" s="2"/>
      <c r="I178" s="2"/>
      <c r="J178" s="2"/>
      <c r="K178" s="2"/>
      <c r="L178" s="2"/>
      <c r="M178" s="2"/>
      <c r="N178" s="2"/>
      <c r="O178" s="2"/>
      <c r="P178" s="2"/>
      <c r="Q178" s="2"/>
      <c r="R178" s="2"/>
      <c r="S178" s="2"/>
    </row>
    <row r="179" spans="1:19" x14ac:dyDescent="0.3">
      <c r="A179" s="21"/>
      <c r="B179" s="2"/>
      <c r="C179" s="2"/>
      <c r="D179" s="2"/>
      <c r="E179" s="2"/>
      <c r="F179" s="2"/>
      <c r="G179" s="2"/>
      <c r="H179" s="2"/>
      <c r="I179" s="2"/>
      <c r="J179" s="2"/>
      <c r="K179" s="2"/>
      <c r="L179" s="2"/>
      <c r="M179" s="2"/>
      <c r="N179" s="2"/>
      <c r="O179" s="2"/>
      <c r="P179" s="2"/>
      <c r="Q179" s="2"/>
      <c r="R179" s="2"/>
      <c r="S179" s="2"/>
    </row>
    <row r="180" spans="1:19" x14ac:dyDescent="0.3">
      <c r="A180" s="21"/>
      <c r="B180" s="2"/>
      <c r="C180" s="2"/>
      <c r="D180" s="2"/>
      <c r="E180" s="2"/>
      <c r="F180" s="2"/>
      <c r="G180" s="2"/>
      <c r="H180" s="2"/>
      <c r="I180" s="2"/>
      <c r="J180" s="2"/>
      <c r="K180" s="2"/>
      <c r="L180" s="2"/>
      <c r="M180" s="2"/>
      <c r="N180" s="2"/>
      <c r="O180" s="2"/>
      <c r="P180" s="2"/>
      <c r="Q180" s="2"/>
      <c r="R180" s="2"/>
      <c r="S180" s="2"/>
    </row>
  </sheetData>
  <mergeCells count="11">
    <mergeCell ref="B32:D32"/>
    <mergeCell ref="O32:Q32"/>
    <mergeCell ref="A37:I37"/>
    <mergeCell ref="N37:Q37"/>
    <mergeCell ref="A1:F1"/>
    <mergeCell ref="G1:H1"/>
    <mergeCell ref="A6:I6"/>
    <mergeCell ref="N6:Q7"/>
    <mergeCell ref="A7:A9"/>
    <mergeCell ref="B7:D8"/>
    <mergeCell ref="O8:Q8"/>
  </mergeCells>
  <conditionalFormatting sqref="C10:C30">
    <cfRule type="cellIs" dxfId="17" priority="9" operator="lessThan">
      <formula>0</formula>
    </cfRule>
    <cfRule type="cellIs" dxfId="16" priority="10" operator="greaterThan">
      <formula>0</formula>
    </cfRule>
  </conditionalFormatting>
  <conditionalFormatting sqref="P10:Q30">
    <cfRule type="cellIs" dxfId="15" priority="7" operator="lessThan">
      <formula>0</formula>
    </cfRule>
    <cfRule type="cellIs" dxfId="14" priority="8" operator="greaterThan">
      <formula>0</formula>
    </cfRule>
  </conditionalFormatting>
  <conditionalFormatting sqref="B10:B30">
    <cfRule type="colorScale" priority="6">
      <colorScale>
        <cfvo type="num" val="-100"/>
        <cfvo type="num" val="0"/>
        <cfvo type="num" val="100"/>
        <color rgb="FFF8696B"/>
        <color rgb="FFFCFCFF"/>
        <color rgb="FF5A8AC6"/>
      </colorScale>
    </cfRule>
  </conditionalFormatting>
  <conditionalFormatting sqref="O10:O30">
    <cfRule type="colorScale" priority="5">
      <colorScale>
        <cfvo type="num" val="-100"/>
        <cfvo type="num" val="0"/>
        <cfvo type="num" val="100"/>
        <color rgb="FFF8696B"/>
        <color rgb="FFFCFCFF"/>
        <color rgb="FF5A8AC6"/>
      </colorScale>
    </cfRule>
  </conditionalFormatting>
  <conditionalFormatting sqref="F3">
    <cfRule type="cellIs" dxfId="13" priority="3" operator="lessThan">
      <formula>0.55</formula>
    </cfRule>
    <cfRule type="cellIs" dxfId="12" priority="4" operator="greaterThan">
      <formula>0.6</formula>
    </cfRule>
  </conditionalFormatting>
  <conditionalFormatting sqref="D10:D30">
    <cfRule type="cellIs" dxfId="11" priority="1" operator="lessThan">
      <formula>0</formula>
    </cfRule>
    <cfRule type="cellIs" dxfId="10" priority="2" operator="greaterThan">
      <formula>0</formula>
    </cfRule>
  </conditionalFormatting>
  <pageMargins left="0.70866141732283472" right="0.70866141732283472" top="0.59055118110236227" bottom="0.39370078740157483" header="0.31496062992125984" footer="0.31496062992125984"/>
  <pageSetup paperSize="9" scale="74" fitToHeight="0" orientation="portrait" r:id="rId1"/>
  <rowBreaks count="2" manualBreakCount="2">
    <brk id="35" max="10" man="1"/>
    <brk id="40" max="10" man="1"/>
  </row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FE92F-CE3B-4F54-A911-95A33A8209AD}">
  <sheetPr codeName="Tabelle7"/>
  <dimension ref="A1:H51"/>
  <sheetViews>
    <sheetView view="pageLayout" topLeftCell="A28" zoomScaleNormal="100" workbookViewId="0">
      <selection activeCell="Y1" sqref="Y1"/>
    </sheetView>
  </sheetViews>
  <sheetFormatPr baseColWidth="10" defaultRowHeight="14.4" x14ac:dyDescent="0.3"/>
  <sheetData>
    <row r="1" spans="1:8" ht="15.6" x14ac:dyDescent="0.3">
      <c r="A1" s="14" t="s">
        <v>391</v>
      </c>
      <c r="B1" s="10"/>
      <c r="C1" s="10"/>
      <c r="D1" s="10"/>
      <c r="E1" s="10"/>
      <c r="F1" s="10"/>
      <c r="G1" s="10"/>
      <c r="H1" s="10"/>
    </row>
    <row r="2" spans="1:8" ht="15.6" x14ac:dyDescent="0.3">
      <c r="A2" s="10"/>
      <c r="B2" s="10"/>
      <c r="C2" s="10"/>
      <c r="D2" s="10"/>
      <c r="E2" s="10"/>
      <c r="F2" s="10"/>
      <c r="G2" s="10"/>
      <c r="H2" s="10"/>
    </row>
    <row r="3" spans="1:8" ht="15.6" x14ac:dyDescent="0.3">
      <c r="A3" s="142" t="s">
        <v>339</v>
      </c>
      <c r="B3" s="10"/>
      <c r="C3" s="10"/>
      <c r="D3" s="10"/>
      <c r="E3" s="10"/>
      <c r="F3" s="10"/>
      <c r="G3" s="10"/>
      <c r="H3" s="10"/>
    </row>
    <row r="4" spans="1:8" ht="15.6" x14ac:dyDescent="0.3">
      <c r="A4" s="14" t="s">
        <v>394</v>
      </c>
      <c r="B4" s="10"/>
      <c r="C4" s="10"/>
      <c r="D4" s="10"/>
      <c r="E4" s="10" t="s">
        <v>390</v>
      </c>
      <c r="F4" s="10"/>
      <c r="G4" s="10"/>
      <c r="H4" s="10"/>
    </row>
    <row r="5" spans="1:8" ht="15.6" x14ac:dyDescent="0.3">
      <c r="A5" s="10"/>
      <c r="B5" s="10"/>
      <c r="C5" s="10"/>
      <c r="D5" s="10"/>
      <c r="E5" s="10"/>
      <c r="F5" s="10"/>
      <c r="G5" s="10"/>
      <c r="H5" s="10"/>
    </row>
    <row r="6" spans="1:8" ht="15.6" x14ac:dyDescent="0.3">
      <c r="A6" s="10"/>
      <c r="B6" s="10"/>
      <c r="C6" s="10"/>
      <c r="D6" s="10"/>
      <c r="E6" s="10"/>
      <c r="F6" s="10"/>
      <c r="G6" s="10"/>
      <c r="H6" s="10"/>
    </row>
    <row r="7" spans="1:8" ht="15.6" x14ac:dyDescent="0.3">
      <c r="A7" s="10"/>
      <c r="B7" s="10"/>
      <c r="C7" s="10"/>
      <c r="D7" s="10"/>
      <c r="E7" s="10"/>
      <c r="F7" s="10"/>
      <c r="G7" s="10"/>
      <c r="H7" s="10"/>
    </row>
    <row r="8" spans="1:8" ht="15.6" x14ac:dyDescent="0.3">
      <c r="A8" s="10"/>
      <c r="B8" s="10"/>
      <c r="C8" s="10"/>
      <c r="D8" s="10"/>
      <c r="E8" s="10"/>
      <c r="F8" s="10"/>
      <c r="G8" s="10"/>
      <c r="H8" s="10"/>
    </row>
    <row r="9" spans="1:8" ht="15.6" x14ac:dyDescent="0.3">
      <c r="A9" s="10"/>
      <c r="B9" s="10"/>
      <c r="C9" s="10"/>
      <c r="D9" s="10"/>
      <c r="E9" s="10"/>
      <c r="F9" s="10"/>
      <c r="G9" s="10"/>
      <c r="H9" s="10"/>
    </row>
    <row r="10" spans="1:8" ht="15.6" x14ac:dyDescent="0.3">
      <c r="A10" s="14" t="s">
        <v>347</v>
      </c>
      <c r="B10" s="10"/>
      <c r="C10" s="10"/>
      <c r="D10" s="10"/>
      <c r="E10" s="10" t="s">
        <v>390</v>
      </c>
      <c r="F10" s="10"/>
      <c r="G10" s="10"/>
      <c r="H10" s="10"/>
    </row>
    <row r="11" spans="1:8" ht="15.6" x14ac:dyDescent="0.3">
      <c r="A11" s="14"/>
      <c r="B11" s="10"/>
      <c r="C11" s="10"/>
      <c r="D11" s="10"/>
      <c r="E11" s="10"/>
      <c r="F11" s="10"/>
      <c r="G11" s="10"/>
      <c r="H11" s="10"/>
    </row>
    <row r="12" spans="1:8" ht="15.6" x14ac:dyDescent="0.3">
      <c r="A12" s="10"/>
      <c r="B12" s="10"/>
      <c r="C12" s="10"/>
      <c r="D12" s="10"/>
      <c r="E12" s="10"/>
      <c r="F12" s="10"/>
      <c r="G12" s="10"/>
      <c r="H12" s="10"/>
    </row>
    <row r="13" spans="1:8" ht="15.6" x14ac:dyDescent="0.3">
      <c r="A13" s="10"/>
      <c r="B13" s="10"/>
      <c r="C13" s="10"/>
      <c r="D13" s="10"/>
      <c r="E13" s="10"/>
      <c r="F13" s="10"/>
      <c r="G13" s="10"/>
      <c r="H13" s="10"/>
    </row>
    <row r="14" spans="1:8" ht="15.6" x14ac:dyDescent="0.3">
      <c r="A14" s="10"/>
      <c r="B14" s="10"/>
      <c r="C14" s="10"/>
      <c r="D14" s="10"/>
      <c r="E14" s="10"/>
      <c r="F14" s="10"/>
      <c r="G14" s="10"/>
      <c r="H14" s="10"/>
    </row>
    <row r="15" spans="1:8" ht="15.6" x14ac:dyDescent="0.3">
      <c r="A15" s="10" t="s">
        <v>352</v>
      </c>
      <c r="B15" s="10"/>
      <c r="C15" s="10"/>
      <c r="D15" s="10"/>
      <c r="E15" s="10"/>
      <c r="F15" s="10"/>
      <c r="G15" s="10"/>
      <c r="H15" s="10"/>
    </row>
    <row r="16" spans="1:8" ht="15.6" x14ac:dyDescent="0.3">
      <c r="A16" s="10"/>
      <c r="B16" s="10"/>
      <c r="C16" s="10"/>
      <c r="D16" s="10"/>
      <c r="E16" s="10"/>
      <c r="F16" s="10"/>
      <c r="G16" s="10"/>
      <c r="H16" s="10"/>
    </row>
    <row r="17" spans="1:8" ht="15.6" x14ac:dyDescent="0.3">
      <c r="A17" s="10"/>
      <c r="B17" s="10"/>
      <c r="C17" s="10"/>
      <c r="D17" s="10"/>
      <c r="E17" s="10"/>
      <c r="F17" s="10"/>
      <c r="G17" s="10"/>
      <c r="H17" s="10"/>
    </row>
    <row r="18" spans="1:8" ht="15.6" x14ac:dyDescent="0.3">
      <c r="A18" s="14" t="s">
        <v>353</v>
      </c>
      <c r="B18" s="10"/>
      <c r="C18" s="10"/>
      <c r="D18" s="10"/>
      <c r="E18" s="10"/>
      <c r="F18" s="10"/>
      <c r="G18" s="10"/>
      <c r="H18" s="10"/>
    </row>
    <row r="19" spans="1:8" ht="15.6" x14ac:dyDescent="0.3">
      <c r="A19" s="10"/>
      <c r="B19" s="10"/>
      <c r="C19" s="10"/>
      <c r="D19" s="10"/>
      <c r="E19" s="10"/>
      <c r="F19" s="10"/>
      <c r="G19" s="10"/>
      <c r="H19" s="10"/>
    </row>
    <row r="20" spans="1:8" ht="15.6" x14ac:dyDescent="0.3">
      <c r="A20" s="142" t="s">
        <v>354</v>
      </c>
      <c r="B20" s="10"/>
      <c r="C20" s="10"/>
      <c r="D20" s="10"/>
      <c r="E20" s="10"/>
      <c r="F20" s="10"/>
      <c r="G20" s="10"/>
      <c r="H20" s="10"/>
    </row>
    <row r="21" spans="1:8" ht="15.6" x14ac:dyDescent="0.3">
      <c r="A21" s="142" t="s">
        <v>355</v>
      </c>
      <c r="B21" s="10"/>
      <c r="C21" s="10"/>
      <c r="D21" s="10"/>
      <c r="E21" s="10" t="s">
        <v>356</v>
      </c>
      <c r="F21" s="10"/>
      <c r="G21" s="10"/>
      <c r="H21" s="10"/>
    </row>
    <row r="22" spans="1:8" ht="15.6" x14ac:dyDescent="0.3">
      <c r="A22" s="142" t="s">
        <v>357</v>
      </c>
      <c r="B22" s="10"/>
      <c r="C22" s="10"/>
      <c r="D22" s="10"/>
      <c r="E22" s="10"/>
      <c r="F22" s="10"/>
      <c r="G22" s="10"/>
      <c r="H22" s="10"/>
    </row>
    <row r="23" spans="1:8" ht="15.6" x14ac:dyDescent="0.3">
      <c r="A23" s="142" t="s">
        <v>358</v>
      </c>
      <c r="B23" s="10"/>
      <c r="C23" s="10"/>
      <c r="D23" s="10"/>
      <c r="E23" s="10"/>
      <c r="F23" s="10"/>
      <c r="G23" s="10"/>
      <c r="H23" s="10"/>
    </row>
    <row r="24" spans="1:8" ht="15.6" x14ac:dyDescent="0.3">
      <c r="A24" s="10"/>
      <c r="B24" s="10"/>
      <c r="C24" s="10"/>
      <c r="D24" s="10"/>
      <c r="E24" s="10"/>
      <c r="F24" s="10"/>
      <c r="G24" s="10"/>
      <c r="H24" s="10"/>
    </row>
    <row r="25" spans="1:8" ht="15.6" x14ac:dyDescent="0.3">
      <c r="A25" s="10"/>
      <c r="B25" s="10"/>
      <c r="C25" s="10"/>
      <c r="D25" s="10"/>
      <c r="E25" s="10"/>
      <c r="F25" s="10"/>
      <c r="G25" s="10"/>
      <c r="H25" s="10"/>
    </row>
    <row r="26" spans="1:8" x14ac:dyDescent="0.3">
      <c r="A26" s="138" t="s">
        <v>359</v>
      </c>
    </row>
    <row r="31" spans="1:8" x14ac:dyDescent="0.3">
      <c r="A31" s="195" t="s">
        <v>433</v>
      </c>
      <c r="B31" s="195"/>
      <c r="C31" s="195"/>
      <c r="D31" s="195"/>
      <c r="E31" s="195"/>
      <c r="F31" s="195"/>
      <c r="G31" s="195"/>
      <c r="H31" s="195"/>
    </row>
    <row r="32" spans="1:8" x14ac:dyDescent="0.3">
      <c r="A32" s="195"/>
      <c r="B32" s="195"/>
      <c r="C32" s="195"/>
      <c r="D32" s="195"/>
      <c r="E32" s="195"/>
      <c r="F32" s="195"/>
      <c r="G32" s="195"/>
      <c r="H32" s="195"/>
    </row>
    <row r="51" spans="1:8" x14ac:dyDescent="0.3">
      <c r="A51" s="196" t="s">
        <v>787</v>
      </c>
      <c r="B51" s="196"/>
      <c r="C51" s="196"/>
      <c r="D51" s="196"/>
      <c r="E51" s="196"/>
      <c r="F51" s="196"/>
      <c r="G51" s="196"/>
      <c r="H51" s="196"/>
    </row>
  </sheetData>
  <mergeCells count="2">
    <mergeCell ref="A31:H32"/>
    <mergeCell ref="A51:H51"/>
  </mergeCells>
  <pageMargins left="0.7" right="0.7" top="0.78740157499999996" bottom="0.78740157499999996" header="0.3" footer="0.3"/>
  <pageSetup paperSize="9" scale="94"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9A86D-45E7-4120-8BDE-476ABF3C9742}">
  <sheetPr codeName="Tabelle26">
    <pageSetUpPr fitToPage="1"/>
  </sheetPr>
  <dimension ref="A1:V200"/>
  <sheetViews>
    <sheetView view="pageBreakPreview" zoomScale="60" zoomScaleNormal="70" workbookViewId="0">
      <selection activeCell="Y1" sqref="Y1"/>
    </sheetView>
  </sheetViews>
  <sheetFormatPr baseColWidth="10" defaultRowHeight="14.4" x14ac:dyDescent="0.3"/>
  <cols>
    <col min="1" max="1" width="11.44140625" style="19"/>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6" customWidth="1"/>
    <col min="17" max="17" width="17.109375" customWidth="1"/>
  </cols>
  <sheetData>
    <row r="1" spans="1:22" ht="65.25" customHeight="1" x14ac:dyDescent="0.3">
      <c r="A1" s="198" t="s">
        <v>325</v>
      </c>
      <c r="B1" s="198"/>
      <c r="C1" s="198"/>
      <c r="D1" s="198"/>
      <c r="E1" s="198"/>
      <c r="F1" s="198"/>
      <c r="G1" s="198"/>
      <c r="H1" s="198"/>
      <c r="I1" s="198"/>
      <c r="J1" s="198"/>
      <c r="K1" s="198"/>
    </row>
    <row r="2" spans="1:22" ht="15" customHeight="1" x14ac:dyDescent="0.3">
      <c r="A2" s="198"/>
      <c r="B2" s="198"/>
      <c r="C2" s="198"/>
      <c r="D2" s="198"/>
      <c r="E2" s="198"/>
      <c r="F2" s="198"/>
      <c r="G2" s="198"/>
      <c r="H2" s="198"/>
      <c r="I2" s="198"/>
      <c r="J2" s="198"/>
      <c r="K2" s="198"/>
    </row>
    <row r="3" spans="1:22" ht="18.75" customHeight="1" x14ac:dyDescent="0.3">
      <c r="A3" s="198"/>
      <c r="B3" s="198"/>
      <c r="C3" s="198"/>
      <c r="D3" s="198"/>
      <c r="E3" s="198"/>
      <c r="F3" s="198"/>
      <c r="G3" s="198"/>
      <c r="H3" s="198"/>
      <c r="I3" s="198"/>
      <c r="J3" s="198"/>
      <c r="K3" s="198"/>
    </row>
    <row r="4" spans="1:22" ht="15" customHeight="1" x14ac:dyDescent="0.3">
      <c r="A4" s="198"/>
      <c r="B4" s="198"/>
      <c r="C4" s="198"/>
      <c r="D4" s="198"/>
      <c r="E4" s="198"/>
      <c r="F4" s="198"/>
      <c r="G4" s="198"/>
      <c r="H4" s="198"/>
      <c r="I4" s="198"/>
      <c r="J4" s="198"/>
      <c r="K4" s="198"/>
      <c r="L4" s="2"/>
      <c r="M4" s="2"/>
      <c r="N4" s="2"/>
      <c r="O4" s="2"/>
      <c r="P4" s="2"/>
      <c r="Q4" s="2"/>
      <c r="R4" s="2"/>
      <c r="S4" s="2"/>
    </row>
    <row r="5" spans="1:22" ht="5.25" customHeight="1" x14ac:dyDescent="0.3">
      <c r="A5" s="198"/>
      <c r="B5" s="198"/>
      <c r="C5" s="198"/>
      <c r="D5" s="198"/>
      <c r="E5" s="198"/>
      <c r="F5" s="198"/>
      <c r="G5" s="198"/>
      <c r="H5" s="198"/>
      <c r="I5" s="198"/>
      <c r="J5" s="198"/>
      <c r="K5" s="198"/>
      <c r="L5" s="2"/>
      <c r="M5" s="2"/>
      <c r="N5" s="2"/>
      <c r="O5" s="2"/>
      <c r="P5" s="2"/>
      <c r="Q5" s="2"/>
      <c r="R5" s="2"/>
      <c r="S5" s="2"/>
    </row>
    <row r="6" spans="1:22" ht="50.25" customHeight="1" x14ac:dyDescent="0.3">
      <c r="A6" s="198"/>
      <c r="B6" s="198"/>
      <c r="C6" s="198"/>
      <c r="D6" s="198"/>
      <c r="E6" s="198"/>
      <c r="F6" s="198"/>
      <c r="G6" s="198"/>
      <c r="H6" s="198"/>
      <c r="I6" s="198"/>
      <c r="J6" s="198"/>
      <c r="K6" s="198"/>
      <c r="L6" s="2"/>
      <c r="M6" s="2"/>
      <c r="N6" s="180"/>
      <c r="O6" s="180"/>
      <c r="P6" s="180"/>
      <c r="Q6" s="180"/>
      <c r="R6" s="2"/>
      <c r="S6" s="2"/>
    </row>
    <row r="7" spans="1:22" ht="32.25" customHeight="1" thickBot="1" x14ac:dyDescent="0.65">
      <c r="A7" s="198"/>
      <c r="B7" s="198"/>
      <c r="C7" s="198"/>
      <c r="D7" s="198"/>
      <c r="E7" s="198"/>
      <c r="F7" s="198"/>
      <c r="G7" s="198"/>
      <c r="H7" s="198"/>
      <c r="I7" s="198"/>
      <c r="J7" s="198"/>
      <c r="K7" s="198"/>
      <c r="L7" s="2"/>
      <c r="M7" s="2"/>
      <c r="N7" s="180"/>
      <c r="O7" s="180"/>
      <c r="P7" s="180"/>
      <c r="Q7" s="180"/>
      <c r="R7" s="51"/>
      <c r="S7" s="51"/>
      <c r="T7" s="50"/>
      <c r="U7" s="50"/>
      <c r="V7" s="50"/>
    </row>
    <row r="8" spans="1:22" ht="21.75" customHeight="1" thickBot="1" x14ac:dyDescent="0.45">
      <c r="A8" s="198"/>
      <c r="B8" s="198"/>
      <c r="C8" s="198"/>
      <c r="D8" s="198"/>
      <c r="E8" s="198"/>
      <c r="F8" s="198"/>
      <c r="G8" s="198"/>
      <c r="H8" s="198"/>
      <c r="I8" s="198"/>
      <c r="J8" s="198"/>
      <c r="K8" s="198"/>
      <c r="L8" s="2"/>
      <c r="M8" s="2"/>
      <c r="N8" s="48"/>
      <c r="O8" s="166"/>
      <c r="P8" s="167"/>
      <c r="Q8" s="168"/>
      <c r="R8" s="2"/>
      <c r="S8" s="2"/>
    </row>
    <row r="9" spans="1:22" ht="19.5" customHeight="1" thickBot="1" x14ac:dyDescent="0.4">
      <c r="A9" s="198"/>
      <c r="B9" s="198"/>
      <c r="C9" s="198"/>
      <c r="D9" s="198"/>
      <c r="E9" s="198"/>
      <c r="F9" s="198"/>
      <c r="G9" s="198"/>
      <c r="H9" s="198"/>
      <c r="I9" s="198"/>
      <c r="J9" s="198"/>
      <c r="K9" s="198"/>
      <c r="L9" s="2"/>
      <c r="M9" s="2"/>
      <c r="N9" s="49"/>
      <c r="O9" s="24"/>
      <c r="P9" s="23"/>
      <c r="Q9" s="23"/>
      <c r="R9" s="2"/>
      <c r="S9" s="2"/>
    </row>
    <row r="10" spans="1:22" ht="18.75" customHeight="1" x14ac:dyDescent="0.35">
      <c r="A10" s="198"/>
      <c r="B10" s="198"/>
      <c r="C10" s="198"/>
      <c r="D10" s="198"/>
      <c r="E10" s="198"/>
      <c r="F10" s="198"/>
      <c r="G10" s="198"/>
      <c r="H10" s="198"/>
      <c r="I10" s="198"/>
      <c r="J10" s="198"/>
      <c r="K10" s="198"/>
      <c r="L10" s="2"/>
      <c r="M10" s="2"/>
      <c r="N10" s="31"/>
      <c r="O10" s="35"/>
      <c r="P10" s="36"/>
      <c r="Q10" s="37"/>
      <c r="R10" s="2"/>
      <c r="S10" s="2"/>
      <c r="T10" s="25"/>
    </row>
    <row r="11" spans="1:22" ht="18.75" customHeight="1" x14ac:dyDescent="0.35">
      <c r="A11" s="198"/>
      <c r="B11" s="198"/>
      <c r="C11" s="198"/>
      <c r="D11" s="198"/>
      <c r="E11" s="198"/>
      <c r="F11" s="198"/>
      <c r="G11" s="198"/>
      <c r="H11" s="198"/>
      <c r="I11" s="198"/>
      <c r="J11" s="198"/>
      <c r="K11" s="198"/>
      <c r="L11" s="2"/>
      <c r="M11" s="2"/>
      <c r="N11" s="31"/>
      <c r="O11" s="35"/>
      <c r="P11" s="36"/>
      <c r="Q11" s="37"/>
      <c r="R11" s="2"/>
      <c r="S11" s="2"/>
      <c r="T11" s="25"/>
    </row>
    <row r="12" spans="1:22" ht="18.75" customHeight="1" x14ac:dyDescent="0.35">
      <c r="A12" s="198"/>
      <c r="B12" s="198"/>
      <c r="C12" s="198"/>
      <c r="D12" s="198"/>
      <c r="E12" s="198"/>
      <c r="F12" s="198"/>
      <c r="G12" s="198"/>
      <c r="H12" s="198"/>
      <c r="I12" s="198"/>
      <c r="J12" s="198"/>
      <c r="K12" s="198"/>
      <c r="L12" s="2"/>
      <c r="M12" s="2"/>
      <c r="N12" s="31"/>
      <c r="O12" s="35"/>
      <c r="P12" s="36"/>
      <c r="Q12" s="37"/>
      <c r="R12" s="2"/>
      <c r="S12" s="2"/>
      <c r="T12" s="25"/>
    </row>
    <row r="13" spans="1:22" ht="18.75" customHeight="1" x14ac:dyDescent="0.35">
      <c r="A13" s="198"/>
      <c r="B13" s="198"/>
      <c r="C13" s="198"/>
      <c r="D13" s="198"/>
      <c r="E13" s="198"/>
      <c r="F13" s="198"/>
      <c r="G13" s="198"/>
      <c r="H13" s="198"/>
      <c r="I13" s="198"/>
      <c r="J13" s="198"/>
      <c r="K13" s="198"/>
      <c r="L13" s="2"/>
      <c r="M13" s="2"/>
      <c r="N13" s="31"/>
      <c r="O13" s="35"/>
      <c r="P13" s="36"/>
      <c r="Q13" s="37"/>
      <c r="R13" s="2"/>
      <c r="S13" s="2"/>
      <c r="T13" s="25"/>
    </row>
    <row r="14" spans="1:22" ht="18.75" customHeight="1" x14ac:dyDescent="0.35">
      <c r="A14" s="198"/>
      <c r="B14" s="198"/>
      <c r="C14" s="198"/>
      <c r="D14" s="198"/>
      <c r="E14" s="198"/>
      <c r="F14" s="198"/>
      <c r="G14" s="198"/>
      <c r="H14" s="198"/>
      <c r="I14" s="198"/>
      <c r="J14" s="198"/>
      <c r="K14" s="198"/>
      <c r="L14" s="2"/>
      <c r="M14" s="2"/>
      <c r="N14" s="31"/>
      <c r="O14" s="35"/>
      <c r="P14" s="36"/>
      <c r="Q14" s="37"/>
      <c r="R14" s="2"/>
      <c r="S14" s="2"/>
      <c r="T14" s="25"/>
    </row>
    <row r="15" spans="1:22" ht="18.75" customHeight="1" x14ac:dyDescent="0.35">
      <c r="A15" s="198"/>
      <c r="B15" s="198"/>
      <c r="C15" s="198"/>
      <c r="D15" s="198"/>
      <c r="E15" s="198"/>
      <c r="F15" s="198"/>
      <c r="G15" s="198"/>
      <c r="H15" s="198"/>
      <c r="I15" s="198"/>
      <c r="J15" s="198"/>
      <c r="K15" s="198"/>
      <c r="L15" s="2"/>
      <c r="M15" s="2"/>
      <c r="N15" s="31"/>
      <c r="O15" s="35"/>
      <c r="P15" s="36"/>
      <c r="Q15" s="37"/>
      <c r="R15" s="2"/>
      <c r="S15" s="2"/>
      <c r="T15" s="25"/>
    </row>
    <row r="16" spans="1:22" ht="18.75" customHeight="1" x14ac:dyDescent="0.35">
      <c r="A16" s="198"/>
      <c r="B16" s="198"/>
      <c r="C16" s="198"/>
      <c r="D16" s="198"/>
      <c r="E16" s="198"/>
      <c r="F16" s="198"/>
      <c r="G16" s="198"/>
      <c r="H16" s="198"/>
      <c r="I16" s="198"/>
      <c r="J16" s="198"/>
      <c r="K16" s="198"/>
      <c r="L16" s="2"/>
      <c r="M16" s="2"/>
      <c r="N16" s="31"/>
      <c r="O16" s="35"/>
      <c r="P16" s="36"/>
      <c r="Q16" s="37"/>
      <c r="R16" s="2"/>
      <c r="S16" s="2"/>
      <c r="T16" s="25"/>
    </row>
    <row r="17" spans="1:20" ht="18.75" customHeight="1" x14ac:dyDescent="0.35">
      <c r="A17" s="198"/>
      <c r="B17" s="198"/>
      <c r="C17" s="198"/>
      <c r="D17" s="198"/>
      <c r="E17" s="198"/>
      <c r="F17" s="198"/>
      <c r="G17" s="198"/>
      <c r="H17" s="198"/>
      <c r="I17" s="198"/>
      <c r="J17" s="198"/>
      <c r="K17" s="198"/>
      <c r="L17" s="2"/>
      <c r="M17" s="2"/>
      <c r="N17" s="31"/>
      <c r="O17" s="35"/>
      <c r="P17" s="36"/>
      <c r="Q17" s="37"/>
      <c r="R17" s="2"/>
      <c r="S17" s="2"/>
      <c r="T17" s="25"/>
    </row>
    <row r="18" spans="1:20" ht="18.75" customHeight="1" x14ac:dyDescent="0.35">
      <c r="A18" s="198"/>
      <c r="B18" s="198"/>
      <c r="C18" s="198"/>
      <c r="D18" s="198"/>
      <c r="E18" s="198"/>
      <c r="F18" s="198"/>
      <c r="G18" s="198"/>
      <c r="H18" s="198"/>
      <c r="I18" s="198"/>
      <c r="J18" s="198"/>
      <c r="K18" s="198"/>
      <c r="L18" s="2"/>
      <c r="M18" s="2"/>
      <c r="N18" s="31"/>
      <c r="O18" s="35"/>
      <c r="P18" s="36"/>
      <c r="Q18" s="37"/>
      <c r="R18" s="2"/>
      <c r="S18" s="2"/>
      <c r="T18" s="25"/>
    </row>
    <row r="19" spans="1:20" ht="18.75" customHeight="1" x14ac:dyDescent="0.35">
      <c r="A19" s="198"/>
      <c r="B19" s="198"/>
      <c r="C19" s="198"/>
      <c r="D19" s="198"/>
      <c r="E19" s="198"/>
      <c r="F19" s="198"/>
      <c r="G19" s="198"/>
      <c r="H19" s="198"/>
      <c r="I19" s="198"/>
      <c r="J19" s="198"/>
      <c r="K19" s="198"/>
      <c r="L19" s="2"/>
      <c r="M19" s="2"/>
      <c r="N19" s="31"/>
      <c r="O19" s="35"/>
      <c r="P19" s="36"/>
      <c r="Q19" s="37"/>
      <c r="R19" s="2"/>
      <c r="S19" s="2"/>
      <c r="T19" s="25"/>
    </row>
    <row r="20" spans="1:20" ht="18.75" customHeight="1" x14ac:dyDescent="0.35">
      <c r="A20" s="198"/>
      <c r="B20" s="198"/>
      <c r="C20" s="198"/>
      <c r="D20" s="198"/>
      <c r="E20" s="198"/>
      <c r="F20" s="198"/>
      <c r="G20" s="198"/>
      <c r="H20" s="198"/>
      <c r="I20" s="198"/>
      <c r="J20" s="198"/>
      <c r="K20" s="198"/>
      <c r="L20" s="2"/>
      <c r="M20" s="2"/>
      <c r="N20" s="31"/>
      <c r="O20" s="35"/>
      <c r="P20" s="36"/>
      <c r="Q20" s="37"/>
      <c r="R20" s="2"/>
      <c r="S20" s="2"/>
      <c r="T20" s="25"/>
    </row>
    <row r="21" spans="1:20" ht="18.75" customHeight="1" x14ac:dyDescent="0.35">
      <c r="A21" s="198"/>
      <c r="B21" s="198"/>
      <c r="C21" s="198"/>
      <c r="D21" s="198"/>
      <c r="E21" s="198"/>
      <c r="F21" s="198"/>
      <c r="G21" s="198"/>
      <c r="H21" s="198"/>
      <c r="I21" s="198"/>
      <c r="J21" s="198"/>
      <c r="K21" s="198"/>
      <c r="L21" s="2"/>
      <c r="M21" s="2"/>
      <c r="N21" s="31"/>
      <c r="O21" s="35"/>
      <c r="P21" s="36"/>
      <c r="Q21" s="37"/>
      <c r="R21" s="2"/>
      <c r="S21" s="2"/>
      <c r="T21" s="25"/>
    </row>
    <row r="22" spans="1:20" ht="18.75" customHeight="1" x14ac:dyDescent="0.35">
      <c r="A22" s="198"/>
      <c r="B22" s="198"/>
      <c r="C22" s="198"/>
      <c r="D22" s="198"/>
      <c r="E22" s="198"/>
      <c r="F22" s="198"/>
      <c r="G22" s="198"/>
      <c r="H22" s="198"/>
      <c r="I22" s="198"/>
      <c r="J22" s="198"/>
      <c r="K22" s="198"/>
      <c r="L22" s="2"/>
      <c r="M22" s="2"/>
      <c r="N22" s="31"/>
      <c r="O22" s="35"/>
      <c r="P22" s="36"/>
      <c r="Q22" s="37"/>
      <c r="R22" s="2"/>
      <c r="S22" s="2"/>
      <c r="T22" s="25"/>
    </row>
    <row r="23" spans="1:20" ht="18.75" customHeight="1" x14ac:dyDescent="0.35">
      <c r="A23" s="198"/>
      <c r="B23" s="198"/>
      <c r="C23" s="198"/>
      <c r="D23" s="198"/>
      <c r="E23" s="198"/>
      <c r="F23" s="198"/>
      <c r="G23" s="198"/>
      <c r="H23" s="198"/>
      <c r="I23" s="198"/>
      <c r="J23" s="198"/>
      <c r="K23" s="198"/>
      <c r="L23" s="2"/>
      <c r="M23" s="2"/>
      <c r="N23" s="31"/>
      <c r="O23" s="35"/>
      <c r="P23" s="36"/>
      <c r="Q23" s="37"/>
      <c r="R23" s="2"/>
      <c r="S23" s="2"/>
      <c r="T23" s="25"/>
    </row>
    <row r="24" spans="1:20" ht="18.75" customHeight="1" x14ac:dyDescent="0.35">
      <c r="A24" s="198"/>
      <c r="B24" s="198"/>
      <c r="C24" s="198"/>
      <c r="D24" s="198"/>
      <c r="E24" s="198"/>
      <c r="F24" s="198"/>
      <c r="G24" s="198"/>
      <c r="H24" s="198"/>
      <c r="I24" s="198"/>
      <c r="J24" s="198"/>
      <c r="K24" s="198"/>
      <c r="L24" s="2"/>
      <c r="M24" s="2"/>
      <c r="N24" s="31"/>
      <c r="O24" s="35"/>
      <c r="P24" s="36"/>
      <c r="Q24" s="37"/>
      <c r="R24" s="2"/>
      <c r="S24" s="2"/>
      <c r="T24" s="25"/>
    </row>
    <row r="25" spans="1:20" ht="18.75" customHeight="1" x14ac:dyDescent="0.35">
      <c r="A25" s="198"/>
      <c r="B25" s="198"/>
      <c r="C25" s="198"/>
      <c r="D25" s="198"/>
      <c r="E25" s="198"/>
      <c r="F25" s="198"/>
      <c r="G25" s="198"/>
      <c r="H25" s="198"/>
      <c r="I25" s="198"/>
      <c r="J25" s="198"/>
      <c r="K25" s="198"/>
      <c r="L25" s="2"/>
      <c r="M25" s="2"/>
      <c r="N25" s="31"/>
      <c r="O25" s="35"/>
      <c r="P25" s="36"/>
      <c r="Q25" s="37"/>
      <c r="R25" s="2"/>
      <c r="S25" s="2"/>
      <c r="T25" s="25"/>
    </row>
    <row r="26" spans="1:20" ht="18.75" customHeight="1" x14ac:dyDescent="0.35">
      <c r="A26" s="198"/>
      <c r="B26" s="198"/>
      <c r="C26" s="198"/>
      <c r="D26" s="198"/>
      <c r="E26" s="198"/>
      <c r="F26" s="198"/>
      <c r="G26" s="198"/>
      <c r="H26" s="198"/>
      <c r="I26" s="198"/>
      <c r="J26" s="198"/>
      <c r="K26" s="198"/>
      <c r="L26" s="2"/>
      <c r="M26" s="2"/>
      <c r="N26" s="31"/>
      <c r="O26" s="35"/>
      <c r="P26" s="36"/>
      <c r="Q26" s="37"/>
      <c r="R26" s="2"/>
      <c r="S26" s="2"/>
      <c r="T26" s="25"/>
    </row>
    <row r="27" spans="1:20" ht="18" x14ac:dyDescent="0.35">
      <c r="A27" s="92"/>
      <c r="B27" s="36"/>
      <c r="C27" s="36"/>
      <c r="D27" s="36"/>
      <c r="E27" s="2"/>
      <c r="F27" s="2"/>
      <c r="G27" s="2"/>
      <c r="H27" s="2"/>
      <c r="I27" s="2"/>
      <c r="J27" s="2"/>
      <c r="K27" s="2"/>
      <c r="L27" s="2"/>
      <c r="M27" s="2"/>
      <c r="N27" s="31"/>
      <c r="O27" s="35"/>
      <c r="P27" s="36"/>
      <c r="Q27" s="37"/>
      <c r="R27" s="2"/>
      <c r="S27" s="2"/>
      <c r="T27" s="25"/>
    </row>
    <row r="28" spans="1:20" ht="18" x14ac:dyDescent="0.35">
      <c r="A28" s="92"/>
      <c r="B28" s="36"/>
      <c r="C28" s="36"/>
      <c r="D28" s="36"/>
      <c r="E28" s="2"/>
      <c r="F28" s="2"/>
      <c r="G28" s="2"/>
      <c r="H28" s="2"/>
      <c r="I28" s="2"/>
      <c r="J28" s="2"/>
      <c r="K28" s="2"/>
      <c r="L28" s="2"/>
      <c r="M28" s="2"/>
      <c r="N28" s="31"/>
      <c r="O28" s="35"/>
      <c r="P28" s="36"/>
      <c r="Q28" s="37"/>
      <c r="R28" s="2"/>
      <c r="S28" s="2"/>
      <c r="T28" s="25"/>
    </row>
    <row r="29" spans="1:20" ht="18" x14ac:dyDescent="0.35">
      <c r="A29" s="92"/>
      <c r="B29" s="36"/>
      <c r="C29" s="36"/>
      <c r="D29" s="36"/>
      <c r="E29" s="2"/>
      <c r="F29" s="2"/>
      <c r="G29" s="2"/>
      <c r="H29" s="2"/>
      <c r="I29" s="2"/>
      <c r="J29" s="2"/>
      <c r="K29" s="2"/>
      <c r="L29" s="2"/>
      <c r="M29" s="2"/>
      <c r="N29" s="31"/>
      <c r="O29" s="35"/>
      <c r="P29" s="36"/>
      <c r="Q29" s="37"/>
      <c r="R29" s="2"/>
      <c r="S29" s="2"/>
      <c r="T29" s="25"/>
    </row>
    <row r="30" spans="1:20" ht="18" x14ac:dyDescent="0.35">
      <c r="A30" s="92"/>
      <c r="B30" s="36"/>
      <c r="C30" s="36"/>
      <c r="D30" s="36"/>
      <c r="E30" s="2"/>
      <c r="F30" s="2"/>
      <c r="G30" s="2"/>
      <c r="H30" s="2"/>
      <c r="I30" s="2"/>
      <c r="J30" s="2"/>
      <c r="K30" s="2"/>
      <c r="L30" s="2"/>
      <c r="M30" s="2"/>
      <c r="N30" s="31"/>
      <c r="O30" s="35"/>
      <c r="P30" s="36"/>
      <c r="Q30" s="37"/>
      <c r="R30" s="2"/>
      <c r="S30" s="2"/>
      <c r="T30" s="25"/>
    </row>
    <row r="31" spans="1:20" ht="18" x14ac:dyDescent="0.35">
      <c r="A31" s="92"/>
      <c r="B31" s="36"/>
      <c r="C31" s="36"/>
      <c r="D31" s="36"/>
      <c r="E31" s="2"/>
      <c r="F31" s="2"/>
      <c r="G31" s="2"/>
      <c r="H31" s="2"/>
      <c r="I31" s="2"/>
      <c r="J31" s="2"/>
      <c r="K31" s="2"/>
      <c r="L31" s="2"/>
      <c r="M31" s="2"/>
      <c r="N31" s="31"/>
      <c r="O31" s="35"/>
      <c r="P31" s="36"/>
      <c r="Q31" s="37"/>
      <c r="R31" s="2"/>
      <c r="S31" s="2"/>
      <c r="T31" s="25"/>
    </row>
    <row r="32" spans="1:20" ht="18" x14ac:dyDescent="0.35">
      <c r="A32" s="92"/>
      <c r="B32" s="36" t="s">
        <v>198</v>
      </c>
      <c r="C32" s="36"/>
      <c r="D32" s="36"/>
      <c r="E32" s="2"/>
      <c r="F32" s="2"/>
      <c r="G32" s="2"/>
      <c r="H32" s="2"/>
      <c r="I32" s="2"/>
      <c r="J32" s="2"/>
      <c r="K32" s="2"/>
      <c r="L32" s="2"/>
      <c r="M32" s="2"/>
      <c r="N32" s="31"/>
      <c r="O32" s="35"/>
      <c r="P32" s="36"/>
      <c r="Q32" s="37"/>
      <c r="R32" s="2"/>
      <c r="S32" s="2"/>
      <c r="T32" s="25"/>
    </row>
    <row r="33" spans="1:20" ht="18" x14ac:dyDescent="0.35">
      <c r="A33" s="92"/>
      <c r="B33" s="36"/>
      <c r="C33" s="36"/>
      <c r="D33" s="36"/>
      <c r="E33" s="2"/>
      <c r="F33" s="2"/>
      <c r="G33" s="2"/>
      <c r="H33" s="2"/>
      <c r="I33" s="2"/>
      <c r="J33" s="2"/>
      <c r="K33" s="2"/>
      <c r="L33" s="2"/>
      <c r="M33" s="2"/>
      <c r="N33" s="31"/>
      <c r="O33" s="35"/>
      <c r="P33" s="36"/>
      <c r="Q33" s="37"/>
      <c r="R33" s="2"/>
      <c r="S33" s="2"/>
      <c r="T33" s="25"/>
    </row>
    <row r="34" spans="1:20" ht="18" x14ac:dyDescent="0.35">
      <c r="A34" s="92"/>
      <c r="B34" s="36"/>
      <c r="C34" s="36"/>
      <c r="D34" s="36"/>
      <c r="E34" s="2"/>
      <c r="F34" s="2"/>
      <c r="G34" s="2"/>
      <c r="H34" s="2"/>
      <c r="I34" s="2"/>
      <c r="J34" s="2"/>
      <c r="K34" s="2"/>
      <c r="L34" s="2"/>
      <c r="M34" s="2"/>
      <c r="N34" s="31"/>
      <c r="O34" s="35"/>
      <c r="P34" s="36"/>
      <c r="Q34" s="37"/>
      <c r="R34" s="2"/>
      <c r="S34" s="2"/>
      <c r="T34" s="25"/>
    </row>
    <row r="35" spans="1:20" ht="18" x14ac:dyDescent="0.35">
      <c r="A35" s="92"/>
      <c r="B35" s="36"/>
      <c r="C35" s="36"/>
      <c r="D35" s="36"/>
      <c r="E35" s="2"/>
      <c r="F35" s="2"/>
      <c r="G35" s="2"/>
      <c r="H35" s="2"/>
      <c r="I35" s="2"/>
      <c r="J35" s="2"/>
      <c r="K35" s="2"/>
      <c r="L35" s="2"/>
      <c r="M35" s="2"/>
      <c r="N35" s="31"/>
      <c r="O35" s="35"/>
      <c r="P35" s="36"/>
      <c r="Q35" s="37"/>
      <c r="R35" s="2"/>
      <c r="S35" s="2"/>
      <c r="T35" s="25"/>
    </row>
    <row r="36" spans="1:20" ht="18" x14ac:dyDescent="0.35">
      <c r="A36" s="92"/>
      <c r="B36" s="36"/>
      <c r="C36" s="36"/>
      <c r="D36" s="36"/>
      <c r="E36" s="2"/>
      <c r="F36" s="2"/>
      <c r="G36" s="2"/>
      <c r="H36" s="2"/>
      <c r="I36" s="2"/>
      <c r="J36" s="2"/>
      <c r="K36" s="2"/>
      <c r="L36" s="2"/>
      <c r="M36" s="2"/>
      <c r="N36" s="31"/>
      <c r="O36" s="35"/>
      <c r="P36" s="36"/>
      <c r="Q36" s="37"/>
      <c r="R36" s="2"/>
      <c r="S36" s="2"/>
      <c r="T36" s="25"/>
    </row>
    <row r="37" spans="1:20" ht="18" x14ac:dyDescent="0.35">
      <c r="A37" s="92"/>
      <c r="B37" s="36"/>
      <c r="C37" s="36"/>
      <c r="D37" s="36"/>
      <c r="E37" s="2"/>
      <c r="F37" s="2"/>
      <c r="G37" s="2"/>
      <c r="H37" s="2"/>
      <c r="I37" s="2"/>
      <c r="J37" s="2"/>
      <c r="K37" s="2"/>
      <c r="L37" s="2"/>
      <c r="M37" s="2"/>
      <c r="N37" s="31"/>
      <c r="O37" s="35"/>
      <c r="P37" s="36"/>
      <c r="Q37" s="37"/>
      <c r="R37" s="2"/>
      <c r="S37" s="2"/>
      <c r="T37" s="25"/>
    </row>
    <row r="38" spans="1:20" ht="18" x14ac:dyDescent="0.35">
      <c r="A38" s="92"/>
      <c r="B38" s="36"/>
      <c r="C38" s="36"/>
      <c r="D38" s="36"/>
      <c r="E38" s="2"/>
      <c r="F38" s="2"/>
      <c r="G38" s="2"/>
      <c r="H38" s="2"/>
      <c r="I38" s="2"/>
      <c r="J38" s="2"/>
      <c r="K38" s="2"/>
      <c r="L38" s="2"/>
      <c r="M38" s="2"/>
      <c r="N38" s="31"/>
      <c r="O38" s="35"/>
      <c r="P38" s="36"/>
      <c r="Q38" s="37"/>
      <c r="R38" s="2"/>
      <c r="S38" s="2"/>
      <c r="T38" s="25"/>
    </row>
    <row r="39" spans="1:20" ht="18" x14ac:dyDescent="0.35">
      <c r="A39" s="92"/>
      <c r="B39" s="36"/>
      <c r="C39" s="36"/>
      <c r="D39" s="36"/>
      <c r="E39" s="2"/>
      <c r="F39" s="2"/>
      <c r="G39" s="2"/>
      <c r="H39" s="2"/>
      <c r="I39" s="2"/>
      <c r="J39" s="2"/>
      <c r="K39" s="2"/>
      <c r="L39" s="2"/>
      <c r="M39" s="2"/>
      <c r="N39" s="31"/>
      <c r="O39" s="35"/>
      <c r="P39" s="36"/>
      <c r="Q39" s="37"/>
      <c r="R39" s="2"/>
      <c r="S39" s="2"/>
      <c r="T39" s="25"/>
    </row>
    <row r="40" spans="1:20" ht="18" x14ac:dyDescent="0.35">
      <c r="A40" s="92"/>
      <c r="B40" s="36"/>
      <c r="C40" s="36"/>
      <c r="D40" s="36"/>
      <c r="E40" s="2"/>
      <c r="F40" s="2"/>
      <c r="G40" s="2"/>
      <c r="H40" s="2"/>
      <c r="I40" s="2"/>
      <c r="J40" s="2"/>
      <c r="K40" s="2"/>
      <c r="L40" s="2"/>
      <c r="M40" s="2"/>
      <c r="N40" s="31"/>
      <c r="O40" s="35"/>
      <c r="P40" s="36"/>
      <c r="Q40" s="37"/>
      <c r="R40" s="2"/>
      <c r="S40" s="2"/>
      <c r="T40" s="25"/>
    </row>
    <row r="41" spans="1:20" ht="18" x14ac:dyDescent="0.35">
      <c r="A41" s="92"/>
      <c r="B41" s="36"/>
      <c r="C41" s="36"/>
      <c r="D41" s="36"/>
      <c r="E41" s="2"/>
      <c r="F41" s="2"/>
      <c r="G41" s="2"/>
      <c r="H41" s="2"/>
      <c r="I41" s="2"/>
      <c r="J41" s="2"/>
      <c r="K41" s="2"/>
      <c r="L41" s="2"/>
      <c r="M41" s="2"/>
      <c r="N41" s="31"/>
      <c r="O41" s="35"/>
      <c r="P41" s="36"/>
      <c r="Q41" s="37"/>
      <c r="R41" s="2"/>
      <c r="S41" s="2"/>
      <c r="T41" s="25"/>
    </row>
    <row r="42" spans="1:20" ht="18" x14ac:dyDescent="0.35">
      <c r="A42" s="92"/>
      <c r="B42" s="36"/>
      <c r="C42" s="36"/>
      <c r="D42" s="36"/>
      <c r="E42" s="2"/>
      <c r="F42" s="2"/>
      <c r="G42" s="2"/>
      <c r="H42" s="2"/>
      <c r="I42" s="2"/>
      <c r="J42" s="2"/>
      <c r="K42" s="2"/>
      <c r="L42" s="2"/>
      <c r="M42" s="2"/>
      <c r="N42" s="31"/>
      <c r="O42" s="35"/>
      <c r="P42" s="36"/>
      <c r="Q42" s="37"/>
      <c r="R42" s="2"/>
      <c r="S42" s="2"/>
      <c r="T42" s="25"/>
    </row>
    <row r="43" spans="1:20" ht="18" x14ac:dyDescent="0.35">
      <c r="A43" s="92"/>
      <c r="B43" s="36"/>
      <c r="C43" s="36"/>
      <c r="D43" s="36"/>
      <c r="E43" s="2"/>
      <c r="F43" s="2"/>
      <c r="G43" s="2"/>
      <c r="H43" s="2"/>
      <c r="I43" s="2"/>
      <c r="J43" s="2"/>
      <c r="K43" s="2"/>
      <c r="L43" s="2"/>
      <c r="M43" s="2"/>
      <c r="N43" s="31"/>
      <c r="O43" s="35"/>
      <c r="P43" s="36"/>
      <c r="Q43" s="37"/>
      <c r="R43" s="2"/>
      <c r="S43" s="2"/>
      <c r="T43" s="25"/>
    </row>
    <row r="44" spans="1:20" ht="18" x14ac:dyDescent="0.35">
      <c r="A44" s="92"/>
      <c r="B44" s="36"/>
      <c r="C44" s="36"/>
      <c r="D44" s="36"/>
      <c r="E44" s="2"/>
      <c r="F44" s="2"/>
      <c r="G44" s="2"/>
      <c r="H44" s="2"/>
      <c r="I44" s="2"/>
      <c r="J44" s="2"/>
      <c r="K44" s="2"/>
      <c r="L44" s="2"/>
      <c r="M44" s="2"/>
      <c r="N44" s="31"/>
      <c r="O44" s="35"/>
      <c r="P44" s="36"/>
      <c r="Q44" s="37"/>
      <c r="R44" s="2"/>
      <c r="S44" s="2"/>
      <c r="T44" s="25"/>
    </row>
    <row r="45" spans="1:20" ht="18" x14ac:dyDescent="0.35">
      <c r="A45" s="92"/>
      <c r="B45" s="36"/>
      <c r="C45" s="36"/>
      <c r="D45" s="36"/>
      <c r="E45" s="2"/>
      <c r="F45" s="2"/>
      <c r="G45" s="2"/>
      <c r="H45" s="2"/>
      <c r="I45" s="2"/>
      <c r="J45" s="2"/>
      <c r="K45" s="2"/>
      <c r="L45" s="2"/>
      <c r="M45" s="2"/>
      <c r="N45" s="31"/>
      <c r="O45" s="35"/>
      <c r="P45" s="36"/>
      <c r="Q45" s="37"/>
      <c r="R45" s="2"/>
      <c r="S45" s="2"/>
      <c r="T45" s="25"/>
    </row>
    <row r="46" spans="1:20" ht="18" x14ac:dyDescent="0.35">
      <c r="A46" s="92"/>
      <c r="B46" s="36"/>
      <c r="C46" s="36"/>
      <c r="D46" s="36"/>
      <c r="E46" s="2"/>
      <c r="F46" s="2"/>
      <c r="G46" s="2"/>
      <c r="H46" s="2"/>
      <c r="I46" s="2"/>
      <c r="J46" s="2"/>
      <c r="K46" s="2"/>
      <c r="L46" s="2"/>
      <c r="M46" s="2"/>
      <c r="N46" s="31"/>
      <c r="O46" s="35"/>
      <c r="P46" s="36"/>
      <c r="Q46" s="37"/>
      <c r="R46" s="2"/>
      <c r="S46" s="2"/>
      <c r="T46" s="25"/>
    </row>
    <row r="47" spans="1:20" ht="18" x14ac:dyDescent="0.35">
      <c r="A47" s="92"/>
      <c r="B47" s="36"/>
      <c r="C47" s="36"/>
      <c r="D47" s="36"/>
      <c r="E47" s="2"/>
      <c r="F47" s="2"/>
      <c r="G47" s="2"/>
      <c r="H47" s="2"/>
      <c r="I47" s="2"/>
      <c r="J47" s="2"/>
      <c r="K47" s="2"/>
      <c r="L47" s="2"/>
      <c r="M47" s="2"/>
      <c r="N47" s="31"/>
      <c r="O47" s="35"/>
      <c r="P47" s="36"/>
      <c r="Q47" s="37"/>
      <c r="R47" s="2"/>
      <c r="S47" s="2"/>
      <c r="T47" s="25"/>
    </row>
    <row r="48" spans="1:20" ht="18" x14ac:dyDescent="0.35">
      <c r="A48" s="92"/>
      <c r="B48" s="36"/>
      <c r="C48" s="36"/>
      <c r="D48" s="36"/>
      <c r="E48" s="2"/>
      <c r="F48" s="2"/>
      <c r="G48" s="2"/>
      <c r="H48" s="2"/>
      <c r="I48" s="2"/>
      <c r="J48" s="2"/>
      <c r="K48" s="2"/>
      <c r="L48" s="2"/>
      <c r="M48" s="2"/>
      <c r="N48" s="31"/>
      <c r="O48" s="35"/>
      <c r="P48" s="36"/>
      <c r="Q48" s="37"/>
      <c r="R48" s="2"/>
      <c r="S48" s="2"/>
      <c r="T48" s="25"/>
    </row>
    <row r="49" spans="1:20" ht="18" x14ac:dyDescent="0.35">
      <c r="A49" s="92"/>
      <c r="B49" s="36"/>
      <c r="C49" s="36"/>
      <c r="D49" s="36"/>
      <c r="E49" s="2"/>
      <c r="F49" s="2"/>
      <c r="G49" s="2"/>
      <c r="H49" s="2"/>
      <c r="I49" s="2"/>
      <c r="J49" s="2"/>
      <c r="K49" s="2"/>
      <c r="L49" s="2"/>
      <c r="M49" s="2"/>
      <c r="N49" s="31"/>
      <c r="O49" s="35"/>
      <c r="P49" s="36"/>
      <c r="Q49" s="37"/>
      <c r="R49" s="2"/>
      <c r="S49" s="2"/>
      <c r="T49" s="25"/>
    </row>
    <row r="50" spans="1:20" ht="18.600000000000001" thickBot="1" x14ac:dyDescent="0.4">
      <c r="A50" s="92"/>
      <c r="B50" s="36"/>
      <c r="C50" s="36"/>
      <c r="D50" s="36"/>
      <c r="E50" s="2"/>
      <c r="F50" s="2"/>
      <c r="G50" s="2"/>
      <c r="H50" s="2"/>
      <c r="I50" s="2"/>
      <c r="J50" s="2"/>
      <c r="K50" s="2"/>
      <c r="L50" s="2"/>
      <c r="M50" s="2"/>
      <c r="N50" s="38"/>
      <c r="O50" s="35"/>
      <c r="P50" s="36"/>
      <c r="Q50" s="41"/>
      <c r="R50" s="2"/>
      <c r="S50" s="2"/>
      <c r="T50" s="25"/>
    </row>
    <row r="51" spans="1:20" ht="18.600000000000001" thickBot="1" x14ac:dyDescent="0.4">
      <c r="A51" s="21"/>
      <c r="B51" s="2"/>
      <c r="C51" s="2"/>
      <c r="D51" s="2"/>
      <c r="E51" s="2"/>
      <c r="F51" s="2"/>
      <c r="G51" s="2"/>
      <c r="H51" s="2"/>
      <c r="I51" s="2"/>
      <c r="J51" s="2"/>
      <c r="K51" s="2"/>
      <c r="L51" s="2"/>
      <c r="M51" s="2"/>
      <c r="N51" s="2"/>
      <c r="O51" s="44"/>
      <c r="P51" s="44"/>
      <c r="Q51" s="44"/>
      <c r="R51" s="2"/>
      <c r="S51" s="2"/>
    </row>
    <row r="52" spans="1:20" ht="60.75" customHeight="1" thickBot="1" x14ac:dyDescent="0.35">
      <c r="A52" s="21"/>
      <c r="B52" s="197"/>
      <c r="C52" s="197"/>
      <c r="D52" s="197"/>
      <c r="E52" s="2"/>
      <c r="F52" s="2"/>
      <c r="G52" s="2"/>
      <c r="H52" s="2"/>
      <c r="I52" s="2"/>
      <c r="J52" s="2"/>
      <c r="K52" s="2"/>
      <c r="L52" s="2"/>
      <c r="M52" s="2"/>
      <c r="N52" s="2"/>
      <c r="O52" s="163"/>
      <c r="P52" s="164"/>
      <c r="Q52" s="165"/>
      <c r="R52" s="2"/>
      <c r="S52" s="2"/>
    </row>
    <row r="53" spans="1:20" x14ac:dyDescent="0.3">
      <c r="A53" s="21"/>
      <c r="B53" s="2"/>
      <c r="C53" s="2"/>
      <c r="D53" s="2"/>
      <c r="E53" s="2"/>
      <c r="F53" s="2"/>
      <c r="G53" s="2"/>
      <c r="H53" s="2"/>
      <c r="I53" s="2"/>
      <c r="J53" s="2"/>
      <c r="K53" s="2"/>
      <c r="L53" s="2"/>
      <c r="M53" s="2"/>
      <c r="N53" s="2"/>
      <c r="O53" s="2"/>
      <c r="P53" s="2"/>
      <c r="Q53" s="2"/>
      <c r="R53" s="2"/>
      <c r="S53" s="2"/>
    </row>
    <row r="54" spans="1:20" ht="18" x14ac:dyDescent="0.35">
      <c r="A54" s="93"/>
      <c r="B54" s="93"/>
      <c r="C54" s="93"/>
      <c r="D54" s="93"/>
      <c r="E54" s="28"/>
      <c r="F54" s="28"/>
      <c r="G54" s="28"/>
      <c r="H54" s="28"/>
      <c r="I54" s="2"/>
      <c r="J54" s="2"/>
      <c r="K54" s="2"/>
      <c r="L54" s="2"/>
      <c r="M54" s="2"/>
      <c r="N54" s="42"/>
      <c r="O54" s="42"/>
      <c r="P54" s="42"/>
      <c r="Q54" s="42"/>
      <c r="R54" s="2"/>
      <c r="S54" s="2"/>
    </row>
    <row r="55" spans="1:20" ht="18" x14ac:dyDescent="0.35">
      <c r="A55" s="93"/>
      <c r="B55" s="93"/>
      <c r="C55" s="93"/>
      <c r="D55" s="93"/>
      <c r="E55" s="28"/>
      <c r="F55" s="28"/>
      <c r="G55" s="71"/>
      <c r="H55" s="28"/>
      <c r="I55" s="2"/>
      <c r="J55" s="2"/>
      <c r="K55" s="2"/>
      <c r="L55" s="2"/>
      <c r="M55" s="2"/>
      <c r="N55" s="43"/>
      <c r="O55" s="43"/>
      <c r="P55" s="43"/>
      <c r="Q55" s="43"/>
      <c r="R55" s="2"/>
      <c r="S55" s="2"/>
    </row>
    <row r="56" spans="1:20" x14ac:dyDescent="0.3">
      <c r="A56" s="28"/>
      <c r="B56" s="28"/>
      <c r="C56" s="28"/>
      <c r="D56" s="28"/>
      <c r="E56" s="28"/>
      <c r="F56" s="28"/>
      <c r="G56" s="28"/>
      <c r="H56" s="28"/>
      <c r="I56" s="2"/>
      <c r="J56" s="2"/>
      <c r="K56" s="2"/>
      <c r="L56" s="2"/>
      <c r="M56" s="2"/>
      <c r="N56" s="2"/>
      <c r="O56" s="2"/>
      <c r="P56" s="2"/>
      <c r="Q56" s="2"/>
      <c r="R56" s="2"/>
      <c r="S56" s="2"/>
    </row>
    <row r="57" spans="1:20" ht="117.75" customHeight="1" x14ac:dyDescent="0.3">
      <c r="A57" s="181"/>
      <c r="B57" s="182"/>
      <c r="C57" s="182"/>
      <c r="D57" s="182"/>
      <c r="E57" s="182"/>
      <c r="F57" s="182"/>
      <c r="G57" s="182"/>
      <c r="H57" s="182"/>
      <c r="I57" s="182"/>
      <c r="J57" s="2"/>
      <c r="K57" s="2"/>
      <c r="L57" s="2"/>
      <c r="M57" s="2"/>
      <c r="N57" s="162"/>
      <c r="O57" s="162"/>
      <c r="P57" s="162"/>
      <c r="Q57" s="162"/>
      <c r="R57" s="2"/>
      <c r="S57" s="2"/>
    </row>
    <row r="58" spans="1:20" x14ac:dyDescent="0.3">
      <c r="A58" s="28"/>
      <c r="B58" s="28"/>
      <c r="C58" s="28"/>
      <c r="D58" s="28"/>
      <c r="E58" s="28"/>
      <c r="F58" s="28"/>
      <c r="G58" s="28"/>
      <c r="H58" s="28"/>
      <c r="I58" s="2"/>
      <c r="J58" s="2"/>
      <c r="K58" s="2"/>
      <c r="L58" s="2"/>
      <c r="M58" s="2"/>
      <c r="N58" s="2"/>
      <c r="O58" s="2"/>
      <c r="P58" s="2"/>
      <c r="Q58" s="2"/>
      <c r="R58" s="2"/>
      <c r="S58" s="2"/>
    </row>
    <row r="59" spans="1:20" x14ac:dyDescent="0.3">
      <c r="A59" s="28"/>
      <c r="B59" s="28"/>
      <c r="C59" s="28"/>
      <c r="D59" s="28"/>
      <c r="E59" s="28"/>
      <c r="F59" s="28"/>
      <c r="G59" s="28"/>
      <c r="H59" s="28"/>
      <c r="I59" s="2"/>
      <c r="J59" s="2"/>
      <c r="K59" s="2"/>
      <c r="L59" s="2"/>
      <c r="M59" s="2"/>
      <c r="N59" s="2"/>
      <c r="O59" s="2"/>
      <c r="P59" s="2"/>
      <c r="Q59" s="2"/>
      <c r="R59" s="2"/>
      <c r="S59" s="2"/>
    </row>
    <row r="60" spans="1:20" x14ac:dyDescent="0.3">
      <c r="A60" s="28"/>
      <c r="B60" s="28"/>
      <c r="C60" s="28"/>
      <c r="D60" s="28"/>
      <c r="E60" s="28"/>
      <c r="F60" s="28"/>
      <c r="G60" s="28"/>
      <c r="H60" s="28"/>
      <c r="I60" s="2"/>
      <c r="J60" s="2"/>
      <c r="K60" s="2"/>
      <c r="L60" s="2"/>
      <c r="M60" s="2"/>
      <c r="N60" s="2"/>
      <c r="O60" s="2"/>
      <c r="P60" s="2"/>
      <c r="Q60" s="2"/>
      <c r="R60" s="2"/>
      <c r="S60" s="2"/>
    </row>
    <row r="61" spans="1:20" x14ac:dyDescent="0.3">
      <c r="A61" s="28"/>
      <c r="B61" s="28"/>
      <c r="C61" s="28"/>
      <c r="D61" s="28"/>
      <c r="E61" s="28"/>
      <c r="F61" s="28"/>
      <c r="G61" s="28"/>
      <c r="H61" s="28"/>
      <c r="I61" s="2"/>
      <c r="J61" s="2"/>
      <c r="K61" s="2"/>
      <c r="L61" s="2"/>
      <c r="M61" s="2"/>
      <c r="N61" s="2"/>
      <c r="O61" s="2"/>
      <c r="P61" s="2"/>
      <c r="Q61" s="2"/>
      <c r="R61" s="2"/>
      <c r="S61" s="2"/>
    </row>
    <row r="62" spans="1:20" x14ac:dyDescent="0.3">
      <c r="A62" s="28"/>
      <c r="B62" s="28"/>
      <c r="C62" s="28"/>
      <c r="D62" s="28"/>
      <c r="E62" s="28"/>
      <c r="F62" s="28"/>
      <c r="G62" s="28"/>
      <c r="H62" s="28"/>
      <c r="I62" s="2"/>
      <c r="J62" s="2"/>
      <c r="K62" s="2"/>
      <c r="L62" s="2"/>
      <c r="M62" s="2"/>
      <c r="N62" s="2"/>
      <c r="O62" s="2"/>
      <c r="P62" s="2"/>
      <c r="Q62" s="2"/>
      <c r="R62" s="2"/>
      <c r="S62" s="2"/>
    </row>
    <row r="63" spans="1:20" x14ac:dyDescent="0.3">
      <c r="A63" s="28"/>
      <c r="B63" s="28"/>
      <c r="C63" s="28"/>
      <c r="D63" s="28"/>
      <c r="E63" s="28"/>
      <c r="F63" s="28"/>
      <c r="G63" s="28"/>
      <c r="H63" s="28"/>
      <c r="I63" s="2"/>
      <c r="J63" s="2"/>
      <c r="K63" s="2"/>
      <c r="L63" s="2"/>
      <c r="M63" s="2"/>
      <c r="N63" s="2"/>
      <c r="O63" s="2"/>
      <c r="P63" s="2"/>
      <c r="Q63" s="2"/>
      <c r="R63" s="2"/>
      <c r="S63" s="2"/>
    </row>
    <row r="64" spans="1:20" x14ac:dyDescent="0.3">
      <c r="A64" s="28"/>
      <c r="B64" s="28"/>
      <c r="C64" s="28"/>
      <c r="D64" s="28"/>
      <c r="E64" s="28"/>
      <c r="F64" s="28"/>
      <c r="G64" s="28"/>
      <c r="H64" s="28"/>
      <c r="I64" s="2"/>
      <c r="J64" s="2"/>
      <c r="K64" s="2"/>
      <c r="L64" s="2"/>
      <c r="M64" s="2"/>
      <c r="N64" s="2"/>
      <c r="O64" s="2"/>
      <c r="P64" s="2"/>
      <c r="Q64" s="2"/>
      <c r="R64" s="2"/>
      <c r="S64" s="2"/>
    </row>
    <row r="65" spans="1:19" x14ac:dyDescent="0.3">
      <c r="A65" s="21"/>
      <c r="B65" s="2"/>
      <c r="C65" s="2"/>
      <c r="D65" s="2"/>
      <c r="E65" s="2"/>
      <c r="F65" s="2"/>
      <c r="G65" s="2"/>
      <c r="H65" s="2"/>
      <c r="I65" s="2"/>
      <c r="J65" s="2"/>
      <c r="K65" s="2"/>
      <c r="L65" s="2"/>
      <c r="M65" s="2"/>
      <c r="N65" s="2"/>
      <c r="O65" s="2"/>
      <c r="P65" s="2"/>
      <c r="Q65" s="2"/>
      <c r="R65" s="2"/>
      <c r="S65" s="2"/>
    </row>
    <row r="66" spans="1:19" x14ac:dyDescent="0.3">
      <c r="A66" s="21"/>
      <c r="B66" s="2"/>
      <c r="C66" s="2"/>
      <c r="D66" s="2"/>
      <c r="E66" s="2"/>
      <c r="F66" s="2"/>
      <c r="G66" s="2"/>
      <c r="H66" s="2"/>
      <c r="I66" s="2"/>
      <c r="J66" s="2"/>
      <c r="K66" s="2"/>
      <c r="L66" s="2"/>
      <c r="M66" s="2"/>
      <c r="N66" s="2"/>
      <c r="O66" s="2"/>
      <c r="P66" s="2"/>
      <c r="Q66" s="2"/>
      <c r="R66" s="2"/>
      <c r="S66" s="2"/>
    </row>
    <row r="67" spans="1:19" x14ac:dyDescent="0.3">
      <c r="A67" s="21"/>
      <c r="B67" s="2"/>
      <c r="C67" s="2"/>
      <c r="D67" s="2"/>
      <c r="E67" s="2"/>
      <c r="F67" s="2"/>
      <c r="G67" s="2"/>
      <c r="H67" s="2"/>
      <c r="I67" s="2"/>
      <c r="J67" s="2"/>
      <c r="K67" s="2"/>
      <c r="L67" s="2"/>
      <c r="M67" s="2"/>
      <c r="N67" s="2"/>
      <c r="O67" s="2"/>
      <c r="P67" s="2"/>
      <c r="Q67" s="2"/>
      <c r="R67" s="2"/>
      <c r="S67" s="2"/>
    </row>
    <row r="68" spans="1:19" x14ac:dyDescent="0.3">
      <c r="A68" s="21"/>
      <c r="B68" s="2"/>
      <c r="C68" s="2"/>
      <c r="D68" s="2"/>
      <c r="E68" s="2"/>
      <c r="F68" s="2"/>
      <c r="G68" s="2"/>
      <c r="H68" s="2"/>
      <c r="I68" s="2"/>
      <c r="J68" s="2"/>
      <c r="K68" s="2"/>
      <c r="L68" s="2"/>
      <c r="M68" s="2"/>
      <c r="N68" s="2"/>
      <c r="O68" s="2"/>
      <c r="P68" s="2"/>
      <c r="Q68" s="2"/>
      <c r="R68" s="2"/>
      <c r="S68" s="2"/>
    </row>
    <row r="69" spans="1:19" x14ac:dyDescent="0.3">
      <c r="A69" s="21"/>
      <c r="B69" s="2"/>
      <c r="C69" s="2"/>
      <c r="D69" s="2"/>
      <c r="E69" s="2"/>
      <c r="F69" s="2"/>
      <c r="G69" s="2"/>
      <c r="H69" s="2"/>
      <c r="I69" s="2"/>
      <c r="J69" s="2"/>
      <c r="K69" s="2"/>
      <c r="L69" s="2"/>
      <c r="M69" s="2"/>
      <c r="N69" s="2"/>
      <c r="O69" s="2"/>
      <c r="P69" s="2"/>
      <c r="Q69" s="2"/>
      <c r="R69" s="2"/>
      <c r="S69" s="2"/>
    </row>
    <row r="70" spans="1:19" x14ac:dyDescent="0.3">
      <c r="A70" s="21"/>
      <c r="B70" s="2"/>
      <c r="C70" s="2"/>
      <c r="D70" s="2"/>
      <c r="E70" s="2"/>
      <c r="F70" s="2"/>
      <c r="G70" s="2"/>
      <c r="H70" s="2"/>
      <c r="I70" s="2"/>
      <c r="J70" s="2"/>
      <c r="K70" s="2"/>
      <c r="L70" s="2"/>
      <c r="M70" s="2"/>
      <c r="N70" s="2"/>
      <c r="O70" s="2"/>
      <c r="P70" s="2"/>
      <c r="Q70" s="2"/>
      <c r="R70" s="2"/>
      <c r="S70" s="2"/>
    </row>
    <row r="71" spans="1:19" x14ac:dyDescent="0.3">
      <c r="A71" s="21"/>
      <c r="B71" s="2"/>
      <c r="C71" s="2"/>
      <c r="D71" s="2"/>
      <c r="E71" s="2"/>
      <c r="F71" s="2"/>
      <c r="G71" s="2"/>
      <c r="H71" s="2"/>
      <c r="I71" s="2"/>
      <c r="J71" s="2"/>
      <c r="K71" s="2"/>
      <c r="L71" s="2"/>
      <c r="M71" s="2"/>
      <c r="N71" s="2"/>
      <c r="O71" s="2"/>
      <c r="P71" s="2"/>
      <c r="Q71" s="2"/>
      <c r="R71" s="2"/>
      <c r="S71" s="2"/>
    </row>
    <row r="72" spans="1:19" x14ac:dyDescent="0.3">
      <c r="A72" s="21"/>
      <c r="B72" s="2"/>
      <c r="C72" s="2"/>
      <c r="D72" s="2"/>
      <c r="E72" s="2"/>
      <c r="F72" s="2"/>
      <c r="G72" s="2"/>
      <c r="H72" s="2"/>
      <c r="I72" s="2"/>
      <c r="J72" s="2"/>
      <c r="K72" s="2"/>
      <c r="L72" s="2"/>
      <c r="M72" s="2"/>
      <c r="N72" s="2"/>
      <c r="O72" s="2"/>
      <c r="P72" s="2"/>
      <c r="Q72" s="2"/>
      <c r="R72" s="2"/>
      <c r="S72" s="2"/>
    </row>
    <row r="73" spans="1:19" x14ac:dyDescent="0.3">
      <c r="A73" s="21"/>
      <c r="B73" s="2"/>
      <c r="C73" s="2"/>
      <c r="D73" s="2"/>
      <c r="E73" s="2"/>
      <c r="F73" s="2"/>
      <c r="G73" s="2"/>
      <c r="H73" s="2"/>
      <c r="I73" s="2"/>
      <c r="J73" s="2"/>
      <c r="K73" s="2"/>
      <c r="L73" s="2"/>
      <c r="M73" s="2"/>
      <c r="N73" s="2"/>
      <c r="O73" s="2"/>
      <c r="P73" s="2"/>
      <c r="Q73" s="2"/>
      <c r="R73" s="2"/>
      <c r="S73" s="2"/>
    </row>
    <row r="74" spans="1:19" x14ac:dyDescent="0.3">
      <c r="A74" s="21"/>
      <c r="B74" s="2"/>
      <c r="C74" s="2"/>
      <c r="D74" s="2"/>
      <c r="E74" s="2"/>
      <c r="F74" s="2"/>
      <c r="G74" s="2"/>
      <c r="H74" s="2"/>
      <c r="I74" s="2"/>
      <c r="J74" s="2"/>
      <c r="K74" s="2"/>
      <c r="L74" s="2"/>
      <c r="M74" s="2"/>
      <c r="N74" s="2"/>
      <c r="O74" s="2"/>
      <c r="P74" s="2"/>
      <c r="Q74" s="2"/>
      <c r="R74" s="2"/>
      <c r="S74" s="2"/>
    </row>
    <row r="75" spans="1:19" x14ac:dyDescent="0.3">
      <c r="A75" s="21"/>
      <c r="B75" s="2"/>
      <c r="C75" s="2"/>
      <c r="D75" s="2"/>
      <c r="E75" s="2"/>
      <c r="F75" s="2"/>
      <c r="G75" s="2"/>
      <c r="H75" s="2"/>
      <c r="I75" s="2"/>
      <c r="J75" s="2"/>
      <c r="K75" s="2"/>
      <c r="L75" s="2"/>
      <c r="M75" s="2"/>
      <c r="N75" s="2"/>
      <c r="O75" s="2"/>
      <c r="P75" s="2"/>
      <c r="Q75" s="2"/>
      <c r="R75" s="2"/>
      <c r="S75" s="2"/>
    </row>
    <row r="76" spans="1:19" x14ac:dyDescent="0.3">
      <c r="A76" s="21"/>
      <c r="B76" s="2"/>
      <c r="C76" s="2"/>
      <c r="D76" s="2"/>
      <c r="E76" s="2"/>
      <c r="F76" s="2"/>
      <c r="G76" s="2"/>
      <c r="H76" s="2"/>
      <c r="I76" s="2"/>
      <c r="J76" s="2"/>
      <c r="K76" s="2"/>
      <c r="L76" s="2"/>
      <c r="M76" s="2"/>
      <c r="N76" s="2"/>
      <c r="O76" s="2"/>
      <c r="P76" s="2"/>
      <c r="Q76" s="2"/>
      <c r="R76" s="2"/>
      <c r="S76" s="2"/>
    </row>
    <row r="77" spans="1:19" x14ac:dyDescent="0.3">
      <c r="A77" s="21"/>
      <c r="B77" s="2"/>
      <c r="C77" s="2"/>
      <c r="D77" s="2"/>
      <c r="E77" s="2"/>
      <c r="F77" s="2"/>
      <c r="G77" s="2"/>
      <c r="H77" s="2"/>
      <c r="I77" s="2"/>
      <c r="J77" s="2"/>
      <c r="K77" s="2"/>
      <c r="L77" s="2"/>
      <c r="M77" s="2"/>
      <c r="N77" s="2"/>
      <c r="O77" s="2"/>
      <c r="P77" s="2"/>
      <c r="Q77" s="2"/>
      <c r="R77" s="2"/>
      <c r="S77" s="2"/>
    </row>
    <row r="78" spans="1:19" x14ac:dyDescent="0.3">
      <c r="A78" s="21"/>
      <c r="B78" s="2"/>
      <c r="C78" s="2"/>
      <c r="D78" s="2"/>
      <c r="E78" s="2"/>
      <c r="F78" s="2"/>
      <c r="G78" s="2"/>
      <c r="H78" s="2"/>
      <c r="I78" s="2"/>
      <c r="J78" s="2"/>
      <c r="K78" s="2"/>
      <c r="L78" s="2"/>
      <c r="M78" s="2"/>
      <c r="N78" s="2"/>
      <c r="O78" s="2"/>
      <c r="P78" s="2"/>
      <c r="Q78" s="2"/>
      <c r="R78" s="2"/>
      <c r="S78" s="2"/>
    </row>
    <row r="79" spans="1:19" x14ac:dyDescent="0.3">
      <c r="A79" s="21"/>
      <c r="B79" s="2"/>
      <c r="C79" s="2"/>
      <c r="D79" s="2"/>
      <c r="E79" s="2"/>
      <c r="F79" s="2"/>
      <c r="G79" s="2"/>
      <c r="H79" s="2"/>
      <c r="I79" s="2"/>
      <c r="J79" s="2"/>
      <c r="K79" s="2"/>
      <c r="L79" s="2"/>
      <c r="M79" s="2"/>
      <c r="N79" s="2"/>
      <c r="O79" s="2"/>
      <c r="P79" s="2"/>
      <c r="Q79" s="2"/>
      <c r="R79" s="2"/>
      <c r="S79" s="2"/>
    </row>
    <row r="80" spans="1:19" x14ac:dyDescent="0.3">
      <c r="A80" s="21"/>
      <c r="B80" s="2"/>
      <c r="C80" s="2"/>
      <c r="D80" s="2"/>
      <c r="E80" s="2"/>
      <c r="F80" s="2"/>
      <c r="G80" s="2"/>
      <c r="H80" s="2"/>
      <c r="I80" s="2"/>
      <c r="J80" s="2"/>
      <c r="K80" s="2"/>
      <c r="L80" s="2"/>
      <c r="M80" s="2"/>
      <c r="N80" s="2"/>
      <c r="O80" s="2"/>
      <c r="P80" s="2"/>
      <c r="Q80" s="2"/>
      <c r="R80" s="2"/>
      <c r="S80" s="2"/>
    </row>
    <row r="81" spans="1:19" x14ac:dyDescent="0.3">
      <c r="A81" s="21"/>
      <c r="B81" s="2"/>
      <c r="C81" s="2"/>
      <c r="D81" s="2"/>
      <c r="E81" s="2"/>
      <c r="F81" s="2"/>
      <c r="G81" s="2"/>
      <c r="H81" s="2"/>
      <c r="I81" s="2"/>
      <c r="J81" s="2"/>
      <c r="K81" s="2"/>
      <c r="L81" s="2"/>
      <c r="M81" s="2"/>
      <c r="N81" s="2"/>
      <c r="O81" s="2"/>
      <c r="P81" s="2"/>
      <c r="Q81" s="2"/>
      <c r="R81" s="2"/>
      <c r="S81" s="2"/>
    </row>
    <row r="82" spans="1:19" x14ac:dyDescent="0.3">
      <c r="A82" s="21"/>
      <c r="B82" s="2"/>
      <c r="C82" s="2"/>
      <c r="D82" s="2"/>
      <c r="E82" s="2"/>
      <c r="F82" s="2"/>
      <c r="G82" s="2"/>
      <c r="H82" s="2"/>
      <c r="I82" s="2"/>
      <c r="J82" s="2"/>
      <c r="K82" s="2"/>
      <c r="L82" s="2"/>
      <c r="M82" s="2"/>
      <c r="N82" s="2"/>
      <c r="O82" s="2"/>
      <c r="P82" s="2"/>
      <c r="Q82" s="2"/>
      <c r="R82" s="2"/>
      <c r="S82" s="2"/>
    </row>
    <row r="83" spans="1:19" x14ac:dyDescent="0.3">
      <c r="A83" s="21"/>
      <c r="B83" s="2"/>
      <c r="C83" s="2"/>
      <c r="D83" s="2"/>
      <c r="E83" s="2"/>
      <c r="F83" s="2"/>
      <c r="G83" s="2"/>
      <c r="H83" s="2"/>
      <c r="I83" s="2"/>
      <c r="J83" s="2"/>
      <c r="K83" s="2"/>
      <c r="L83" s="2"/>
      <c r="M83" s="2"/>
      <c r="N83" s="2"/>
      <c r="O83" s="2"/>
      <c r="P83" s="2"/>
      <c r="Q83" s="2"/>
      <c r="R83" s="2"/>
      <c r="S83" s="2"/>
    </row>
    <row r="84" spans="1:19" x14ac:dyDescent="0.3">
      <c r="A84" s="21"/>
      <c r="B84" s="2"/>
      <c r="C84" s="2"/>
      <c r="D84" s="2"/>
      <c r="E84" s="2"/>
      <c r="F84" s="2"/>
      <c r="G84" s="2"/>
      <c r="H84" s="2"/>
      <c r="I84" s="2"/>
      <c r="J84" s="2"/>
      <c r="K84" s="2"/>
      <c r="L84" s="2"/>
      <c r="M84" s="2"/>
      <c r="N84" s="2"/>
      <c r="O84" s="2"/>
      <c r="P84" s="2"/>
      <c r="Q84" s="2"/>
      <c r="R84" s="2"/>
      <c r="S84" s="2"/>
    </row>
    <row r="85" spans="1:19" x14ac:dyDescent="0.3">
      <c r="A85" s="21"/>
      <c r="B85" s="2"/>
      <c r="C85" s="2"/>
      <c r="D85" s="2"/>
      <c r="E85" s="2"/>
      <c r="F85" s="2"/>
      <c r="G85" s="2"/>
      <c r="H85" s="2"/>
      <c r="I85" s="2"/>
      <c r="J85" s="2"/>
      <c r="K85" s="2"/>
      <c r="L85" s="2"/>
      <c r="M85" s="2"/>
      <c r="N85" s="2"/>
      <c r="O85" s="2"/>
      <c r="P85" s="2"/>
      <c r="Q85" s="2"/>
      <c r="R85" s="2"/>
      <c r="S85" s="2"/>
    </row>
    <row r="86" spans="1:19" x14ac:dyDescent="0.3">
      <c r="A86" s="21"/>
      <c r="B86" s="2"/>
      <c r="C86" s="2"/>
      <c r="D86" s="2"/>
      <c r="E86" s="2"/>
      <c r="F86" s="2"/>
      <c r="G86" s="2"/>
      <c r="H86" s="2"/>
      <c r="I86" s="2"/>
      <c r="J86" s="2"/>
      <c r="K86" s="2"/>
      <c r="L86" s="2"/>
      <c r="M86" s="2"/>
      <c r="N86" s="2"/>
      <c r="O86" s="2"/>
      <c r="P86" s="2"/>
      <c r="Q86" s="2"/>
      <c r="R86" s="2"/>
      <c r="S86" s="2"/>
    </row>
    <row r="87" spans="1:19" x14ac:dyDescent="0.3">
      <c r="A87" s="21"/>
      <c r="B87" s="2"/>
      <c r="C87" s="2"/>
      <c r="D87" s="2"/>
      <c r="E87" s="2"/>
      <c r="F87" s="2"/>
      <c r="G87" s="2"/>
      <c r="H87" s="2"/>
      <c r="I87" s="2"/>
      <c r="J87" s="2"/>
      <c r="K87" s="2"/>
      <c r="L87" s="2"/>
      <c r="M87" s="2"/>
      <c r="N87" s="2"/>
      <c r="O87" s="2"/>
      <c r="P87" s="2"/>
      <c r="Q87" s="2"/>
      <c r="R87" s="2"/>
      <c r="S87" s="2"/>
    </row>
    <row r="88" spans="1:19" x14ac:dyDescent="0.3">
      <c r="A88" s="21"/>
      <c r="B88" s="2"/>
      <c r="C88" s="2"/>
      <c r="D88" s="2"/>
      <c r="E88" s="2"/>
      <c r="F88" s="2"/>
      <c r="G88" s="2"/>
      <c r="H88" s="2"/>
      <c r="I88" s="2"/>
      <c r="J88" s="2"/>
      <c r="K88" s="2"/>
      <c r="L88" s="2"/>
      <c r="M88" s="2"/>
      <c r="N88" s="2"/>
      <c r="O88" s="2"/>
      <c r="P88" s="2"/>
      <c r="Q88" s="2"/>
      <c r="R88" s="2"/>
      <c r="S88" s="2"/>
    </row>
    <row r="89" spans="1:19" x14ac:dyDescent="0.3">
      <c r="A89" s="21"/>
      <c r="B89" s="2"/>
      <c r="C89" s="2"/>
      <c r="D89" s="2"/>
      <c r="E89" s="2"/>
      <c r="F89" s="2"/>
      <c r="G89" s="2"/>
      <c r="H89" s="2"/>
      <c r="I89" s="2"/>
      <c r="J89" s="2"/>
      <c r="K89" s="2"/>
      <c r="L89" s="2"/>
      <c r="M89" s="2"/>
      <c r="N89" s="2"/>
      <c r="O89" s="2"/>
      <c r="P89" s="2"/>
      <c r="Q89" s="2"/>
      <c r="R89" s="2"/>
      <c r="S89" s="2"/>
    </row>
    <row r="90" spans="1:19" x14ac:dyDescent="0.3">
      <c r="A90" s="21"/>
      <c r="B90" s="2"/>
      <c r="C90" s="2"/>
      <c r="D90" s="2"/>
      <c r="E90" s="2"/>
      <c r="F90" s="2"/>
      <c r="G90" s="2"/>
      <c r="H90" s="2"/>
      <c r="I90" s="2"/>
      <c r="J90" s="2"/>
      <c r="K90" s="2"/>
      <c r="L90" s="2"/>
      <c r="M90" s="2"/>
      <c r="N90" s="2"/>
      <c r="O90" s="2"/>
      <c r="P90" s="2"/>
      <c r="Q90" s="2"/>
      <c r="R90" s="2"/>
      <c r="S90" s="2"/>
    </row>
    <row r="91" spans="1:19" x14ac:dyDescent="0.3">
      <c r="A91" s="21"/>
      <c r="B91" s="2"/>
      <c r="C91" s="2"/>
      <c r="D91" s="2"/>
      <c r="E91" s="2"/>
      <c r="F91" s="2"/>
      <c r="G91" s="2"/>
      <c r="H91" s="2"/>
      <c r="I91" s="2"/>
      <c r="J91" s="2"/>
      <c r="K91" s="2"/>
      <c r="L91" s="2"/>
      <c r="M91" s="2"/>
      <c r="N91" s="2"/>
      <c r="O91" s="2"/>
      <c r="P91" s="2"/>
      <c r="Q91" s="2"/>
      <c r="R91" s="2"/>
      <c r="S91" s="2"/>
    </row>
    <row r="92" spans="1:19" x14ac:dyDescent="0.3">
      <c r="A92" s="21"/>
      <c r="B92" s="2"/>
      <c r="C92" s="2"/>
      <c r="D92" s="2"/>
      <c r="E92" s="2"/>
      <c r="F92" s="2"/>
      <c r="G92" s="2"/>
      <c r="H92" s="2"/>
      <c r="I92" s="2"/>
      <c r="J92" s="2"/>
      <c r="K92" s="2"/>
      <c r="L92" s="2"/>
      <c r="M92" s="2"/>
      <c r="N92" s="2"/>
      <c r="O92" s="2"/>
      <c r="P92" s="2"/>
      <c r="Q92" s="2"/>
      <c r="R92" s="2"/>
      <c r="S92" s="2"/>
    </row>
    <row r="93" spans="1:19" x14ac:dyDescent="0.3">
      <c r="A93" s="21"/>
      <c r="B93" s="2"/>
      <c r="C93" s="2"/>
      <c r="D93" s="2"/>
      <c r="E93" s="2"/>
      <c r="F93" s="2"/>
      <c r="G93" s="2"/>
      <c r="H93" s="2"/>
      <c r="I93" s="2"/>
      <c r="J93" s="2"/>
      <c r="K93" s="2"/>
      <c r="L93" s="2"/>
      <c r="M93" s="2"/>
      <c r="N93" s="2"/>
      <c r="O93" s="2"/>
      <c r="P93" s="2"/>
      <c r="Q93" s="2"/>
      <c r="R93" s="2"/>
      <c r="S93" s="2"/>
    </row>
    <row r="94" spans="1:19" x14ac:dyDescent="0.3">
      <c r="A94" s="21"/>
      <c r="B94" s="2"/>
      <c r="C94" s="2"/>
      <c r="D94" s="2"/>
      <c r="E94" s="2"/>
      <c r="F94" s="2"/>
      <c r="G94" s="2"/>
      <c r="H94" s="2"/>
      <c r="I94" s="2"/>
      <c r="J94" s="2"/>
      <c r="K94" s="2"/>
      <c r="L94" s="2"/>
      <c r="M94" s="2"/>
      <c r="N94" s="2"/>
      <c r="O94" s="2"/>
      <c r="P94" s="2"/>
      <c r="Q94" s="2"/>
      <c r="R94" s="2"/>
      <c r="S94" s="2"/>
    </row>
    <row r="95" spans="1:19" x14ac:dyDescent="0.3">
      <c r="A95" s="21"/>
      <c r="B95" s="2"/>
      <c r="C95" s="2"/>
      <c r="D95" s="2"/>
      <c r="E95" s="2"/>
      <c r="F95" s="2"/>
      <c r="G95" s="2"/>
      <c r="H95" s="2"/>
      <c r="I95" s="2"/>
      <c r="J95" s="2"/>
      <c r="K95" s="2"/>
      <c r="L95" s="2"/>
      <c r="M95" s="2"/>
      <c r="N95" s="2"/>
      <c r="O95" s="2"/>
      <c r="P95" s="2"/>
      <c r="Q95" s="2"/>
      <c r="R95" s="2"/>
      <c r="S95" s="2"/>
    </row>
    <row r="96" spans="1:19" x14ac:dyDescent="0.3">
      <c r="A96" s="21"/>
      <c r="B96" s="2"/>
      <c r="C96" s="2"/>
      <c r="D96" s="2"/>
      <c r="E96" s="2"/>
      <c r="F96" s="2"/>
      <c r="G96" s="2"/>
      <c r="H96" s="2"/>
      <c r="I96" s="2"/>
      <c r="J96" s="2"/>
      <c r="K96" s="2"/>
      <c r="L96" s="2"/>
      <c r="M96" s="2"/>
      <c r="N96" s="2"/>
      <c r="O96" s="2"/>
      <c r="P96" s="2"/>
      <c r="Q96" s="2"/>
      <c r="R96" s="2"/>
      <c r="S96" s="2"/>
    </row>
    <row r="97" spans="1:19" x14ac:dyDescent="0.3">
      <c r="A97" s="21"/>
      <c r="B97" s="2"/>
      <c r="C97" s="2"/>
      <c r="D97" s="2"/>
      <c r="E97" s="2"/>
      <c r="F97" s="2"/>
      <c r="G97" s="2"/>
      <c r="H97" s="2"/>
      <c r="I97" s="2"/>
      <c r="J97" s="2"/>
      <c r="K97" s="2"/>
      <c r="L97" s="2"/>
      <c r="M97" s="2"/>
      <c r="N97" s="2"/>
      <c r="O97" s="2"/>
      <c r="P97" s="2"/>
      <c r="Q97" s="2"/>
      <c r="R97" s="2"/>
      <c r="S97" s="2"/>
    </row>
    <row r="98" spans="1:19" x14ac:dyDescent="0.3">
      <c r="A98" s="21"/>
      <c r="B98" s="2"/>
      <c r="C98" s="2"/>
      <c r="D98" s="2"/>
      <c r="E98" s="2"/>
      <c r="F98" s="2"/>
      <c r="G98" s="2"/>
      <c r="H98" s="2"/>
      <c r="I98" s="2"/>
      <c r="J98" s="2"/>
      <c r="K98" s="2"/>
      <c r="L98" s="2"/>
      <c r="M98" s="2"/>
      <c r="N98" s="2"/>
      <c r="O98" s="2"/>
      <c r="P98" s="2"/>
      <c r="Q98" s="2"/>
      <c r="R98" s="2"/>
      <c r="S98" s="2"/>
    </row>
    <row r="99" spans="1:19" x14ac:dyDescent="0.3">
      <c r="A99" s="21"/>
      <c r="B99" s="2"/>
      <c r="C99" s="2"/>
      <c r="D99" s="2"/>
      <c r="E99" s="2"/>
      <c r="F99" s="2"/>
      <c r="G99" s="2"/>
      <c r="H99" s="2"/>
      <c r="I99" s="2"/>
      <c r="J99" s="2"/>
      <c r="K99" s="2"/>
      <c r="L99" s="2"/>
      <c r="M99" s="2"/>
      <c r="N99" s="2"/>
      <c r="O99" s="2"/>
      <c r="P99" s="2"/>
      <c r="Q99" s="2"/>
      <c r="R99" s="2"/>
      <c r="S99" s="2"/>
    </row>
    <row r="100" spans="1:19" x14ac:dyDescent="0.3">
      <c r="A100" s="21"/>
      <c r="B100" s="2"/>
      <c r="C100" s="2"/>
      <c r="D100" s="2"/>
      <c r="E100" s="2"/>
      <c r="F100" s="2"/>
      <c r="G100" s="2"/>
      <c r="H100" s="2"/>
      <c r="I100" s="2"/>
      <c r="J100" s="2"/>
      <c r="K100" s="2"/>
      <c r="L100" s="2"/>
      <c r="M100" s="2"/>
      <c r="N100" s="2"/>
      <c r="O100" s="2"/>
      <c r="P100" s="2"/>
      <c r="Q100" s="2"/>
      <c r="R100" s="2"/>
      <c r="S100" s="2"/>
    </row>
    <row r="101" spans="1:19" x14ac:dyDescent="0.3">
      <c r="A101" s="21"/>
      <c r="B101" s="2"/>
      <c r="C101" s="2"/>
      <c r="D101" s="2"/>
      <c r="E101" s="2"/>
      <c r="F101" s="2"/>
      <c r="G101" s="2"/>
      <c r="H101" s="2"/>
      <c r="I101" s="2"/>
      <c r="J101" s="2"/>
      <c r="K101" s="2"/>
      <c r="L101" s="2"/>
      <c r="M101" s="2"/>
      <c r="N101" s="2"/>
      <c r="O101" s="2"/>
      <c r="P101" s="2"/>
      <c r="Q101" s="2"/>
      <c r="R101" s="2"/>
      <c r="S101" s="2"/>
    </row>
    <row r="102" spans="1:19" x14ac:dyDescent="0.3">
      <c r="A102" s="21"/>
      <c r="B102" s="2"/>
      <c r="C102" s="2"/>
      <c r="D102" s="2"/>
      <c r="E102" s="2"/>
      <c r="F102" s="2"/>
      <c r="G102" s="2"/>
      <c r="H102" s="2"/>
      <c r="I102" s="2"/>
      <c r="J102" s="2"/>
      <c r="K102" s="2"/>
      <c r="L102" s="2"/>
      <c r="M102" s="2"/>
      <c r="N102" s="2"/>
      <c r="O102" s="2"/>
      <c r="P102" s="2"/>
      <c r="Q102" s="2"/>
      <c r="R102" s="2"/>
      <c r="S102" s="2"/>
    </row>
    <row r="103" spans="1:19" x14ac:dyDescent="0.3">
      <c r="A103" s="21"/>
      <c r="B103" s="2"/>
      <c r="C103" s="2"/>
      <c r="D103" s="2"/>
      <c r="E103" s="2"/>
      <c r="F103" s="2"/>
      <c r="G103" s="2"/>
      <c r="H103" s="2"/>
      <c r="I103" s="2"/>
      <c r="J103" s="2"/>
      <c r="K103" s="2"/>
      <c r="L103" s="2"/>
      <c r="M103" s="2"/>
      <c r="N103" s="2"/>
      <c r="O103" s="2"/>
      <c r="P103" s="2"/>
      <c r="Q103" s="2"/>
      <c r="R103" s="2"/>
      <c r="S103" s="2"/>
    </row>
    <row r="104" spans="1:19" x14ac:dyDescent="0.3">
      <c r="A104" s="21"/>
      <c r="B104" s="2"/>
      <c r="C104" s="2"/>
      <c r="D104" s="2"/>
      <c r="E104" s="2"/>
      <c r="F104" s="2"/>
      <c r="G104" s="2"/>
      <c r="H104" s="2"/>
      <c r="I104" s="2"/>
      <c r="J104" s="2"/>
      <c r="K104" s="2"/>
      <c r="L104" s="2"/>
      <c r="M104" s="2"/>
      <c r="N104" s="2"/>
      <c r="O104" s="2"/>
      <c r="P104" s="2"/>
      <c r="Q104" s="2"/>
      <c r="R104" s="2"/>
      <c r="S104" s="2"/>
    </row>
    <row r="105" spans="1:19" x14ac:dyDescent="0.3">
      <c r="A105" s="21"/>
      <c r="B105" s="2"/>
      <c r="C105" s="2"/>
      <c r="D105" s="2"/>
      <c r="E105" s="2"/>
      <c r="F105" s="2"/>
      <c r="G105" s="2"/>
      <c r="H105" s="2"/>
      <c r="I105" s="2"/>
      <c r="J105" s="2"/>
      <c r="K105" s="2"/>
      <c r="L105" s="2"/>
      <c r="M105" s="2"/>
      <c r="N105" s="2"/>
      <c r="O105" s="2"/>
      <c r="P105" s="2"/>
      <c r="Q105" s="2"/>
      <c r="R105" s="2"/>
      <c r="S105" s="2"/>
    </row>
    <row r="106" spans="1:19" x14ac:dyDescent="0.3">
      <c r="A106" s="21"/>
      <c r="B106" s="2"/>
      <c r="C106" s="2"/>
      <c r="D106" s="2"/>
      <c r="E106" s="2"/>
      <c r="F106" s="2"/>
      <c r="G106" s="2"/>
      <c r="H106" s="2"/>
      <c r="I106" s="2"/>
      <c r="J106" s="2"/>
      <c r="K106" s="2"/>
      <c r="L106" s="2"/>
      <c r="M106" s="2"/>
      <c r="N106" s="2"/>
      <c r="O106" s="2"/>
      <c r="P106" s="2"/>
      <c r="Q106" s="2"/>
      <c r="R106" s="2"/>
      <c r="S106" s="2"/>
    </row>
    <row r="107" spans="1:19" x14ac:dyDescent="0.3">
      <c r="A107" s="21"/>
      <c r="B107" s="2"/>
      <c r="C107" s="2"/>
      <c r="D107" s="2"/>
      <c r="E107" s="2"/>
      <c r="F107" s="2"/>
      <c r="G107" s="2"/>
      <c r="H107" s="2"/>
      <c r="I107" s="2"/>
      <c r="J107" s="2"/>
      <c r="K107" s="2"/>
      <c r="L107" s="2"/>
      <c r="M107" s="2"/>
      <c r="N107" s="2"/>
      <c r="O107" s="2"/>
      <c r="P107" s="2"/>
      <c r="Q107" s="2"/>
      <c r="R107" s="2"/>
      <c r="S107" s="2"/>
    </row>
    <row r="108" spans="1:19" x14ac:dyDescent="0.3">
      <c r="A108" s="21"/>
      <c r="B108" s="2"/>
      <c r="C108" s="2"/>
      <c r="D108" s="2"/>
      <c r="E108" s="2"/>
      <c r="F108" s="2"/>
      <c r="G108" s="2"/>
      <c r="H108" s="2"/>
      <c r="I108" s="2"/>
      <c r="J108" s="2"/>
      <c r="K108" s="2"/>
      <c r="L108" s="2"/>
      <c r="M108" s="2"/>
      <c r="N108" s="2"/>
      <c r="O108" s="2"/>
      <c r="P108" s="2"/>
      <c r="Q108" s="2"/>
      <c r="R108" s="2"/>
      <c r="S108" s="2"/>
    </row>
    <row r="109" spans="1:19" x14ac:dyDescent="0.3">
      <c r="A109" s="21"/>
      <c r="B109" s="2"/>
      <c r="C109" s="2"/>
      <c r="D109" s="2"/>
      <c r="E109" s="2"/>
      <c r="F109" s="2"/>
      <c r="G109" s="2"/>
      <c r="H109" s="2"/>
      <c r="I109" s="2"/>
      <c r="J109" s="2"/>
      <c r="K109" s="2"/>
      <c r="L109" s="2"/>
      <c r="M109" s="2"/>
      <c r="N109" s="2"/>
      <c r="O109" s="2"/>
      <c r="P109" s="2"/>
      <c r="Q109" s="2"/>
      <c r="R109" s="2"/>
      <c r="S109" s="2"/>
    </row>
    <row r="110" spans="1:19" x14ac:dyDescent="0.3">
      <c r="A110" s="21"/>
      <c r="B110" s="2"/>
      <c r="C110" s="2"/>
      <c r="D110" s="2"/>
      <c r="E110" s="2"/>
      <c r="F110" s="2"/>
      <c r="G110" s="2"/>
      <c r="H110" s="2"/>
      <c r="I110" s="2"/>
      <c r="J110" s="2"/>
      <c r="K110" s="2"/>
      <c r="L110" s="2"/>
      <c r="M110" s="2"/>
      <c r="N110" s="2"/>
      <c r="O110" s="2"/>
      <c r="P110" s="2"/>
      <c r="Q110" s="2"/>
      <c r="R110" s="2"/>
      <c r="S110" s="2"/>
    </row>
    <row r="111" spans="1:19" x14ac:dyDescent="0.3">
      <c r="A111" s="21"/>
      <c r="B111" s="2"/>
      <c r="C111" s="2"/>
      <c r="D111" s="2"/>
      <c r="E111" s="2"/>
      <c r="F111" s="2"/>
      <c r="G111" s="2"/>
      <c r="H111" s="2"/>
      <c r="I111" s="2"/>
      <c r="J111" s="2"/>
      <c r="K111" s="2"/>
      <c r="L111" s="2"/>
      <c r="M111" s="2"/>
      <c r="N111" s="2"/>
      <c r="O111" s="2"/>
      <c r="P111" s="2"/>
      <c r="Q111" s="2"/>
      <c r="R111" s="2"/>
      <c r="S111" s="2"/>
    </row>
    <row r="112" spans="1:19" x14ac:dyDescent="0.3">
      <c r="A112" s="21"/>
      <c r="B112" s="2"/>
      <c r="C112" s="2"/>
      <c r="D112" s="2"/>
      <c r="E112" s="2"/>
      <c r="F112" s="2"/>
      <c r="G112" s="2"/>
      <c r="H112" s="2"/>
      <c r="I112" s="2"/>
      <c r="J112" s="2"/>
      <c r="K112" s="2"/>
      <c r="L112" s="2"/>
      <c r="M112" s="2"/>
      <c r="N112" s="2"/>
      <c r="O112" s="2"/>
      <c r="P112" s="2"/>
      <c r="Q112" s="2"/>
      <c r="R112" s="2"/>
      <c r="S112" s="2"/>
    </row>
    <row r="113" spans="1:19" x14ac:dyDescent="0.3">
      <c r="A113" s="21"/>
      <c r="B113" s="2"/>
      <c r="C113" s="2"/>
      <c r="D113" s="2"/>
      <c r="E113" s="2"/>
      <c r="F113" s="2"/>
      <c r="G113" s="2"/>
      <c r="H113" s="2"/>
      <c r="I113" s="2"/>
      <c r="J113" s="2"/>
      <c r="K113" s="2"/>
      <c r="L113" s="2"/>
      <c r="M113" s="2"/>
      <c r="N113" s="2"/>
      <c r="O113" s="2"/>
      <c r="P113" s="2"/>
      <c r="Q113" s="2"/>
      <c r="R113" s="2"/>
      <c r="S113" s="2"/>
    </row>
    <row r="114" spans="1:19" x14ac:dyDescent="0.3">
      <c r="A114" s="21"/>
      <c r="B114" s="2"/>
      <c r="C114" s="2"/>
      <c r="D114" s="2"/>
      <c r="E114" s="2"/>
      <c r="F114" s="2"/>
      <c r="G114" s="2"/>
      <c r="H114" s="2"/>
      <c r="I114" s="2"/>
      <c r="J114" s="2"/>
      <c r="K114" s="2"/>
      <c r="L114" s="2"/>
      <c r="M114" s="2"/>
      <c r="N114" s="2"/>
      <c r="O114" s="2"/>
      <c r="P114" s="2"/>
      <c r="Q114" s="2"/>
      <c r="R114" s="2"/>
      <c r="S114" s="2"/>
    </row>
    <row r="115" spans="1:19" x14ac:dyDescent="0.3">
      <c r="A115" s="21"/>
      <c r="B115" s="2"/>
      <c r="C115" s="2"/>
      <c r="D115" s="2"/>
      <c r="E115" s="2"/>
      <c r="F115" s="2"/>
      <c r="G115" s="2"/>
      <c r="H115" s="2"/>
      <c r="I115" s="2"/>
      <c r="J115" s="2"/>
      <c r="K115" s="2"/>
      <c r="L115" s="2"/>
      <c r="M115" s="2"/>
      <c r="N115" s="2"/>
      <c r="O115" s="2"/>
      <c r="P115" s="2"/>
      <c r="Q115" s="2"/>
      <c r="R115" s="2"/>
      <c r="S115" s="2"/>
    </row>
    <row r="116" spans="1:19" x14ac:dyDescent="0.3">
      <c r="A116" s="21"/>
      <c r="B116" s="2"/>
      <c r="C116" s="2"/>
      <c r="D116" s="2"/>
      <c r="E116" s="2"/>
      <c r="F116" s="2"/>
      <c r="G116" s="2"/>
      <c r="H116" s="2"/>
      <c r="I116" s="2"/>
      <c r="J116" s="2"/>
      <c r="K116" s="2"/>
      <c r="L116" s="2"/>
      <c r="M116" s="2"/>
      <c r="N116" s="2"/>
      <c r="O116" s="2"/>
      <c r="P116" s="2"/>
      <c r="Q116" s="2"/>
      <c r="R116" s="2"/>
      <c r="S116" s="2"/>
    </row>
    <row r="117" spans="1:19" x14ac:dyDescent="0.3">
      <c r="A117" s="21"/>
      <c r="B117" s="2"/>
      <c r="C117" s="2"/>
      <c r="D117" s="2"/>
      <c r="E117" s="2"/>
      <c r="F117" s="2"/>
      <c r="G117" s="2"/>
      <c r="H117" s="2"/>
      <c r="I117" s="2"/>
      <c r="J117" s="2"/>
      <c r="K117" s="2"/>
      <c r="L117" s="2"/>
      <c r="M117" s="2"/>
      <c r="N117" s="2"/>
      <c r="O117" s="2"/>
      <c r="P117" s="2"/>
      <c r="Q117" s="2"/>
      <c r="R117" s="2"/>
      <c r="S117" s="2"/>
    </row>
    <row r="118" spans="1:19" x14ac:dyDescent="0.3">
      <c r="A118" s="21"/>
      <c r="B118" s="2"/>
      <c r="C118" s="2"/>
      <c r="D118" s="2"/>
      <c r="E118" s="2"/>
      <c r="F118" s="2"/>
      <c r="G118" s="2"/>
      <c r="H118" s="2"/>
      <c r="I118" s="2"/>
      <c r="J118" s="2"/>
      <c r="K118" s="2"/>
      <c r="L118" s="2"/>
      <c r="M118" s="2"/>
      <c r="N118" s="2"/>
      <c r="O118" s="2"/>
      <c r="P118" s="2"/>
      <c r="Q118" s="2"/>
      <c r="R118" s="2"/>
      <c r="S118" s="2"/>
    </row>
    <row r="119" spans="1:19" x14ac:dyDescent="0.3">
      <c r="A119" s="21"/>
      <c r="B119" s="2"/>
      <c r="C119" s="2"/>
      <c r="D119" s="2"/>
      <c r="E119" s="2"/>
      <c r="F119" s="2"/>
      <c r="G119" s="2"/>
      <c r="H119" s="2"/>
      <c r="I119" s="2"/>
      <c r="J119" s="2"/>
      <c r="K119" s="2"/>
      <c r="L119" s="2"/>
      <c r="M119" s="2"/>
      <c r="N119" s="2"/>
      <c r="O119" s="2"/>
      <c r="P119" s="2"/>
      <c r="Q119" s="2"/>
      <c r="R119" s="2"/>
      <c r="S119" s="2"/>
    </row>
    <row r="120" spans="1:19" x14ac:dyDescent="0.3">
      <c r="A120" s="21"/>
      <c r="B120" s="2"/>
      <c r="C120" s="2"/>
      <c r="D120" s="2"/>
      <c r="E120" s="2"/>
      <c r="F120" s="2"/>
      <c r="G120" s="2"/>
      <c r="H120" s="2"/>
      <c r="I120" s="2"/>
      <c r="J120" s="2"/>
      <c r="K120" s="2"/>
      <c r="L120" s="2"/>
      <c r="M120" s="2"/>
      <c r="N120" s="2"/>
      <c r="O120" s="2"/>
      <c r="P120" s="2"/>
      <c r="Q120" s="2"/>
      <c r="R120" s="2"/>
      <c r="S120" s="2"/>
    </row>
    <row r="121" spans="1:19" x14ac:dyDescent="0.3">
      <c r="A121" s="21"/>
      <c r="B121" s="2"/>
      <c r="C121" s="2"/>
      <c r="D121" s="2"/>
      <c r="E121" s="2"/>
      <c r="F121" s="2"/>
      <c r="G121" s="2"/>
      <c r="H121" s="2"/>
      <c r="I121" s="2"/>
      <c r="J121" s="2"/>
      <c r="K121" s="2"/>
      <c r="L121" s="2"/>
      <c r="M121" s="2"/>
      <c r="N121" s="2"/>
      <c r="O121" s="2"/>
      <c r="P121" s="2"/>
      <c r="Q121" s="2"/>
      <c r="R121" s="2"/>
      <c r="S121" s="2"/>
    </row>
    <row r="122" spans="1:19" x14ac:dyDescent="0.3">
      <c r="A122" s="21"/>
      <c r="B122" s="2"/>
      <c r="C122" s="2"/>
      <c r="D122" s="2"/>
      <c r="E122" s="2"/>
      <c r="F122" s="2"/>
      <c r="G122" s="2"/>
      <c r="H122" s="2"/>
      <c r="I122" s="2"/>
      <c r="J122" s="2"/>
      <c r="K122" s="2"/>
      <c r="L122" s="2"/>
      <c r="M122" s="2"/>
      <c r="N122" s="2"/>
      <c r="O122" s="2"/>
      <c r="P122" s="2"/>
      <c r="Q122" s="2"/>
      <c r="R122" s="2"/>
      <c r="S122" s="2"/>
    </row>
    <row r="123" spans="1:19" x14ac:dyDescent="0.3">
      <c r="A123" s="21"/>
      <c r="B123" s="2"/>
      <c r="C123" s="2"/>
      <c r="D123" s="2"/>
      <c r="E123" s="2"/>
      <c r="F123" s="2"/>
      <c r="G123" s="2"/>
      <c r="H123" s="2"/>
      <c r="I123" s="2"/>
      <c r="J123" s="2"/>
      <c r="K123" s="2"/>
      <c r="L123" s="2"/>
      <c r="M123" s="2"/>
      <c r="N123" s="2"/>
      <c r="O123" s="2"/>
      <c r="P123" s="2"/>
      <c r="Q123" s="2"/>
      <c r="R123" s="2"/>
      <c r="S123" s="2"/>
    </row>
    <row r="124" spans="1:19" x14ac:dyDescent="0.3">
      <c r="A124" s="21"/>
      <c r="B124" s="2"/>
      <c r="C124" s="2"/>
      <c r="D124" s="2"/>
      <c r="E124" s="2"/>
      <c r="F124" s="2"/>
      <c r="G124" s="2"/>
      <c r="H124" s="2"/>
      <c r="I124" s="2"/>
      <c r="J124" s="2"/>
      <c r="K124" s="2"/>
      <c r="L124" s="2"/>
      <c r="M124" s="2"/>
      <c r="N124" s="2"/>
      <c r="O124" s="2"/>
      <c r="P124" s="2"/>
      <c r="Q124" s="2"/>
      <c r="R124" s="2"/>
      <c r="S124" s="2"/>
    </row>
    <row r="125" spans="1:19" x14ac:dyDescent="0.3">
      <c r="A125" s="21"/>
      <c r="B125" s="2"/>
      <c r="C125" s="2"/>
      <c r="D125" s="2"/>
      <c r="E125" s="2"/>
      <c r="F125" s="2"/>
      <c r="G125" s="2"/>
      <c r="H125" s="2"/>
      <c r="I125" s="2"/>
      <c r="J125" s="2"/>
      <c r="K125" s="2"/>
      <c r="L125" s="2"/>
      <c r="M125" s="2"/>
      <c r="N125" s="2"/>
      <c r="O125" s="2"/>
      <c r="P125" s="2"/>
      <c r="Q125" s="2"/>
      <c r="R125" s="2"/>
      <c r="S125" s="2"/>
    </row>
    <row r="126" spans="1:19" x14ac:dyDescent="0.3">
      <c r="A126" s="21"/>
      <c r="B126" s="2"/>
      <c r="C126" s="2"/>
      <c r="D126" s="2"/>
      <c r="E126" s="2"/>
      <c r="F126" s="2"/>
      <c r="G126" s="2"/>
      <c r="H126" s="2"/>
      <c r="I126" s="2"/>
      <c r="J126" s="2"/>
      <c r="K126" s="2"/>
      <c r="L126" s="2"/>
      <c r="M126" s="2"/>
      <c r="N126" s="2"/>
      <c r="O126" s="2"/>
      <c r="P126" s="2"/>
      <c r="Q126" s="2"/>
      <c r="R126" s="2"/>
      <c r="S126" s="2"/>
    </row>
    <row r="127" spans="1:19" x14ac:dyDescent="0.3">
      <c r="A127" s="21"/>
      <c r="B127" s="2"/>
      <c r="C127" s="2"/>
      <c r="D127" s="2"/>
      <c r="E127" s="2"/>
      <c r="F127" s="2"/>
      <c r="G127" s="2"/>
      <c r="H127" s="2"/>
      <c r="I127" s="2"/>
      <c r="J127" s="2"/>
      <c r="K127" s="2"/>
      <c r="L127" s="2"/>
      <c r="M127" s="2"/>
      <c r="N127" s="2"/>
      <c r="O127" s="2"/>
      <c r="P127" s="2"/>
      <c r="Q127" s="2"/>
      <c r="R127" s="2"/>
      <c r="S127" s="2"/>
    </row>
    <row r="128" spans="1:19" x14ac:dyDescent="0.3">
      <c r="A128" s="21"/>
      <c r="B128" s="2"/>
      <c r="C128" s="2"/>
      <c r="D128" s="2"/>
      <c r="E128" s="2"/>
      <c r="F128" s="2"/>
      <c r="G128" s="2"/>
      <c r="H128" s="2"/>
      <c r="I128" s="2"/>
      <c r="J128" s="2"/>
      <c r="K128" s="2"/>
      <c r="L128" s="2"/>
      <c r="M128" s="2"/>
      <c r="N128" s="2"/>
      <c r="O128" s="2"/>
      <c r="P128" s="2"/>
      <c r="Q128" s="2"/>
      <c r="R128" s="2"/>
      <c r="S128" s="2"/>
    </row>
    <row r="129" spans="1:19" x14ac:dyDescent="0.3">
      <c r="A129" s="21"/>
      <c r="B129" s="2"/>
      <c r="C129" s="2"/>
      <c r="D129" s="2"/>
      <c r="E129" s="2"/>
      <c r="F129" s="2"/>
      <c r="G129" s="2"/>
      <c r="H129" s="2"/>
      <c r="I129" s="2"/>
      <c r="J129" s="2"/>
      <c r="K129" s="2"/>
      <c r="L129" s="2"/>
      <c r="M129" s="2"/>
      <c r="N129" s="2"/>
      <c r="O129" s="2"/>
      <c r="P129" s="2"/>
      <c r="Q129" s="2"/>
      <c r="R129" s="2"/>
      <c r="S129" s="2"/>
    </row>
    <row r="130" spans="1:19" x14ac:dyDescent="0.3">
      <c r="A130" s="21"/>
      <c r="B130" s="2"/>
      <c r="C130" s="2"/>
      <c r="D130" s="2"/>
      <c r="E130" s="2"/>
      <c r="F130" s="2"/>
      <c r="G130" s="2"/>
      <c r="H130" s="2"/>
      <c r="I130" s="2"/>
      <c r="J130" s="2"/>
      <c r="K130" s="2"/>
      <c r="L130" s="2"/>
      <c r="M130" s="2"/>
      <c r="N130" s="2"/>
      <c r="O130" s="2"/>
      <c r="P130" s="2"/>
      <c r="Q130" s="2"/>
      <c r="R130" s="2"/>
      <c r="S130" s="2"/>
    </row>
    <row r="131" spans="1:19" x14ac:dyDescent="0.3">
      <c r="A131" s="21"/>
      <c r="B131" s="2"/>
      <c r="C131" s="2"/>
      <c r="D131" s="2"/>
      <c r="E131" s="2"/>
      <c r="F131" s="2"/>
      <c r="G131" s="2"/>
      <c r="H131" s="2"/>
      <c r="I131" s="2"/>
      <c r="J131" s="2"/>
      <c r="K131" s="2"/>
      <c r="L131" s="2"/>
      <c r="M131" s="2"/>
      <c r="N131" s="2"/>
      <c r="O131" s="2"/>
      <c r="P131" s="2"/>
      <c r="Q131" s="2"/>
      <c r="R131" s="2"/>
      <c r="S131" s="2"/>
    </row>
    <row r="132" spans="1:19" x14ac:dyDescent="0.3">
      <c r="A132" s="21"/>
      <c r="B132" s="2"/>
      <c r="C132" s="2"/>
      <c r="D132" s="2"/>
      <c r="E132" s="2"/>
      <c r="F132" s="2"/>
      <c r="G132" s="2"/>
      <c r="H132" s="2"/>
      <c r="I132" s="2"/>
      <c r="J132" s="2"/>
      <c r="K132" s="2"/>
      <c r="L132" s="2"/>
      <c r="M132" s="2"/>
      <c r="N132" s="2"/>
      <c r="O132" s="2"/>
      <c r="P132" s="2"/>
      <c r="Q132" s="2"/>
      <c r="R132" s="2"/>
      <c r="S132" s="2"/>
    </row>
    <row r="133" spans="1:19" x14ac:dyDescent="0.3">
      <c r="A133" s="21"/>
      <c r="B133" s="2"/>
      <c r="C133" s="2"/>
      <c r="D133" s="2"/>
      <c r="E133" s="2"/>
      <c r="F133" s="2"/>
      <c r="G133" s="2"/>
      <c r="H133" s="2"/>
      <c r="I133" s="2"/>
      <c r="J133" s="2"/>
      <c r="K133" s="2"/>
      <c r="L133" s="2"/>
      <c r="M133" s="2"/>
      <c r="N133" s="2"/>
      <c r="O133" s="2"/>
      <c r="P133" s="2"/>
      <c r="Q133" s="2"/>
      <c r="R133" s="2"/>
      <c r="S133" s="2"/>
    </row>
    <row r="134" spans="1:19" x14ac:dyDescent="0.3">
      <c r="A134" s="21"/>
      <c r="B134" s="2"/>
      <c r="C134" s="2"/>
      <c r="D134" s="2"/>
      <c r="E134" s="2"/>
      <c r="F134" s="2"/>
      <c r="G134" s="2"/>
      <c r="H134" s="2"/>
      <c r="I134" s="2"/>
      <c r="J134" s="2"/>
      <c r="K134" s="2"/>
      <c r="L134" s="2"/>
      <c r="M134" s="2"/>
      <c r="N134" s="2"/>
      <c r="O134" s="2"/>
      <c r="P134" s="2"/>
      <c r="Q134" s="2"/>
      <c r="R134" s="2"/>
      <c r="S134" s="2"/>
    </row>
    <row r="135" spans="1:19" x14ac:dyDescent="0.3">
      <c r="A135" s="21"/>
      <c r="B135" s="2"/>
      <c r="C135" s="2"/>
      <c r="D135" s="2"/>
      <c r="E135" s="2"/>
      <c r="F135" s="2"/>
      <c r="G135" s="2"/>
      <c r="H135" s="2"/>
      <c r="I135" s="2"/>
      <c r="J135" s="2"/>
      <c r="K135" s="2"/>
      <c r="L135" s="2"/>
      <c r="M135" s="2"/>
      <c r="N135" s="2"/>
      <c r="O135" s="2"/>
      <c r="P135" s="2"/>
      <c r="Q135" s="2"/>
      <c r="R135" s="2"/>
      <c r="S135" s="2"/>
    </row>
    <row r="136" spans="1:19" x14ac:dyDescent="0.3">
      <c r="A136" s="21"/>
      <c r="B136" s="2"/>
      <c r="C136" s="2"/>
      <c r="D136" s="2"/>
      <c r="E136" s="2"/>
      <c r="F136" s="2"/>
      <c r="G136" s="2"/>
      <c r="H136" s="2"/>
      <c r="I136" s="2"/>
      <c r="J136" s="2"/>
      <c r="K136" s="2"/>
      <c r="L136" s="2"/>
      <c r="M136" s="2"/>
      <c r="N136" s="2"/>
      <c r="O136" s="2"/>
      <c r="P136" s="2"/>
      <c r="Q136" s="2"/>
      <c r="R136" s="2"/>
      <c r="S136" s="2"/>
    </row>
    <row r="137" spans="1:19" x14ac:dyDescent="0.3">
      <c r="A137" s="21"/>
      <c r="B137" s="2"/>
      <c r="C137" s="2"/>
      <c r="D137" s="2"/>
      <c r="E137" s="2"/>
      <c r="F137" s="2"/>
      <c r="G137" s="2"/>
      <c r="H137" s="2"/>
      <c r="I137" s="2"/>
      <c r="J137" s="2"/>
      <c r="K137" s="2"/>
      <c r="L137" s="2"/>
      <c r="M137" s="2"/>
      <c r="N137" s="2"/>
      <c r="O137" s="2"/>
      <c r="P137" s="2"/>
      <c r="Q137" s="2"/>
      <c r="R137" s="2"/>
      <c r="S137" s="2"/>
    </row>
    <row r="138" spans="1:19" x14ac:dyDescent="0.3">
      <c r="A138" s="21"/>
      <c r="B138" s="2"/>
      <c r="C138" s="2"/>
      <c r="D138" s="2"/>
      <c r="E138" s="2"/>
      <c r="F138" s="2"/>
      <c r="G138" s="2"/>
      <c r="H138" s="2"/>
      <c r="I138" s="2"/>
      <c r="J138" s="2"/>
      <c r="K138" s="2"/>
      <c r="L138" s="2"/>
      <c r="M138" s="2"/>
      <c r="N138" s="2"/>
      <c r="O138" s="2"/>
      <c r="P138" s="2"/>
      <c r="Q138" s="2"/>
      <c r="R138" s="2"/>
      <c r="S138" s="2"/>
    </row>
    <row r="139" spans="1:19" x14ac:dyDescent="0.3">
      <c r="A139" s="21"/>
      <c r="B139" s="2"/>
      <c r="C139" s="2"/>
      <c r="D139" s="2"/>
      <c r="E139" s="2"/>
      <c r="F139" s="2"/>
      <c r="G139" s="2"/>
      <c r="H139" s="2"/>
      <c r="I139" s="2"/>
      <c r="J139" s="2"/>
      <c r="K139" s="2"/>
      <c r="L139" s="2"/>
      <c r="M139" s="2"/>
      <c r="N139" s="2"/>
      <c r="O139" s="2"/>
      <c r="P139" s="2"/>
      <c r="Q139" s="2"/>
      <c r="R139" s="2"/>
      <c r="S139" s="2"/>
    </row>
    <row r="140" spans="1:19" x14ac:dyDescent="0.3">
      <c r="A140" s="21"/>
      <c r="B140" s="2"/>
      <c r="C140" s="2"/>
      <c r="D140" s="2"/>
      <c r="E140" s="2"/>
      <c r="F140" s="2"/>
      <c r="G140" s="2"/>
      <c r="H140" s="2"/>
      <c r="I140" s="2"/>
      <c r="J140" s="2"/>
      <c r="K140" s="2"/>
      <c r="L140" s="2"/>
      <c r="M140" s="2"/>
      <c r="N140" s="2"/>
      <c r="O140" s="2"/>
      <c r="P140" s="2"/>
      <c r="Q140" s="2"/>
      <c r="R140" s="2"/>
      <c r="S140" s="2"/>
    </row>
    <row r="141" spans="1:19" x14ac:dyDescent="0.3">
      <c r="A141" s="21"/>
      <c r="B141" s="2"/>
      <c r="C141" s="2"/>
      <c r="D141" s="2"/>
      <c r="E141" s="2"/>
      <c r="F141" s="2"/>
      <c r="G141" s="2"/>
      <c r="H141" s="2"/>
      <c r="I141" s="2"/>
      <c r="J141" s="2"/>
      <c r="K141" s="2"/>
      <c r="L141" s="2"/>
      <c r="M141" s="2"/>
      <c r="N141" s="2"/>
      <c r="O141" s="2"/>
      <c r="P141" s="2"/>
      <c r="Q141" s="2"/>
      <c r="R141" s="2"/>
      <c r="S141" s="2"/>
    </row>
    <row r="142" spans="1:19" x14ac:dyDescent="0.3">
      <c r="A142" s="21"/>
      <c r="B142" s="2"/>
      <c r="C142" s="2"/>
      <c r="D142" s="2"/>
      <c r="E142" s="2"/>
      <c r="F142" s="2"/>
      <c r="G142" s="2"/>
      <c r="H142" s="2"/>
      <c r="I142" s="2"/>
      <c r="J142" s="2"/>
      <c r="K142" s="2"/>
      <c r="L142" s="2"/>
      <c r="M142" s="2"/>
      <c r="N142" s="2"/>
      <c r="O142" s="2"/>
      <c r="P142" s="2"/>
      <c r="Q142" s="2"/>
      <c r="R142" s="2"/>
      <c r="S142" s="2"/>
    </row>
    <row r="143" spans="1:19" x14ac:dyDescent="0.3">
      <c r="A143" s="21"/>
      <c r="B143" s="2"/>
      <c r="C143" s="2"/>
      <c r="D143" s="2"/>
      <c r="E143" s="2"/>
      <c r="F143" s="2"/>
      <c r="G143" s="2"/>
      <c r="H143" s="2"/>
      <c r="I143" s="2"/>
      <c r="J143" s="2"/>
      <c r="K143" s="2"/>
      <c r="L143" s="2"/>
      <c r="M143" s="2"/>
      <c r="N143" s="2"/>
      <c r="O143" s="2"/>
      <c r="P143" s="2"/>
      <c r="Q143" s="2"/>
      <c r="R143" s="2"/>
      <c r="S143" s="2"/>
    </row>
    <row r="144" spans="1:19" x14ac:dyDescent="0.3">
      <c r="A144" s="21"/>
      <c r="B144" s="2"/>
      <c r="C144" s="2"/>
      <c r="D144" s="2"/>
      <c r="E144" s="2"/>
      <c r="F144" s="2"/>
      <c r="G144" s="2"/>
      <c r="H144" s="2"/>
      <c r="I144" s="2"/>
      <c r="J144" s="2"/>
      <c r="K144" s="2"/>
      <c r="L144" s="2"/>
      <c r="M144" s="2"/>
      <c r="N144" s="2"/>
      <c r="O144" s="2"/>
      <c r="P144" s="2"/>
      <c r="Q144" s="2"/>
      <c r="R144" s="2"/>
      <c r="S144" s="2"/>
    </row>
    <row r="145" spans="1:19" x14ac:dyDescent="0.3">
      <c r="A145" s="21"/>
      <c r="B145" s="2"/>
      <c r="C145" s="2"/>
      <c r="D145" s="2"/>
      <c r="E145" s="2"/>
      <c r="F145" s="2"/>
      <c r="G145" s="2"/>
      <c r="H145" s="2"/>
      <c r="I145" s="2"/>
      <c r="J145" s="2"/>
      <c r="K145" s="2"/>
      <c r="L145" s="2"/>
      <c r="M145" s="2"/>
      <c r="N145" s="2"/>
      <c r="O145" s="2"/>
      <c r="P145" s="2"/>
      <c r="Q145" s="2"/>
      <c r="R145" s="2"/>
      <c r="S145" s="2"/>
    </row>
    <row r="146" spans="1:19" x14ac:dyDescent="0.3">
      <c r="A146" s="21"/>
      <c r="B146" s="2"/>
      <c r="C146" s="2"/>
      <c r="D146" s="2"/>
      <c r="E146" s="2"/>
      <c r="F146" s="2"/>
      <c r="G146" s="2"/>
      <c r="H146" s="2"/>
      <c r="I146" s="2"/>
      <c r="J146" s="2"/>
      <c r="K146" s="2"/>
      <c r="L146" s="2"/>
      <c r="M146" s="2"/>
      <c r="N146" s="2"/>
      <c r="O146" s="2"/>
      <c r="P146" s="2"/>
      <c r="Q146" s="2"/>
      <c r="R146" s="2"/>
      <c r="S146" s="2"/>
    </row>
    <row r="147" spans="1:19" x14ac:dyDescent="0.3">
      <c r="A147" s="21"/>
      <c r="B147" s="2"/>
      <c r="C147" s="2"/>
      <c r="D147" s="2"/>
      <c r="E147" s="2"/>
      <c r="F147" s="2"/>
      <c r="G147" s="2"/>
      <c r="H147" s="2"/>
      <c r="I147" s="2"/>
      <c r="J147" s="2"/>
      <c r="K147" s="2"/>
      <c r="L147" s="2"/>
      <c r="M147" s="2"/>
      <c r="N147" s="2"/>
      <c r="O147" s="2"/>
      <c r="P147" s="2"/>
      <c r="Q147" s="2"/>
      <c r="R147" s="2"/>
      <c r="S147" s="2"/>
    </row>
    <row r="148" spans="1:19" x14ac:dyDescent="0.3">
      <c r="A148" s="21"/>
      <c r="B148" s="2"/>
      <c r="C148" s="2"/>
      <c r="D148" s="2"/>
      <c r="E148" s="2"/>
      <c r="F148" s="2"/>
      <c r="G148" s="2"/>
      <c r="H148" s="2"/>
      <c r="I148" s="2"/>
      <c r="J148" s="2"/>
      <c r="K148" s="2"/>
      <c r="L148" s="2"/>
      <c r="M148" s="2"/>
      <c r="N148" s="2"/>
      <c r="O148" s="2"/>
      <c r="P148" s="2"/>
      <c r="Q148" s="2"/>
      <c r="R148" s="2"/>
      <c r="S148" s="2"/>
    </row>
    <row r="149" spans="1:19" x14ac:dyDescent="0.3">
      <c r="A149" s="21"/>
      <c r="B149" s="2"/>
      <c r="C149" s="2"/>
      <c r="D149" s="2"/>
      <c r="E149" s="2"/>
      <c r="F149" s="2"/>
      <c r="G149" s="2"/>
      <c r="H149" s="2"/>
      <c r="I149" s="2"/>
      <c r="J149" s="2"/>
      <c r="K149" s="2"/>
      <c r="L149" s="2"/>
      <c r="M149" s="2"/>
      <c r="N149" s="2"/>
      <c r="O149" s="2"/>
      <c r="P149" s="2"/>
      <c r="Q149" s="2"/>
      <c r="R149" s="2"/>
      <c r="S149" s="2"/>
    </row>
    <row r="150" spans="1:19" x14ac:dyDescent="0.3">
      <c r="A150" s="21"/>
      <c r="B150" s="2"/>
      <c r="C150" s="2"/>
      <c r="D150" s="2"/>
      <c r="E150" s="2"/>
      <c r="F150" s="2"/>
      <c r="G150" s="2"/>
      <c r="H150" s="2"/>
      <c r="I150" s="2"/>
      <c r="J150" s="2"/>
      <c r="K150" s="2"/>
      <c r="L150" s="2"/>
      <c r="M150" s="2"/>
      <c r="N150" s="2"/>
      <c r="O150" s="2"/>
      <c r="P150" s="2"/>
      <c r="Q150" s="2"/>
      <c r="R150" s="2"/>
      <c r="S150" s="2"/>
    </row>
    <row r="151" spans="1:19" x14ac:dyDescent="0.3">
      <c r="A151" s="21"/>
      <c r="B151" s="2"/>
      <c r="C151" s="2"/>
      <c r="D151" s="2"/>
      <c r="E151" s="2"/>
      <c r="F151" s="2"/>
      <c r="G151" s="2"/>
      <c r="H151" s="2"/>
      <c r="I151" s="2"/>
      <c r="J151" s="2"/>
      <c r="K151" s="2"/>
      <c r="L151" s="2"/>
      <c r="M151" s="2"/>
      <c r="N151" s="2"/>
      <c r="O151" s="2"/>
      <c r="P151" s="2"/>
      <c r="Q151" s="2"/>
      <c r="R151" s="2"/>
      <c r="S151" s="2"/>
    </row>
    <row r="152" spans="1:19" x14ac:dyDescent="0.3">
      <c r="A152" s="21"/>
      <c r="B152" s="2"/>
      <c r="C152" s="2"/>
      <c r="D152" s="2"/>
      <c r="E152" s="2"/>
      <c r="F152" s="2"/>
      <c r="G152" s="2"/>
      <c r="H152" s="2"/>
      <c r="I152" s="2"/>
      <c r="J152" s="2"/>
      <c r="K152" s="2"/>
      <c r="L152" s="2"/>
      <c r="M152" s="2"/>
      <c r="N152" s="2"/>
      <c r="O152" s="2"/>
      <c r="P152" s="2"/>
      <c r="Q152" s="2"/>
      <c r="R152" s="2"/>
      <c r="S152" s="2"/>
    </row>
    <row r="153" spans="1:19" x14ac:dyDescent="0.3">
      <c r="A153" s="21"/>
      <c r="B153" s="2"/>
      <c r="C153" s="2"/>
      <c r="D153" s="2"/>
      <c r="E153" s="2"/>
      <c r="F153" s="2"/>
      <c r="G153" s="2"/>
      <c r="H153" s="2"/>
      <c r="I153" s="2"/>
      <c r="J153" s="2"/>
      <c r="K153" s="2"/>
      <c r="L153" s="2"/>
      <c r="M153" s="2"/>
      <c r="N153" s="2"/>
      <c r="O153" s="2"/>
      <c r="P153" s="2"/>
      <c r="Q153" s="2"/>
      <c r="R153" s="2"/>
      <c r="S153" s="2"/>
    </row>
    <row r="154" spans="1:19" x14ac:dyDescent="0.3">
      <c r="A154" s="21"/>
      <c r="B154" s="2"/>
      <c r="C154" s="2"/>
      <c r="D154" s="2"/>
      <c r="E154" s="2"/>
      <c r="F154" s="2"/>
      <c r="G154" s="2"/>
      <c r="H154" s="2"/>
      <c r="I154" s="2"/>
      <c r="J154" s="2"/>
      <c r="K154" s="2"/>
      <c r="L154" s="2"/>
      <c r="M154" s="2"/>
      <c r="N154" s="2"/>
      <c r="O154" s="2"/>
      <c r="P154" s="2"/>
      <c r="Q154" s="2"/>
      <c r="R154" s="2"/>
      <c r="S154" s="2"/>
    </row>
    <row r="155" spans="1:19" x14ac:dyDescent="0.3">
      <c r="A155" s="21"/>
      <c r="B155" s="2"/>
      <c r="C155" s="2"/>
      <c r="D155" s="2"/>
      <c r="E155" s="2"/>
      <c r="F155" s="2"/>
      <c r="G155" s="2"/>
      <c r="H155" s="2"/>
      <c r="I155" s="2"/>
      <c r="J155" s="2"/>
      <c r="K155" s="2"/>
      <c r="L155" s="2"/>
      <c r="M155" s="2"/>
      <c r="N155" s="2"/>
      <c r="O155" s="2"/>
      <c r="P155" s="2"/>
      <c r="Q155" s="2"/>
      <c r="R155" s="2"/>
      <c r="S155" s="2"/>
    </row>
    <row r="156" spans="1:19" x14ac:dyDescent="0.3">
      <c r="A156" s="21"/>
      <c r="B156" s="2"/>
      <c r="C156" s="2"/>
      <c r="D156" s="2"/>
      <c r="E156" s="2"/>
      <c r="F156" s="2"/>
      <c r="G156" s="2"/>
      <c r="H156" s="2"/>
      <c r="I156" s="2"/>
      <c r="J156" s="2"/>
      <c r="K156" s="2"/>
      <c r="L156" s="2"/>
      <c r="M156" s="2"/>
      <c r="N156" s="2"/>
      <c r="O156" s="2"/>
      <c r="P156" s="2"/>
      <c r="Q156" s="2"/>
      <c r="R156" s="2"/>
      <c r="S156" s="2"/>
    </row>
    <row r="157" spans="1:19" x14ac:dyDescent="0.3">
      <c r="A157" s="21"/>
      <c r="B157" s="2"/>
      <c r="C157" s="2"/>
      <c r="D157" s="2"/>
      <c r="E157" s="2"/>
      <c r="F157" s="2"/>
      <c r="G157" s="2"/>
      <c r="H157" s="2"/>
      <c r="I157" s="2"/>
      <c r="J157" s="2"/>
      <c r="K157" s="2"/>
      <c r="L157" s="2"/>
      <c r="M157" s="2"/>
      <c r="N157" s="2"/>
      <c r="O157" s="2"/>
      <c r="P157" s="2"/>
      <c r="Q157" s="2"/>
      <c r="R157" s="2"/>
      <c r="S157" s="2"/>
    </row>
    <row r="158" spans="1:19" x14ac:dyDescent="0.3">
      <c r="A158" s="21"/>
      <c r="B158" s="2"/>
      <c r="C158" s="2"/>
      <c r="D158" s="2"/>
      <c r="E158" s="2"/>
      <c r="F158" s="2"/>
      <c r="G158" s="2"/>
      <c r="H158" s="2"/>
      <c r="I158" s="2"/>
      <c r="J158" s="2"/>
      <c r="K158" s="2"/>
      <c r="L158" s="2"/>
      <c r="M158" s="2"/>
      <c r="N158" s="2"/>
      <c r="O158" s="2"/>
      <c r="P158" s="2"/>
      <c r="Q158" s="2"/>
      <c r="R158" s="2"/>
      <c r="S158" s="2"/>
    </row>
    <row r="159" spans="1:19" x14ac:dyDescent="0.3">
      <c r="A159" s="21"/>
      <c r="B159" s="2"/>
      <c r="C159" s="2"/>
      <c r="D159" s="2"/>
      <c r="E159" s="2"/>
      <c r="F159" s="2"/>
      <c r="G159" s="2"/>
      <c r="H159" s="2"/>
      <c r="I159" s="2"/>
      <c r="J159" s="2"/>
      <c r="K159" s="2"/>
      <c r="L159" s="2"/>
      <c r="M159" s="2"/>
      <c r="N159" s="2"/>
      <c r="O159" s="2"/>
      <c r="P159" s="2"/>
      <c r="Q159" s="2"/>
      <c r="R159" s="2"/>
      <c r="S159" s="2"/>
    </row>
    <row r="160" spans="1:19" x14ac:dyDescent="0.3">
      <c r="A160" s="21"/>
      <c r="B160" s="2"/>
      <c r="C160" s="2"/>
      <c r="D160" s="2"/>
      <c r="E160" s="2"/>
      <c r="F160" s="2"/>
      <c r="G160" s="2"/>
      <c r="H160" s="2"/>
      <c r="I160" s="2"/>
      <c r="J160" s="2"/>
      <c r="K160" s="2"/>
      <c r="L160" s="2"/>
      <c r="M160" s="2"/>
      <c r="N160" s="2"/>
      <c r="O160" s="2"/>
      <c r="P160" s="2"/>
      <c r="Q160" s="2"/>
      <c r="R160" s="2"/>
      <c r="S160" s="2"/>
    </row>
    <row r="161" spans="1:19" x14ac:dyDescent="0.3">
      <c r="A161" s="21"/>
      <c r="B161" s="2"/>
      <c r="C161" s="2"/>
      <c r="D161" s="2"/>
      <c r="E161" s="2"/>
      <c r="F161" s="2"/>
      <c r="G161" s="2"/>
      <c r="H161" s="2"/>
      <c r="I161" s="2"/>
      <c r="J161" s="2"/>
      <c r="K161" s="2"/>
      <c r="L161" s="2"/>
      <c r="M161" s="2"/>
      <c r="N161" s="2"/>
      <c r="O161" s="2"/>
      <c r="P161" s="2"/>
      <c r="Q161" s="2"/>
      <c r="R161" s="2"/>
      <c r="S161" s="2"/>
    </row>
    <row r="162" spans="1:19" x14ac:dyDescent="0.3">
      <c r="A162" s="21"/>
      <c r="B162" s="2"/>
      <c r="C162" s="2"/>
      <c r="D162" s="2"/>
      <c r="E162" s="2"/>
      <c r="F162" s="2"/>
      <c r="G162" s="2"/>
      <c r="H162" s="2"/>
      <c r="I162" s="2"/>
      <c r="J162" s="2"/>
      <c r="K162" s="2"/>
      <c r="L162" s="2"/>
      <c r="M162" s="2"/>
      <c r="N162" s="2"/>
      <c r="O162" s="2"/>
      <c r="P162" s="2"/>
      <c r="Q162" s="2"/>
      <c r="R162" s="2"/>
      <c r="S162" s="2"/>
    </row>
    <row r="163" spans="1:19" x14ac:dyDescent="0.3">
      <c r="A163" s="21"/>
      <c r="B163" s="2"/>
      <c r="C163" s="2"/>
      <c r="D163" s="2"/>
      <c r="E163" s="2"/>
      <c r="F163" s="2"/>
      <c r="G163" s="2"/>
      <c r="H163" s="2"/>
      <c r="I163" s="2"/>
      <c r="J163" s="2"/>
      <c r="K163" s="2"/>
      <c r="L163" s="2"/>
      <c r="M163" s="2"/>
      <c r="N163" s="2"/>
      <c r="O163" s="2"/>
      <c r="P163" s="2"/>
      <c r="Q163" s="2"/>
      <c r="R163" s="2"/>
      <c r="S163" s="2"/>
    </row>
    <row r="164" spans="1:19" x14ac:dyDescent="0.3">
      <c r="A164" s="21"/>
      <c r="B164" s="2"/>
      <c r="C164" s="2"/>
      <c r="D164" s="2"/>
      <c r="E164" s="2"/>
      <c r="F164" s="2"/>
      <c r="G164" s="2"/>
      <c r="H164" s="2"/>
      <c r="I164" s="2"/>
      <c r="J164" s="2"/>
      <c r="K164" s="2"/>
      <c r="L164" s="2"/>
      <c r="M164" s="2"/>
      <c r="N164" s="2"/>
      <c r="O164" s="2"/>
      <c r="P164" s="2"/>
      <c r="Q164" s="2"/>
      <c r="R164" s="2"/>
      <c r="S164" s="2"/>
    </row>
    <row r="165" spans="1:19" x14ac:dyDescent="0.3">
      <c r="A165" s="21"/>
      <c r="B165" s="2"/>
      <c r="C165" s="2"/>
      <c r="D165" s="2"/>
      <c r="E165" s="2"/>
      <c r="F165" s="2"/>
      <c r="G165" s="2"/>
      <c r="H165" s="2"/>
      <c r="I165" s="2"/>
      <c r="J165" s="2"/>
      <c r="K165" s="2"/>
      <c r="L165" s="2"/>
      <c r="M165" s="2"/>
      <c r="N165" s="2"/>
      <c r="O165" s="2"/>
      <c r="P165" s="2"/>
      <c r="Q165" s="2"/>
      <c r="R165" s="2"/>
      <c r="S165" s="2"/>
    </row>
    <row r="166" spans="1:19" x14ac:dyDescent="0.3">
      <c r="A166" s="21"/>
      <c r="B166" s="2"/>
      <c r="C166" s="2"/>
      <c r="D166" s="2"/>
      <c r="E166" s="2"/>
      <c r="F166" s="2"/>
      <c r="G166" s="2"/>
      <c r="H166" s="2"/>
      <c r="I166" s="2"/>
      <c r="J166" s="2"/>
      <c r="K166" s="2"/>
      <c r="L166" s="2"/>
      <c r="M166" s="2"/>
      <c r="N166" s="2"/>
      <c r="O166" s="2"/>
      <c r="P166" s="2"/>
      <c r="Q166" s="2"/>
      <c r="R166" s="2"/>
      <c r="S166" s="2"/>
    </row>
    <row r="167" spans="1:19" x14ac:dyDescent="0.3">
      <c r="A167" s="21"/>
      <c r="B167" s="2"/>
      <c r="C167" s="2"/>
      <c r="D167" s="2"/>
      <c r="E167" s="2"/>
      <c r="F167" s="2"/>
      <c r="G167" s="2"/>
      <c r="H167" s="2"/>
      <c r="I167" s="2"/>
      <c r="J167" s="2"/>
      <c r="K167" s="2"/>
      <c r="L167" s="2"/>
      <c r="M167" s="2"/>
      <c r="N167" s="2"/>
      <c r="O167" s="2"/>
      <c r="P167" s="2"/>
      <c r="Q167" s="2"/>
      <c r="R167" s="2"/>
      <c r="S167" s="2"/>
    </row>
    <row r="168" spans="1:19" x14ac:dyDescent="0.3">
      <c r="A168" s="21"/>
      <c r="B168" s="2"/>
      <c r="C168" s="2"/>
      <c r="D168" s="2"/>
      <c r="E168" s="2"/>
      <c r="F168" s="2"/>
      <c r="G168" s="2"/>
      <c r="H168" s="2"/>
      <c r="I168" s="2"/>
      <c r="J168" s="2"/>
      <c r="K168" s="2"/>
      <c r="L168" s="2"/>
      <c r="M168" s="2"/>
      <c r="N168" s="2"/>
      <c r="O168" s="2"/>
      <c r="P168" s="2"/>
      <c r="Q168" s="2"/>
      <c r="R168" s="2"/>
      <c r="S168" s="2"/>
    </row>
    <row r="169" spans="1:19" x14ac:dyDescent="0.3">
      <c r="A169" s="21"/>
      <c r="B169" s="2"/>
      <c r="C169" s="2"/>
      <c r="D169" s="2"/>
      <c r="E169" s="2"/>
      <c r="F169" s="2"/>
      <c r="G169" s="2"/>
      <c r="H169" s="2"/>
      <c r="I169" s="2"/>
      <c r="J169" s="2"/>
      <c r="K169" s="2"/>
      <c r="L169" s="2"/>
      <c r="M169" s="2"/>
      <c r="N169" s="2"/>
      <c r="O169" s="2"/>
      <c r="P169" s="2"/>
      <c r="Q169" s="2"/>
      <c r="R169" s="2"/>
      <c r="S169" s="2"/>
    </row>
    <row r="170" spans="1:19" x14ac:dyDescent="0.3">
      <c r="A170" s="21"/>
      <c r="B170" s="2"/>
      <c r="C170" s="2"/>
      <c r="D170" s="2"/>
      <c r="E170" s="2"/>
      <c r="F170" s="2"/>
      <c r="G170" s="2"/>
      <c r="H170" s="2"/>
      <c r="I170" s="2"/>
      <c r="J170" s="2"/>
      <c r="K170" s="2"/>
      <c r="L170" s="2"/>
      <c r="M170" s="2"/>
      <c r="N170" s="2"/>
      <c r="O170" s="2"/>
      <c r="P170" s="2"/>
      <c r="Q170" s="2"/>
      <c r="R170" s="2"/>
      <c r="S170" s="2"/>
    </row>
    <row r="171" spans="1:19" x14ac:dyDescent="0.3">
      <c r="A171" s="21"/>
      <c r="B171" s="2"/>
      <c r="C171" s="2"/>
      <c r="D171" s="2"/>
      <c r="E171" s="2"/>
      <c r="F171" s="2"/>
      <c r="G171" s="2"/>
      <c r="H171" s="2"/>
      <c r="I171" s="2"/>
      <c r="J171" s="2"/>
      <c r="K171" s="2"/>
      <c r="L171" s="2"/>
      <c r="M171" s="2"/>
      <c r="N171" s="2"/>
      <c r="O171" s="2"/>
      <c r="P171" s="2"/>
      <c r="Q171" s="2"/>
      <c r="R171" s="2"/>
      <c r="S171" s="2"/>
    </row>
    <row r="172" spans="1:19" x14ac:dyDescent="0.3">
      <c r="A172" s="21"/>
      <c r="B172" s="2"/>
      <c r="C172" s="2"/>
      <c r="D172" s="2"/>
      <c r="E172" s="2"/>
      <c r="F172" s="2"/>
      <c r="G172" s="2"/>
      <c r="H172" s="2"/>
      <c r="I172" s="2"/>
      <c r="J172" s="2"/>
      <c r="K172" s="2"/>
      <c r="L172" s="2"/>
      <c r="M172" s="2"/>
      <c r="N172" s="2"/>
      <c r="O172" s="2"/>
      <c r="P172" s="2"/>
      <c r="Q172" s="2"/>
      <c r="R172" s="2"/>
      <c r="S172" s="2"/>
    </row>
    <row r="173" spans="1:19" x14ac:dyDescent="0.3">
      <c r="A173" s="21"/>
      <c r="B173" s="2"/>
      <c r="C173" s="2"/>
      <c r="D173" s="2"/>
      <c r="E173" s="2"/>
      <c r="F173" s="2"/>
      <c r="G173" s="2"/>
      <c r="H173" s="2"/>
      <c r="I173" s="2"/>
      <c r="J173" s="2"/>
      <c r="K173" s="2"/>
      <c r="L173" s="2"/>
      <c r="M173" s="2"/>
      <c r="N173" s="2"/>
      <c r="O173" s="2"/>
      <c r="P173" s="2"/>
      <c r="Q173" s="2"/>
      <c r="R173" s="2"/>
      <c r="S173" s="2"/>
    </row>
    <row r="174" spans="1:19" x14ac:dyDescent="0.3">
      <c r="A174" s="21"/>
      <c r="B174" s="2"/>
      <c r="C174" s="2"/>
      <c r="D174" s="2"/>
      <c r="E174" s="2"/>
      <c r="F174" s="2"/>
      <c r="G174" s="2"/>
      <c r="H174" s="2"/>
      <c r="I174" s="2"/>
      <c r="J174" s="2"/>
      <c r="K174" s="2"/>
      <c r="L174" s="2"/>
      <c r="M174" s="2"/>
      <c r="N174" s="2"/>
      <c r="O174" s="2"/>
      <c r="P174" s="2"/>
      <c r="Q174" s="2"/>
      <c r="R174" s="2"/>
      <c r="S174" s="2"/>
    </row>
    <row r="175" spans="1:19" x14ac:dyDescent="0.3">
      <c r="A175" s="21"/>
      <c r="B175" s="2"/>
      <c r="C175" s="2"/>
      <c r="D175" s="2"/>
      <c r="E175" s="2"/>
      <c r="F175" s="2"/>
      <c r="G175" s="2"/>
      <c r="H175" s="2"/>
      <c r="I175" s="2"/>
      <c r="J175" s="2"/>
      <c r="K175" s="2"/>
      <c r="L175" s="2"/>
      <c r="M175" s="2"/>
      <c r="N175" s="2"/>
      <c r="O175" s="2"/>
      <c r="P175" s="2"/>
      <c r="Q175" s="2"/>
      <c r="R175" s="2"/>
      <c r="S175" s="2"/>
    </row>
    <row r="176" spans="1:19" x14ac:dyDescent="0.3">
      <c r="A176" s="21"/>
      <c r="B176" s="2"/>
      <c r="C176" s="2"/>
      <c r="D176" s="2"/>
      <c r="E176" s="2"/>
      <c r="F176" s="2"/>
      <c r="G176" s="2"/>
      <c r="H176" s="2"/>
      <c r="I176" s="2"/>
      <c r="J176" s="2"/>
      <c r="K176" s="2"/>
      <c r="L176" s="2"/>
      <c r="M176" s="2"/>
      <c r="N176" s="2"/>
      <c r="O176" s="2"/>
      <c r="P176" s="2"/>
      <c r="Q176" s="2"/>
      <c r="R176" s="2"/>
      <c r="S176" s="2"/>
    </row>
    <row r="177" spans="1:19" x14ac:dyDescent="0.3">
      <c r="A177" s="21"/>
      <c r="B177" s="2"/>
      <c r="C177" s="2"/>
      <c r="D177" s="2"/>
      <c r="E177" s="2"/>
      <c r="F177" s="2"/>
      <c r="G177" s="2"/>
      <c r="H177" s="2"/>
      <c r="I177" s="2"/>
      <c r="J177" s="2"/>
      <c r="K177" s="2"/>
      <c r="L177" s="2"/>
      <c r="M177" s="2"/>
      <c r="N177" s="2"/>
      <c r="O177" s="2"/>
      <c r="P177" s="2"/>
      <c r="Q177" s="2"/>
      <c r="R177" s="2"/>
      <c r="S177" s="2"/>
    </row>
    <row r="178" spans="1:19" x14ac:dyDescent="0.3">
      <c r="A178" s="21"/>
      <c r="B178" s="2"/>
      <c r="C178" s="2"/>
      <c r="D178" s="2"/>
      <c r="E178" s="2"/>
      <c r="F178" s="2"/>
      <c r="G178" s="2"/>
      <c r="H178" s="2"/>
      <c r="I178" s="2"/>
      <c r="J178" s="2"/>
      <c r="K178" s="2"/>
      <c r="L178" s="2"/>
      <c r="M178" s="2"/>
      <c r="N178" s="2"/>
      <c r="O178" s="2"/>
      <c r="P178" s="2"/>
      <c r="Q178" s="2"/>
      <c r="R178" s="2"/>
      <c r="S178" s="2"/>
    </row>
    <row r="179" spans="1:19" x14ac:dyDescent="0.3">
      <c r="A179" s="21"/>
      <c r="B179" s="2"/>
      <c r="C179" s="2"/>
      <c r="D179" s="2"/>
      <c r="E179" s="2"/>
      <c r="F179" s="2"/>
      <c r="G179" s="2"/>
      <c r="H179" s="2"/>
      <c r="I179" s="2"/>
      <c r="J179" s="2"/>
      <c r="K179" s="2"/>
      <c r="L179" s="2"/>
      <c r="M179" s="2"/>
      <c r="N179" s="2"/>
      <c r="O179" s="2"/>
      <c r="P179" s="2"/>
      <c r="Q179" s="2"/>
      <c r="R179" s="2"/>
      <c r="S179" s="2"/>
    </row>
    <row r="180" spans="1:19" x14ac:dyDescent="0.3">
      <c r="A180" s="21"/>
      <c r="B180" s="2"/>
      <c r="C180" s="2"/>
      <c r="D180" s="2"/>
      <c r="E180" s="2"/>
      <c r="F180" s="2"/>
      <c r="G180" s="2"/>
      <c r="H180" s="2"/>
      <c r="I180" s="2"/>
      <c r="J180" s="2"/>
      <c r="K180" s="2"/>
      <c r="L180" s="2"/>
      <c r="M180" s="2"/>
      <c r="N180" s="2"/>
      <c r="O180" s="2"/>
      <c r="P180" s="2"/>
      <c r="Q180" s="2"/>
      <c r="R180" s="2"/>
      <c r="S180" s="2"/>
    </row>
    <row r="181" spans="1:19" x14ac:dyDescent="0.3">
      <c r="A181" s="21"/>
      <c r="B181" s="2"/>
      <c r="C181" s="2"/>
      <c r="D181" s="2"/>
      <c r="E181" s="2"/>
      <c r="F181" s="2"/>
      <c r="G181" s="2"/>
      <c r="H181" s="2"/>
      <c r="I181" s="2"/>
      <c r="J181" s="2"/>
      <c r="K181" s="2"/>
      <c r="L181" s="2"/>
      <c r="M181" s="2"/>
      <c r="N181" s="2"/>
      <c r="O181" s="2"/>
      <c r="P181" s="2"/>
      <c r="Q181" s="2"/>
      <c r="R181" s="2"/>
      <c r="S181" s="2"/>
    </row>
    <row r="182" spans="1:19" x14ac:dyDescent="0.3">
      <c r="A182" s="21"/>
      <c r="B182" s="2"/>
      <c r="C182" s="2"/>
      <c r="D182" s="2"/>
      <c r="E182" s="2"/>
      <c r="F182" s="2"/>
      <c r="G182" s="2"/>
      <c r="H182" s="2"/>
      <c r="I182" s="2"/>
      <c r="J182" s="2"/>
      <c r="K182" s="2"/>
      <c r="L182" s="2"/>
      <c r="M182" s="2"/>
      <c r="N182" s="2"/>
      <c r="O182" s="2"/>
      <c r="P182" s="2"/>
      <c r="Q182" s="2"/>
      <c r="R182" s="2"/>
      <c r="S182" s="2"/>
    </row>
    <row r="183" spans="1:19" x14ac:dyDescent="0.3">
      <c r="A183" s="21"/>
      <c r="B183" s="2"/>
      <c r="C183" s="2"/>
      <c r="D183" s="2"/>
      <c r="E183" s="2"/>
      <c r="F183" s="2"/>
      <c r="G183" s="2"/>
      <c r="H183" s="2"/>
      <c r="I183" s="2"/>
      <c r="J183" s="2"/>
      <c r="K183" s="2"/>
      <c r="L183" s="2"/>
      <c r="M183" s="2"/>
      <c r="N183" s="2"/>
      <c r="O183" s="2"/>
      <c r="P183" s="2"/>
      <c r="Q183" s="2"/>
      <c r="R183" s="2"/>
      <c r="S183" s="2"/>
    </row>
    <row r="184" spans="1:19" x14ac:dyDescent="0.3">
      <c r="A184" s="21"/>
      <c r="B184" s="2"/>
      <c r="C184" s="2"/>
      <c r="D184" s="2"/>
      <c r="E184" s="2"/>
      <c r="F184" s="2"/>
      <c r="G184" s="2"/>
      <c r="H184" s="2"/>
      <c r="I184" s="2"/>
      <c r="J184" s="2"/>
      <c r="K184" s="2"/>
      <c r="L184" s="2"/>
      <c r="M184" s="2"/>
      <c r="N184" s="2"/>
      <c r="O184" s="2"/>
      <c r="P184" s="2"/>
      <c r="Q184" s="2"/>
      <c r="R184" s="2"/>
      <c r="S184" s="2"/>
    </row>
    <row r="185" spans="1:19" x14ac:dyDescent="0.3">
      <c r="A185" s="21"/>
      <c r="B185" s="2"/>
      <c r="C185" s="2"/>
      <c r="D185" s="2"/>
      <c r="E185" s="2"/>
      <c r="F185" s="2"/>
      <c r="G185" s="2"/>
      <c r="H185" s="2"/>
      <c r="I185" s="2"/>
      <c r="J185" s="2"/>
      <c r="K185" s="2"/>
      <c r="L185" s="2"/>
      <c r="M185" s="2"/>
      <c r="N185" s="2"/>
      <c r="O185" s="2"/>
      <c r="P185" s="2"/>
      <c r="Q185" s="2"/>
      <c r="R185" s="2"/>
      <c r="S185" s="2"/>
    </row>
    <row r="186" spans="1:19" x14ac:dyDescent="0.3">
      <c r="A186" s="21"/>
      <c r="B186" s="2"/>
      <c r="C186" s="2"/>
      <c r="D186" s="2"/>
      <c r="E186" s="2"/>
      <c r="F186" s="2"/>
      <c r="G186" s="2"/>
      <c r="H186" s="2"/>
      <c r="I186" s="2"/>
      <c r="J186" s="2"/>
      <c r="K186" s="2"/>
      <c r="L186" s="2"/>
      <c r="M186" s="2"/>
      <c r="N186" s="2"/>
      <c r="O186" s="2"/>
      <c r="P186" s="2"/>
      <c r="Q186" s="2"/>
      <c r="R186" s="2"/>
      <c r="S186" s="2"/>
    </row>
    <row r="187" spans="1:19" x14ac:dyDescent="0.3">
      <c r="A187" s="21"/>
      <c r="B187" s="2"/>
      <c r="C187" s="2"/>
      <c r="D187" s="2"/>
      <c r="E187" s="2"/>
      <c r="F187" s="2"/>
      <c r="G187" s="2"/>
      <c r="H187" s="2"/>
      <c r="I187" s="2"/>
      <c r="J187" s="2"/>
      <c r="K187" s="2"/>
      <c r="L187" s="2"/>
      <c r="M187" s="2"/>
      <c r="N187" s="2"/>
      <c r="O187" s="2"/>
      <c r="P187" s="2"/>
      <c r="Q187" s="2"/>
      <c r="R187" s="2"/>
      <c r="S187" s="2"/>
    </row>
    <row r="188" spans="1:19" x14ac:dyDescent="0.3">
      <c r="A188" s="21"/>
      <c r="B188" s="2"/>
      <c r="C188" s="2"/>
      <c r="D188" s="2"/>
      <c r="E188" s="2"/>
      <c r="F188" s="2"/>
      <c r="G188" s="2"/>
      <c r="H188" s="2"/>
      <c r="I188" s="2"/>
      <c r="J188" s="2"/>
      <c r="K188" s="2"/>
      <c r="L188" s="2"/>
      <c r="M188" s="2"/>
      <c r="N188" s="2"/>
      <c r="O188" s="2"/>
      <c r="P188" s="2"/>
      <c r="Q188" s="2"/>
      <c r="R188" s="2"/>
      <c r="S188" s="2"/>
    </row>
    <row r="189" spans="1:19" x14ac:dyDescent="0.3">
      <c r="A189" s="21"/>
      <c r="B189" s="2"/>
      <c r="C189" s="2"/>
      <c r="D189" s="2"/>
      <c r="E189" s="2"/>
      <c r="F189" s="2"/>
      <c r="G189" s="2"/>
      <c r="H189" s="2"/>
      <c r="I189" s="2"/>
      <c r="J189" s="2"/>
      <c r="K189" s="2"/>
      <c r="L189" s="2"/>
      <c r="M189" s="2"/>
      <c r="N189" s="2"/>
      <c r="O189" s="2"/>
      <c r="P189" s="2"/>
      <c r="Q189" s="2"/>
      <c r="R189" s="2"/>
      <c r="S189" s="2"/>
    </row>
    <row r="190" spans="1:19" x14ac:dyDescent="0.3">
      <c r="A190" s="21"/>
      <c r="B190" s="2"/>
      <c r="C190" s="2"/>
      <c r="D190" s="2"/>
      <c r="E190" s="2"/>
      <c r="F190" s="2"/>
      <c r="G190" s="2"/>
      <c r="H190" s="2"/>
      <c r="I190" s="2"/>
      <c r="J190" s="2"/>
      <c r="K190" s="2"/>
      <c r="L190" s="2"/>
      <c r="M190" s="2"/>
      <c r="N190" s="2"/>
      <c r="O190" s="2"/>
      <c r="P190" s="2"/>
      <c r="Q190" s="2"/>
      <c r="R190" s="2"/>
      <c r="S190" s="2"/>
    </row>
    <row r="191" spans="1:19" x14ac:dyDescent="0.3">
      <c r="A191" s="21"/>
      <c r="B191" s="2"/>
      <c r="C191" s="2"/>
      <c r="D191" s="2"/>
      <c r="E191" s="2"/>
      <c r="F191" s="2"/>
      <c r="G191" s="2"/>
      <c r="H191" s="2"/>
      <c r="I191" s="2"/>
      <c r="J191" s="2"/>
      <c r="K191" s="2"/>
      <c r="L191" s="2"/>
      <c r="M191" s="2"/>
      <c r="N191" s="2"/>
      <c r="O191" s="2"/>
      <c r="P191" s="2"/>
      <c r="Q191" s="2"/>
      <c r="R191" s="2"/>
      <c r="S191" s="2"/>
    </row>
    <row r="192" spans="1:19" x14ac:dyDescent="0.3">
      <c r="A192" s="21"/>
      <c r="B192" s="2"/>
      <c r="C192" s="2"/>
      <c r="D192" s="2"/>
      <c r="E192" s="2"/>
      <c r="F192" s="2"/>
      <c r="G192" s="2"/>
      <c r="H192" s="2"/>
      <c r="I192" s="2"/>
      <c r="J192" s="2"/>
      <c r="K192" s="2"/>
      <c r="L192" s="2"/>
      <c r="M192" s="2"/>
      <c r="N192" s="2"/>
      <c r="O192" s="2"/>
      <c r="P192" s="2"/>
      <c r="Q192" s="2"/>
      <c r="R192" s="2"/>
      <c r="S192" s="2"/>
    </row>
    <row r="193" spans="1:19" x14ac:dyDescent="0.3">
      <c r="A193" s="21"/>
      <c r="B193" s="2"/>
      <c r="C193" s="2"/>
      <c r="D193" s="2"/>
      <c r="E193" s="2"/>
      <c r="F193" s="2"/>
      <c r="G193" s="2"/>
      <c r="H193" s="2"/>
      <c r="I193" s="2"/>
      <c r="J193" s="2"/>
      <c r="K193" s="2"/>
      <c r="L193" s="2"/>
      <c r="M193" s="2"/>
      <c r="N193" s="2"/>
      <c r="O193" s="2"/>
      <c r="P193" s="2"/>
      <c r="Q193" s="2"/>
      <c r="R193" s="2"/>
      <c r="S193" s="2"/>
    </row>
    <row r="194" spans="1:19" x14ac:dyDescent="0.3">
      <c r="A194" s="21"/>
      <c r="B194" s="2"/>
      <c r="C194" s="2"/>
      <c r="D194" s="2"/>
      <c r="E194" s="2"/>
      <c r="F194" s="2"/>
      <c r="G194" s="2"/>
      <c r="H194" s="2"/>
      <c r="I194" s="2"/>
      <c r="J194" s="2"/>
      <c r="K194" s="2"/>
      <c r="L194" s="2"/>
      <c r="M194" s="2"/>
      <c r="N194" s="2"/>
      <c r="O194" s="2"/>
      <c r="P194" s="2"/>
      <c r="Q194" s="2"/>
      <c r="R194" s="2"/>
      <c r="S194" s="2"/>
    </row>
    <row r="195" spans="1:19" x14ac:dyDescent="0.3">
      <c r="A195" s="21"/>
      <c r="B195" s="2"/>
      <c r="C195" s="2"/>
      <c r="D195" s="2"/>
      <c r="E195" s="2"/>
      <c r="F195" s="2"/>
      <c r="G195" s="2"/>
      <c r="H195" s="2"/>
      <c r="I195" s="2"/>
      <c r="J195" s="2"/>
      <c r="K195" s="2"/>
      <c r="L195" s="2"/>
      <c r="M195" s="2"/>
      <c r="N195" s="2"/>
      <c r="O195" s="2"/>
      <c r="P195" s="2"/>
      <c r="Q195" s="2"/>
      <c r="R195" s="2"/>
      <c r="S195" s="2"/>
    </row>
    <row r="196" spans="1:19" x14ac:dyDescent="0.3">
      <c r="A196" s="21"/>
      <c r="B196" s="2"/>
      <c r="C196" s="2"/>
      <c r="D196" s="2"/>
      <c r="E196" s="2"/>
      <c r="F196" s="2"/>
      <c r="G196" s="2"/>
      <c r="H196" s="2"/>
      <c r="I196" s="2"/>
      <c r="J196" s="2"/>
      <c r="K196" s="2"/>
      <c r="L196" s="2"/>
      <c r="M196" s="2"/>
      <c r="N196" s="2"/>
      <c r="O196" s="2"/>
      <c r="P196" s="2"/>
      <c r="Q196" s="2"/>
      <c r="R196" s="2"/>
      <c r="S196" s="2"/>
    </row>
    <row r="197" spans="1:19" x14ac:dyDescent="0.3">
      <c r="A197" s="21"/>
      <c r="B197" s="2"/>
      <c r="C197" s="2"/>
      <c r="D197" s="2"/>
      <c r="E197" s="2"/>
      <c r="F197" s="2"/>
      <c r="G197" s="2"/>
      <c r="H197" s="2"/>
      <c r="I197" s="2"/>
      <c r="J197" s="2"/>
      <c r="K197" s="2"/>
      <c r="L197" s="2"/>
      <c r="M197" s="2"/>
      <c r="N197" s="2"/>
      <c r="O197" s="2"/>
      <c r="P197" s="2"/>
      <c r="Q197" s="2"/>
      <c r="R197" s="2"/>
      <c r="S197" s="2"/>
    </row>
    <row r="198" spans="1:19" x14ac:dyDescent="0.3">
      <c r="A198" s="21"/>
      <c r="B198" s="2"/>
      <c r="C198" s="2"/>
      <c r="D198" s="2"/>
      <c r="E198" s="2"/>
      <c r="F198" s="2"/>
      <c r="G198" s="2"/>
      <c r="H198" s="2"/>
      <c r="I198" s="2"/>
      <c r="J198" s="2"/>
      <c r="K198" s="2"/>
      <c r="L198" s="2"/>
      <c r="M198" s="2"/>
      <c r="N198" s="2"/>
      <c r="O198" s="2"/>
      <c r="P198" s="2"/>
      <c r="Q198" s="2"/>
      <c r="R198" s="2"/>
      <c r="S198" s="2"/>
    </row>
    <row r="199" spans="1:19" x14ac:dyDescent="0.3">
      <c r="A199" s="21"/>
      <c r="B199" s="2"/>
      <c r="C199" s="2"/>
      <c r="D199" s="2"/>
      <c r="E199" s="2"/>
      <c r="F199" s="2"/>
      <c r="G199" s="2"/>
      <c r="H199" s="2"/>
      <c r="I199" s="2"/>
      <c r="J199" s="2"/>
      <c r="K199" s="2"/>
      <c r="L199" s="2"/>
      <c r="M199" s="2"/>
      <c r="N199" s="2"/>
      <c r="O199" s="2"/>
      <c r="P199" s="2"/>
      <c r="Q199" s="2"/>
      <c r="R199" s="2"/>
      <c r="S199" s="2"/>
    </row>
    <row r="200" spans="1:19" x14ac:dyDescent="0.3">
      <c r="A200" s="21"/>
      <c r="B200" s="2"/>
      <c r="C200" s="2"/>
      <c r="D200" s="2"/>
      <c r="E200" s="2"/>
      <c r="F200" s="2"/>
      <c r="G200" s="2"/>
      <c r="H200" s="2"/>
      <c r="I200" s="2"/>
      <c r="J200" s="2"/>
      <c r="K200" s="2"/>
      <c r="L200" s="2"/>
      <c r="M200" s="2"/>
      <c r="N200" s="2"/>
      <c r="O200" s="2"/>
      <c r="P200" s="2"/>
      <c r="Q200" s="2"/>
      <c r="R200" s="2"/>
      <c r="S200" s="2"/>
    </row>
  </sheetData>
  <mergeCells count="7">
    <mergeCell ref="B52:D52"/>
    <mergeCell ref="O52:Q52"/>
    <mergeCell ref="A57:I57"/>
    <mergeCell ref="N57:Q57"/>
    <mergeCell ref="A1:K26"/>
    <mergeCell ref="N6:Q7"/>
    <mergeCell ref="O8:Q8"/>
  </mergeCells>
  <conditionalFormatting sqref="C27:C50">
    <cfRule type="cellIs" dxfId="9" priority="9" operator="lessThan">
      <formula>0</formula>
    </cfRule>
    <cfRule type="cellIs" dxfId="8" priority="10" operator="greaterThan">
      <formula>0</formula>
    </cfRule>
  </conditionalFormatting>
  <conditionalFormatting sqref="P10:Q50">
    <cfRule type="cellIs" dxfId="7" priority="7" operator="lessThan">
      <formula>0</formula>
    </cfRule>
    <cfRule type="cellIs" dxfId="6" priority="8" operator="greaterThan">
      <formula>0</formula>
    </cfRule>
  </conditionalFormatting>
  <conditionalFormatting sqref="B27:B50">
    <cfRule type="colorScale" priority="6">
      <colorScale>
        <cfvo type="num" val="-100"/>
        <cfvo type="num" val="0"/>
        <cfvo type="num" val="100"/>
        <color rgb="FFF8696B"/>
        <color rgb="FFFCFCFF"/>
        <color rgb="FF5A8AC6"/>
      </colorScale>
    </cfRule>
  </conditionalFormatting>
  <conditionalFormatting sqref="O10:O50">
    <cfRule type="colorScale" priority="5">
      <colorScale>
        <cfvo type="num" val="-100"/>
        <cfvo type="num" val="0"/>
        <cfvo type="num" val="100"/>
        <color rgb="FFF8696B"/>
        <color rgb="FFFCFCFF"/>
        <color rgb="FF5A8AC6"/>
      </colorScale>
    </cfRule>
  </conditionalFormatting>
  <conditionalFormatting sqref="D27:D50">
    <cfRule type="cellIs" dxfId="5" priority="1" operator="lessThan">
      <formula>0</formula>
    </cfRule>
    <cfRule type="cellIs" dxfId="4" priority="2" operator="greaterThan">
      <formula>0</formula>
    </cfRule>
  </conditionalFormatting>
  <pageMargins left="0.70866141732283472" right="0.70866141732283472" top="0.59055118110236227" bottom="0.39370078740157483" header="0.31496062992125984" footer="0.31496062992125984"/>
  <pageSetup paperSize="9" scale="62" fitToHeight="0" orientation="portrait" r:id="rId1"/>
  <rowBreaks count="2" manualBreakCount="2">
    <brk id="55" max="10" man="1"/>
    <brk id="60" max="10"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05867-B8F4-4F7A-AB2C-D2B8BE2136BC}">
  <sheetPr codeName="Tabelle23"/>
  <dimension ref="A2:B17"/>
  <sheetViews>
    <sheetView view="pageBreakPreview" zoomScale="70" zoomScaleNormal="100" zoomScaleSheetLayoutView="70" workbookViewId="0">
      <selection activeCell="Y1" sqref="Y1"/>
    </sheetView>
  </sheetViews>
  <sheetFormatPr baseColWidth="10" defaultRowHeight="14.4" x14ac:dyDescent="0.3"/>
  <cols>
    <col min="1" max="1" width="36.44140625" style="126" customWidth="1"/>
    <col min="2" max="2" width="112.5546875" customWidth="1"/>
  </cols>
  <sheetData>
    <row r="2" spans="1:2" ht="15.6" x14ac:dyDescent="0.3">
      <c r="A2" s="125"/>
    </row>
    <row r="4" spans="1:2" x14ac:dyDescent="0.3">
      <c r="A4" s="130" t="s">
        <v>321</v>
      </c>
    </row>
    <row r="5" spans="1:2" ht="24.6" x14ac:dyDescent="0.3">
      <c r="A5" s="124" t="s">
        <v>30</v>
      </c>
      <c r="B5" s="127" t="s">
        <v>304</v>
      </c>
    </row>
    <row r="6" spans="1:2" ht="24.6" x14ac:dyDescent="0.3">
      <c r="A6" s="124" t="s">
        <v>35</v>
      </c>
      <c r="B6" s="128" t="s">
        <v>305</v>
      </c>
    </row>
    <row r="7" spans="1:2" ht="24.6" x14ac:dyDescent="0.3">
      <c r="A7" s="124" t="s">
        <v>306</v>
      </c>
      <c r="B7" s="128" t="s">
        <v>307</v>
      </c>
    </row>
    <row r="8" spans="1:2" ht="24.6" x14ac:dyDescent="0.3">
      <c r="A8" s="124" t="s">
        <v>308</v>
      </c>
      <c r="B8" s="128" t="s">
        <v>320</v>
      </c>
    </row>
    <row r="9" spans="1:2" ht="73.8" x14ac:dyDescent="0.3">
      <c r="A9" s="124" t="s">
        <v>40</v>
      </c>
      <c r="B9" s="129" t="s">
        <v>316</v>
      </c>
    </row>
    <row r="10" spans="1:2" ht="24.6" x14ac:dyDescent="0.3">
      <c r="A10" s="124" t="s">
        <v>309</v>
      </c>
      <c r="B10" s="128" t="s">
        <v>310</v>
      </c>
    </row>
    <row r="11" spans="1:2" ht="24.6" x14ac:dyDescent="0.3">
      <c r="A11" s="124" t="s">
        <v>311</v>
      </c>
      <c r="B11" s="128" t="s">
        <v>312</v>
      </c>
    </row>
    <row r="12" spans="1:2" ht="49.2" x14ac:dyDescent="0.3">
      <c r="A12" s="124" t="s">
        <v>313</v>
      </c>
      <c r="B12" s="129" t="s">
        <v>317</v>
      </c>
    </row>
    <row r="13" spans="1:2" ht="73.8" x14ac:dyDescent="0.3">
      <c r="A13" s="124" t="s">
        <v>314</v>
      </c>
      <c r="B13" s="129" t="s">
        <v>318</v>
      </c>
    </row>
    <row r="14" spans="1:2" ht="24.6" x14ac:dyDescent="0.3">
      <c r="A14" s="124"/>
    </row>
    <row r="15" spans="1:2" ht="24.6" x14ac:dyDescent="0.3">
      <c r="A15" s="124"/>
    </row>
    <row r="16" spans="1:2" ht="98.4" x14ac:dyDescent="0.3">
      <c r="A16" s="124" t="s">
        <v>315</v>
      </c>
      <c r="B16" s="129" t="s">
        <v>319</v>
      </c>
    </row>
    <row r="17" spans="1:1" ht="24.6" x14ac:dyDescent="0.3">
      <c r="A17" s="124"/>
    </row>
  </sheetData>
  <pageMargins left="0.7" right="0.7" top="0.78740157499999996" bottom="0.78740157499999996" header="0.3" footer="0.3"/>
  <pageSetup paperSize="9" scale="58"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8D6BF-D085-4CBF-A60B-6BF953A82A23}">
  <sheetPr codeName="Tabelle16"/>
  <dimension ref="A4:BB206"/>
  <sheetViews>
    <sheetView topLeftCell="A187" zoomScaleNormal="100" workbookViewId="0">
      <pane xSplit="1" topLeftCell="B1" activePane="topRight" state="frozen"/>
      <selection pane="topRight" activeCell="A205" sqref="A205"/>
    </sheetView>
  </sheetViews>
  <sheetFormatPr baseColWidth="10" defaultColWidth="11.44140625" defaultRowHeight="14.4" x14ac:dyDescent="0.3"/>
  <cols>
    <col min="1" max="16384" width="11.44140625" style="6"/>
  </cols>
  <sheetData>
    <row r="4" spans="1:54" x14ac:dyDescent="0.3">
      <c r="A4" s="5"/>
      <c r="B4" s="5"/>
      <c r="C4" s="5"/>
      <c r="D4" s="5">
        <v>16000</v>
      </c>
      <c r="E4" s="5">
        <v>15950</v>
      </c>
      <c r="F4" s="5">
        <v>15900</v>
      </c>
      <c r="G4" s="5">
        <v>15850</v>
      </c>
      <c r="H4" s="5">
        <v>15800</v>
      </c>
      <c r="I4" s="5">
        <v>15750</v>
      </c>
      <c r="J4" s="5">
        <v>15700</v>
      </c>
      <c r="K4" s="5">
        <v>15650</v>
      </c>
      <c r="L4" s="5">
        <v>15600</v>
      </c>
      <c r="M4" s="5">
        <v>15550</v>
      </c>
      <c r="N4" s="5">
        <v>15500</v>
      </c>
      <c r="O4" s="5">
        <v>15450</v>
      </c>
      <c r="P4" s="5">
        <v>15400</v>
      </c>
      <c r="Q4" s="5">
        <v>15350</v>
      </c>
      <c r="R4" s="5">
        <v>15300</v>
      </c>
      <c r="S4" s="5">
        <v>15250</v>
      </c>
      <c r="T4" s="5">
        <v>15200</v>
      </c>
      <c r="U4" s="5">
        <v>15150</v>
      </c>
      <c r="V4" s="5">
        <v>15100</v>
      </c>
      <c r="W4" s="5">
        <v>15050</v>
      </c>
      <c r="X4" s="5">
        <v>15000</v>
      </c>
      <c r="Y4" s="5">
        <v>14950</v>
      </c>
      <c r="Z4" s="5">
        <v>14900</v>
      </c>
      <c r="AA4" s="5">
        <v>14850</v>
      </c>
      <c r="AB4" s="5">
        <v>14800</v>
      </c>
      <c r="AC4" s="5">
        <v>14750</v>
      </c>
      <c r="AD4" s="5">
        <v>14700</v>
      </c>
      <c r="AE4" s="5">
        <v>14650</v>
      </c>
      <c r="AF4" s="5">
        <v>14600</v>
      </c>
      <c r="AG4" s="5">
        <v>14550</v>
      </c>
      <c r="AH4" s="5">
        <v>14500</v>
      </c>
      <c r="AI4" s="5">
        <v>14450</v>
      </c>
      <c r="AJ4" s="5">
        <v>14400</v>
      </c>
      <c r="AK4" s="5">
        <v>14350</v>
      </c>
      <c r="AL4" s="5">
        <v>14300</v>
      </c>
      <c r="AM4" s="5">
        <v>14250</v>
      </c>
      <c r="AN4" s="5">
        <v>14200</v>
      </c>
      <c r="AO4" s="5">
        <v>14150</v>
      </c>
      <c r="AP4" s="5">
        <v>14100</v>
      </c>
      <c r="AQ4" s="5">
        <v>14050</v>
      </c>
      <c r="AR4" s="5">
        <v>14000</v>
      </c>
      <c r="AS4" s="5"/>
      <c r="AT4" s="5"/>
      <c r="AU4" s="5"/>
      <c r="AV4" s="5"/>
      <c r="AW4" s="5"/>
      <c r="AX4" s="5"/>
      <c r="AY4" s="5"/>
      <c r="AZ4" s="5"/>
      <c r="BA4" s="5"/>
      <c r="BB4" s="5"/>
    </row>
    <row r="5" spans="1:54" x14ac:dyDescent="0.3">
      <c r="A5" s="5">
        <v>16000</v>
      </c>
      <c r="B5" s="5"/>
      <c r="C5" s="5">
        <v>-0.78974831260261857</v>
      </c>
      <c r="D5" s="5">
        <v>-0.29197107062869854</v>
      </c>
      <c r="E5" s="5">
        <v>-9.228487290570328E-2</v>
      </c>
      <c r="F5" s="5">
        <v>-0.24653150473220503</v>
      </c>
      <c r="G5" s="5">
        <v>-1.3031540416777784E-2</v>
      </c>
      <c r="H5" s="5">
        <v>-6.7590285653808729E-2</v>
      </c>
      <c r="I5" s="5">
        <v>-3.6847465175222222E-2</v>
      </c>
      <c r="J5" s="5">
        <v>-0.1110001253204691</v>
      </c>
      <c r="K5" s="5">
        <v>-1.9058874221159314E-3</v>
      </c>
      <c r="L5" s="5">
        <v>-0.80429778071403413</v>
      </c>
      <c r="M5" s="5">
        <v>-6.8060653831374288E-2</v>
      </c>
      <c r="N5" s="5">
        <v>-6.4940475702608372E-2</v>
      </c>
      <c r="O5" s="5">
        <v>-2.2481486494898728E-2</v>
      </c>
      <c r="P5" s="5">
        <v>2.6245485816404561E-2</v>
      </c>
      <c r="Q5" s="5">
        <v>-1.3292129219637659E-2</v>
      </c>
      <c r="R5" s="5">
        <v>6.369468070652029E-3</v>
      </c>
      <c r="S5" s="5">
        <v>-1.0241574588885447E-2</v>
      </c>
      <c r="T5" s="5">
        <v>-2.9119971454211045E-2</v>
      </c>
      <c r="U5" s="5">
        <v>1.6427134030580607E-2</v>
      </c>
      <c r="V5" s="5">
        <v>7.5826939626630037E-3</v>
      </c>
      <c r="W5" s="5">
        <v>4.2544998388244257E-2</v>
      </c>
      <c r="X5" s="5">
        <v>0.12344593152281447</v>
      </c>
      <c r="Y5" s="5">
        <v>3.6718957805494633E-2</v>
      </c>
      <c r="Z5" s="5">
        <v>-4.9096323402426402E-3</v>
      </c>
      <c r="AA5" s="5">
        <v>1.4212149809616063E-4</v>
      </c>
      <c r="AB5" s="5">
        <v>2.0917196514860781E-2</v>
      </c>
      <c r="AC5" s="5">
        <v>1.9443170395390692E-3</v>
      </c>
      <c r="AD5" s="5">
        <v>9.5768409549671068E-3</v>
      </c>
      <c r="AE5" s="5">
        <v>1.603459620240884E-3</v>
      </c>
      <c r="AF5" s="5">
        <v>2.862506438258334E-3</v>
      </c>
      <c r="AG5" s="5">
        <v>2.3099892737578315E-4</v>
      </c>
      <c r="AH5" s="5">
        <v>1.3316340609102963E-3</v>
      </c>
      <c r="AI5" s="5">
        <v>2.7090679717691027E-4</v>
      </c>
      <c r="AJ5" s="5">
        <v>3.6914470936458792E-4</v>
      </c>
      <c r="AK5" s="5">
        <v>4.8922816093367719E-5</v>
      </c>
      <c r="AL5" s="5">
        <v>1.3382897103798465E-4</v>
      </c>
      <c r="AM5" s="5">
        <v>2.7769335596557113E-5</v>
      </c>
      <c r="AN5" s="5">
        <v>1.7179235050934682E-4</v>
      </c>
      <c r="AO5" s="5">
        <v>1.2573716151676069E-5</v>
      </c>
      <c r="AP5" s="5">
        <v>8.7524351478037936E-6</v>
      </c>
      <c r="AQ5" s="5">
        <v>1.1596831960859348E-5</v>
      </c>
      <c r="AR5" s="5">
        <v>1.079878151546629E-5</v>
      </c>
      <c r="AS5" s="5"/>
      <c r="AT5" s="5"/>
      <c r="AU5" s="5"/>
      <c r="AV5" s="5"/>
      <c r="AW5" s="5"/>
      <c r="AX5" s="5"/>
      <c r="AY5" s="5"/>
      <c r="AZ5" s="5"/>
      <c r="BA5" s="5"/>
      <c r="BB5" s="5"/>
    </row>
    <row r="6" spans="1:54" x14ac:dyDescent="0.3">
      <c r="A6" s="5">
        <v>15990</v>
      </c>
      <c r="B6" s="5"/>
      <c r="C6" s="5">
        <v>-0.79696652496615561</v>
      </c>
      <c r="D6" s="5">
        <v>-0.29266576090574425</v>
      </c>
      <c r="E6" s="5">
        <v>-9.2717966271657862E-2</v>
      </c>
      <c r="F6" s="5">
        <v>-0.24826199020373788</v>
      </c>
      <c r="G6" s="5">
        <v>-1.3153494652499421E-2</v>
      </c>
      <c r="H6" s="5">
        <v>-6.8381788249745487E-2</v>
      </c>
      <c r="I6" s="5">
        <v>-3.7366099628969134E-2</v>
      </c>
      <c r="J6" s="5">
        <v>-0.11282642359678192</v>
      </c>
      <c r="K6" s="5">
        <v>-1.9418024467808544E-3</v>
      </c>
      <c r="L6" s="5">
        <v>-0.82138805532342385</v>
      </c>
      <c r="M6" s="5">
        <v>-6.9671414611286522E-2</v>
      </c>
      <c r="N6" s="5">
        <v>-6.6635288733543616E-2</v>
      </c>
      <c r="O6" s="5">
        <v>-2.3123175616067308E-2</v>
      </c>
      <c r="P6" s="5">
        <v>2.7059144138452246E-2</v>
      </c>
      <c r="Q6" s="5">
        <v>-1.3737077641927848E-2</v>
      </c>
      <c r="R6" s="5">
        <v>6.5985227117561149E-3</v>
      </c>
      <c r="S6" s="5">
        <v>-1.0635488749148731E-2</v>
      </c>
      <c r="T6" s="5">
        <v>-3.0313234093931128E-2</v>
      </c>
      <c r="U6" s="5">
        <v>1.7141830598512736E-2</v>
      </c>
      <c r="V6" s="5">
        <v>7.9318863148810995E-3</v>
      </c>
      <c r="W6" s="5">
        <v>4.461311279408068E-2</v>
      </c>
      <c r="X6" s="5">
        <v>0.12976434803886669</v>
      </c>
      <c r="Y6" s="5">
        <v>3.8693418590940935E-2</v>
      </c>
      <c r="Z6" s="5">
        <v>-5.1864172442452807E-3</v>
      </c>
      <c r="AA6" s="5">
        <v>1.5050592136539576E-4</v>
      </c>
      <c r="AB6" s="5">
        <v>2.2206302000634441E-2</v>
      </c>
      <c r="AC6" s="5">
        <v>2.0692952174394532E-3</v>
      </c>
      <c r="AD6" s="5">
        <v>1.0217953675408831E-2</v>
      </c>
      <c r="AE6" s="5">
        <v>1.7151008640537394E-3</v>
      </c>
      <c r="AF6" s="5">
        <v>3.0695295629047836E-3</v>
      </c>
      <c r="AG6" s="5">
        <v>2.4833205007306942E-4</v>
      </c>
      <c r="AH6" s="5">
        <v>1.4351884998343692E-3</v>
      </c>
      <c r="AI6" s="5">
        <v>2.9271770831284393E-4</v>
      </c>
      <c r="AJ6" s="5">
        <v>3.9988454294656453E-4</v>
      </c>
      <c r="AK6" s="5">
        <v>5.3132732109378423E-5</v>
      </c>
      <c r="AL6" s="5">
        <v>1.4571942678267703E-4</v>
      </c>
      <c r="AM6" s="5">
        <v>3.0314703902370624E-5</v>
      </c>
      <c r="AN6" s="5">
        <v>1.8802522987812435E-4</v>
      </c>
      <c r="AO6" s="5">
        <v>1.3797626666682427E-5</v>
      </c>
      <c r="AP6" s="5">
        <v>9.6294629128271387E-6</v>
      </c>
      <c r="AQ6" s="5">
        <v>1.2792310025187077E-5</v>
      </c>
      <c r="AR6" s="5">
        <v>1.1943314438539917E-5</v>
      </c>
      <c r="AS6" s="5"/>
      <c r="AT6" s="5"/>
      <c r="AU6" s="5"/>
      <c r="AV6" s="5"/>
      <c r="AW6" s="5"/>
      <c r="AX6" s="5"/>
      <c r="AY6" s="5"/>
      <c r="AZ6" s="5"/>
      <c r="BA6" s="5"/>
      <c r="BB6" s="5"/>
    </row>
    <row r="7" spans="1:54" x14ac:dyDescent="0.3">
      <c r="A7" s="5">
        <v>15980</v>
      </c>
      <c r="B7" s="5"/>
      <c r="C7" s="5">
        <v>-0.80373906720912558</v>
      </c>
      <c r="D7" s="5">
        <v>-0.29322734193159805</v>
      </c>
      <c r="E7" s="5">
        <v>-9.3110434582827084E-2</v>
      </c>
      <c r="F7" s="5">
        <v>-0.24989049953999226</v>
      </c>
      <c r="G7" s="5">
        <v>-1.327054890028101E-2</v>
      </c>
      <c r="H7" s="5">
        <v>-6.91511799328072E-2</v>
      </c>
      <c r="I7" s="5">
        <v>-3.7874902301738456E-2</v>
      </c>
      <c r="J7" s="5">
        <v>-0.11463108805411708</v>
      </c>
      <c r="K7" s="5">
        <v>-1.9775056009329003E-3</v>
      </c>
      <c r="L7" s="5">
        <v>-0.83846591844764595</v>
      </c>
      <c r="M7" s="5">
        <v>-7.1288471214254218E-2</v>
      </c>
      <c r="N7" s="5">
        <v>-6.8343923588950875E-2</v>
      </c>
      <c r="O7" s="5">
        <v>-2.3772638356387075E-2</v>
      </c>
      <c r="P7" s="5">
        <v>2.7885702959836722E-2</v>
      </c>
      <c r="Q7" s="5">
        <v>-1.4190670071940239E-2</v>
      </c>
      <c r="R7" s="5">
        <v>6.8328151470113075E-3</v>
      </c>
      <c r="S7" s="5">
        <v>-1.103972442473997E-2</v>
      </c>
      <c r="T7" s="5">
        <v>-3.1541643509494136E-2</v>
      </c>
      <c r="U7" s="5">
        <v>1.7879854231469088E-2</v>
      </c>
      <c r="V7" s="5">
        <v>8.2935691843791567E-3</v>
      </c>
      <c r="W7" s="5">
        <v>4.6761587132020305E-2</v>
      </c>
      <c r="X7" s="5">
        <v>0.13634755825549008</v>
      </c>
      <c r="Y7" s="5">
        <v>4.0756594950831344E-2</v>
      </c>
      <c r="Z7" s="5">
        <v>-5.4764690890958066E-3</v>
      </c>
      <c r="AA7" s="5">
        <v>1.5931724071774242E-4</v>
      </c>
      <c r="AB7" s="5">
        <v>2.3564870711893282E-2</v>
      </c>
      <c r="AC7" s="5">
        <v>2.2013776724828732E-3</v>
      </c>
      <c r="AD7" s="5">
        <v>1.0897402571722069E-2</v>
      </c>
      <c r="AE7" s="5">
        <v>1.8337469176136513E-3</v>
      </c>
      <c r="AF7" s="5">
        <v>3.2901518774396078E-3</v>
      </c>
      <c r="AG7" s="5">
        <v>2.6685481787536023E-4</v>
      </c>
      <c r="AH7" s="5">
        <v>1.5461554263491747E-3</v>
      </c>
      <c r="AI7" s="5">
        <v>3.1615418494479344E-4</v>
      </c>
      <c r="AJ7" s="5">
        <v>4.3300620903291884E-4</v>
      </c>
      <c r="AK7" s="5">
        <v>5.7681305614988847E-5</v>
      </c>
      <c r="AL7" s="5">
        <v>1.5860165025610061E-4</v>
      </c>
      <c r="AM7" s="5">
        <v>3.3079947037332425E-5</v>
      </c>
      <c r="AN7" s="5">
        <v>2.057087530079459E-4</v>
      </c>
      <c r="AO7" s="5">
        <v>1.513457291681406E-5</v>
      </c>
      <c r="AP7" s="5">
        <v>1.0590122391326497E-5</v>
      </c>
      <c r="AQ7" s="5">
        <v>1.4105388427585814E-5</v>
      </c>
      <c r="AR7" s="5">
        <v>1.3203897789647716E-5</v>
      </c>
      <c r="AS7" s="5"/>
      <c r="AT7" s="5"/>
      <c r="AU7" s="5"/>
      <c r="AV7" s="5"/>
      <c r="AW7" s="5"/>
      <c r="AX7" s="5"/>
      <c r="AY7" s="5"/>
      <c r="AZ7" s="5"/>
      <c r="BA7" s="5"/>
      <c r="BB7" s="5"/>
    </row>
    <row r="8" spans="1:54" x14ac:dyDescent="0.3">
      <c r="A8" s="5">
        <v>15970</v>
      </c>
      <c r="B8" s="5"/>
      <c r="C8" s="5">
        <v>-0.81004252612293859</v>
      </c>
      <c r="D8" s="5">
        <v>-0.29365478816136431</v>
      </c>
      <c r="E8" s="5">
        <v>-9.3461665098118221E-2</v>
      </c>
      <c r="F8" s="5">
        <v>-0.25141465587773254</v>
      </c>
      <c r="G8" s="5">
        <v>-1.3382541065314984E-2</v>
      </c>
      <c r="H8" s="5">
        <v>-6.9897450163741104E-2</v>
      </c>
      <c r="I8" s="5">
        <v>-3.837324330610338E-2</v>
      </c>
      <c r="J8" s="5">
        <v>-0.11641203379968275</v>
      </c>
      <c r="K8" s="5">
        <v>-2.012958906290223E-3</v>
      </c>
      <c r="L8" s="5">
        <v>-0.85551493464112571</v>
      </c>
      <c r="M8" s="5">
        <v>-7.2910448069087405E-2</v>
      </c>
      <c r="N8" s="5">
        <v>-7.0065136129746797E-2</v>
      </c>
      <c r="O8" s="5">
        <v>-2.4429488596384448E-2</v>
      </c>
      <c r="P8" s="5">
        <v>2.872479071711994E-2</v>
      </c>
      <c r="Q8" s="5">
        <v>-1.4652773624581141E-2</v>
      </c>
      <c r="R8" s="5">
        <v>7.0723161776622082E-3</v>
      </c>
      <c r="S8" s="5">
        <v>-1.1454304111357897E-2</v>
      </c>
      <c r="T8" s="5">
        <v>-3.280550437686363E-2</v>
      </c>
      <c r="U8" s="5">
        <v>1.864153899730963E-2</v>
      </c>
      <c r="V8" s="5">
        <v>8.6679847826262972E-3</v>
      </c>
      <c r="W8" s="5">
        <v>4.8992353418078914E-2</v>
      </c>
      <c r="X8" s="5">
        <v>0.14320307695303106</v>
      </c>
      <c r="Y8" s="5">
        <v>4.2911368296090102E-2</v>
      </c>
      <c r="Z8" s="5">
        <v>-5.7802707061656317E-3</v>
      </c>
      <c r="AA8" s="5">
        <v>1.6857260114562462E-4</v>
      </c>
      <c r="AB8" s="5">
        <v>2.4995946100890384E-2</v>
      </c>
      <c r="AC8" s="5">
        <v>2.3409009472822361E-3</v>
      </c>
      <c r="AD8" s="5">
        <v>1.1617137175197721E-2</v>
      </c>
      <c r="AE8" s="5">
        <v>1.9597779538173916E-3</v>
      </c>
      <c r="AF8" s="5">
        <v>3.5251572638846894E-3</v>
      </c>
      <c r="AG8" s="5">
        <v>2.8663976212543171E-4</v>
      </c>
      <c r="AH8" s="5">
        <v>1.6650111815035625E-3</v>
      </c>
      <c r="AI8" s="5">
        <v>3.4132599730580279E-4</v>
      </c>
      <c r="AJ8" s="5">
        <v>4.6867827129370467E-4</v>
      </c>
      <c r="AK8" s="5">
        <v>6.259359591804389E-5</v>
      </c>
      <c r="AL8" s="5">
        <v>1.7255221350735218E-4</v>
      </c>
      <c r="AM8" s="5">
        <v>3.608274487361814E-5</v>
      </c>
      <c r="AN8" s="5">
        <v>2.2496419725030674E-4</v>
      </c>
      <c r="AO8" s="5">
        <v>1.6594365397723354E-5</v>
      </c>
      <c r="AP8" s="5">
        <v>1.1641938518363151E-5</v>
      </c>
      <c r="AQ8" s="5">
        <v>1.5547023085765035E-5</v>
      </c>
      <c r="AR8" s="5">
        <v>1.4591712867332303E-5</v>
      </c>
      <c r="AS8" s="5"/>
      <c r="AT8" s="5"/>
      <c r="AU8" s="5"/>
      <c r="AV8" s="5"/>
      <c r="AW8" s="5"/>
      <c r="AX8" s="5"/>
      <c r="AY8" s="5"/>
      <c r="AZ8" s="5"/>
      <c r="BA8" s="5"/>
      <c r="BB8" s="5"/>
    </row>
    <row r="9" spans="1:54" x14ac:dyDescent="0.3">
      <c r="A9" s="5">
        <v>15960</v>
      </c>
      <c r="B9" s="5"/>
      <c r="C9" s="5">
        <v>-0.81585329949845053</v>
      </c>
      <c r="D9" s="5">
        <v>-0.29394725580348602</v>
      </c>
      <c r="E9" s="5">
        <v>-9.3771098345415166E-2</v>
      </c>
      <c r="F9" s="5">
        <v>-0.25283220635534748</v>
      </c>
      <c r="G9" s="5">
        <v>-1.3489314278051081E-2</v>
      </c>
      <c r="H9" s="5">
        <v>-7.0619606864259332E-2</v>
      </c>
      <c r="I9" s="5">
        <v>-3.8860497258517465E-2</v>
      </c>
      <c r="J9" s="5">
        <v>-0.11816717060047351</v>
      </c>
      <c r="K9" s="5">
        <v>-2.0481239397945909E-3</v>
      </c>
      <c r="L9" s="5">
        <v>-0.87251832415461217</v>
      </c>
      <c r="M9" s="5">
        <v>-7.4535927013943487E-2</v>
      </c>
      <c r="N9" s="5">
        <v>-7.1797629034373006E-2</v>
      </c>
      <c r="O9" s="5">
        <v>-2.5093317758332446E-2</v>
      </c>
      <c r="P9" s="5">
        <v>2.9576005504997567E-2</v>
      </c>
      <c r="Q9" s="5">
        <v>-1.5123238410178697E-2</v>
      </c>
      <c r="R9" s="5">
        <v>7.3169879656492399E-3</v>
      </c>
      <c r="S9" s="5">
        <v>-1.1879236236035652E-2</v>
      </c>
      <c r="T9" s="5">
        <v>-3.410508304246547E-2</v>
      </c>
      <c r="U9" s="5">
        <v>1.9427199782879205E-2</v>
      </c>
      <c r="V9" s="5">
        <v>9.0553684222199459E-3</v>
      </c>
      <c r="W9" s="5">
        <v>5.1307321409762595E-2</v>
      </c>
      <c r="X9" s="5">
        <v>0.15033842058927588</v>
      </c>
      <c r="Y9" s="5">
        <v>4.5160646605540491E-2</v>
      </c>
      <c r="Z9" s="5">
        <v>-6.0983129375041115E-3</v>
      </c>
      <c r="AA9" s="5">
        <v>1.7828954056254518E-4</v>
      </c>
      <c r="AB9" s="5">
        <v>2.6502658460044331E-2</v>
      </c>
      <c r="AC9" s="5">
        <v>2.4882129070489495E-3</v>
      </c>
      <c r="AD9" s="5">
        <v>1.2379181844477533E-2</v>
      </c>
      <c r="AE9" s="5">
        <v>2.0935904318456072E-3</v>
      </c>
      <c r="AF9" s="5">
        <v>3.775366508305132E-3</v>
      </c>
      <c r="AG9" s="5">
        <v>3.0776312392162249E-4</v>
      </c>
      <c r="AH9" s="5">
        <v>1.7922583426791927E-3</v>
      </c>
      <c r="AI9" s="5">
        <v>3.6834938118801878E-4</v>
      </c>
      <c r="AJ9" s="5">
        <v>5.0707985110529834E-4</v>
      </c>
      <c r="AK9" s="5">
        <v>6.7896323573835466E-5</v>
      </c>
      <c r="AL9" s="5">
        <v>1.8765304033910079E-4</v>
      </c>
      <c r="AM9" s="5">
        <v>3.9342075715719505E-5</v>
      </c>
      <c r="AN9" s="5">
        <v>2.4592217224543654E-4</v>
      </c>
      <c r="AO9" s="5">
        <v>1.8187603615244482E-5</v>
      </c>
      <c r="AP9" s="5">
        <v>1.2793067366395749E-5</v>
      </c>
      <c r="AQ9" s="5">
        <v>1.7129126349870448E-5</v>
      </c>
      <c r="AR9" s="5">
        <v>1.6118955179825935E-5</v>
      </c>
      <c r="AS9" s="5"/>
      <c r="AT9" s="5"/>
      <c r="AU9" s="5"/>
      <c r="AV9" s="5"/>
      <c r="AW9" s="5"/>
      <c r="AX9" s="5"/>
      <c r="AY9" s="5"/>
      <c r="AZ9" s="5"/>
      <c r="BA9" s="5"/>
      <c r="BB9" s="5"/>
    </row>
    <row r="10" spans="1:54" x14ac:dyDescent="0.3">
      <c r="A10" s="5">
        <v>15950</v>
      </c>
      <c r="B10" s="5"/>
      <c r="C10" s="5">
        <v>-0.82114762628303084</v>
      </c>
      <c r="D10" s="5">
        <v>-0.29410408533441135</v>
      </c>
      <c r="E10" s="5">
        <v>-9.403822956416806E-2</v>
      </c>
      <c r="F10" s="5">
        <v>-0.25414102753980183</v>
      </c>
      <c r="G10" s="5">
        <v>-1.3590717251459153E-2</v>
      </c>
      <c r="H10" s="5">
        <v>-7.13166785467228E-2</v>
      </c>
      <c r="I10" s="5">
        <v>-3.9336044531628749E-2</v>
      </c>
      <c r="J10" s="5">
        <v>-0.11989440672092573</v>
      </c>
      <c r="K10" s="5">
        <v>-2.0829618965789781E-3</v>
      </c>
      <c r="L10" s="5">
        <v>-0.88945898642520826</v>
      </c>
      <c r="M10" s="5">
        <v>-7.6163448859550981E-2</v>
      </c>
      <c r="N10" s="5">
        <v>-7.3540052727553512E-2</v>
      </c>
      <c r="O10" s="5">
        <v>-2.5763694879975641E-2</v>
      </c>
      <c r="P10" s="5">
        <v>3.0438914816176006E-2</v>
      </c>
      <c r="Q10" s="5">
        <v>-1.5601897202813634E-2</v>
      </c>
      <c r="R10" s="5">
        <v>7.5667837700649802E-3</v>
      </c>
      <c r="S10" s="5">
        <v>-1.2314514557534909E-2</v>
      </c>
      <c r="T10" s="5">
        <v>-3.5440605320678636E-2</v>
      </c>
      <c r="U10" s="5">
        <v>2.0237130789195736E-2</v>
      </c>
      <c r="V10" s="5">
        <v>9.4559477193450654E-3</v>
      </c>
      <c r="W10" s="5">
        <v>5.3708373721091662E-2</v>
      </c>
      <c r="X10" s="5">
        <v>0.15776109264670318</v>
      </c>
      <c r="Y10" s="5">
        <v>4.7507360215359326E-2</v>
      </c>
      <c r="Z10" s="5">
        <v>-6.4310941436996087E-3</v>
      </c>
      <c r="AA10" s="5">
        <v>1.8848597949479732E-4</v>
      </c>
      <c r="AB10" s="5">
        <v>2.8088224331002824E-2</v>
      </c>
      <c r="AC10" s="5">
        <v>2.6436728102653831E-3</v>
      </c>
      <c r="AD10" s="5">
        <v>1.3185636967521838E-2</v>
      </c>
      <c r="AE10" s="5">
        <v>2.2355974884124804E-3</v>
      </c>
      <c r="AF10" s="5">
        <v>4.0416384377674492E-3</v>
      </c>
      <c r="AG10" s="5">
        <v>3.3030499064960354E-4</v>
      </c>
      <c r="AH10" s="5">
        <v>1.9284268318295662E-3</v>
      </c>
      <c r="AI10" s="5">
        <v>3.9734734356600685E-4</v>
      </c>
      <c r="AJ10" s="5">
        <v>5.4840117645047859E-4</v>
      </c>
      <c r="AK10" s="5">
        <v>7.361796420254178E-5</v>
      </c>
      <c r="AL10" s="5">
        <v>2.0399173154017966E-4</v>
      </c>
      <c r="AM10" s="5">
        <v>4.2878300594162834E-5</v>
      </c>
      <c r="AN10" s="5">
        <v>2.6872326336477807E-4</v>
      </c>
      <c r="AO10" s="5">
        <v>1.9925733587340575E-5</v>
      </c>
      <c r="AP10" s="5">
        <v>1.4052344571834392E-5</v>
      </c>
      <c r="AQ10" s="5">
        <v>1.8864644008064563E-5</v>
      </c>
      <c r="AR10" s="5">
        <v>1.7798919885160684E-5</v>
      </c>
      <c r="AS10" s="5"/>
      <c r="AT10" s="5"/>
      <c r="AU10" s="5"/>
      <c r="AV10" s="5"/>
      <c r="AW10" s="5"/>
      <c r="AX10" s="5"/>
      <c r="AY10" s="5"/>
      <c r="AZ10" s="5"/>
      <c r="BA10" s="5"/>
      <c r="BB10" s="5"/>
    </row>
    <row r="11" spans="1:54" x14ac:dyDescent="0.3">
      <c r="A11" s="5">
        <v>15940</v>
      </c>
      <c r="B11" s="5"/>
      <c r="C11" s="5">
        <v>-0.82590161797833217</v>
      </c>
      <c r="D11" s="5">
        <v>-0.2941248036005159</v>
      </c>
      <c r="E11" s="5">
        <v>-9.4262610032576702E-2</v>
      </c>
      <c r="F11" s="5">
        <v>-0.25533913060909919</v>
      </c>
      <c r="G11" s="5">
        <v>-1.3686604629856713E-2</v>
      </c>
      <c r="H11" s="5">
        <v>-7.1987716428134438E-2</v>
      </c>
      <c r="I11" s="5">
        <v>-3.9799272515211578E-2</v>
      </c>
      <c r="J11" s="5">
        <v>-0.12159165284121398</v>
      </c>
      <c r="K11" s="5">
        <v>-2.1174336552545769E-3</v>
      </c>
      <c r="L11" s="5">
        <v>-0.90631952491263768</v>
      </c>
      <c r="M11" s="5">
        <v>-7.7791515092786229E-2</v>
      </c>
      <c r="N11" s="5">
        <v>-7.5291006461372739E-2</v>
      </c>
      <c r="O11" s="5">
        <v>-2.6440166744191147E-2</v>
      </c>
      <c r="P11" s="5">
        <v>3.1313055345639426E-2</v>
      </c>
      <c r="Q11" s="5">
        <v>-1.6088565138025548E-2</v>
      </c>
      <c r="R11" s="5">
        <v>7.8216476946292579E-3</v>
      </c>
      <c r="S11" s="5">
        <v>-1.2760117576923597E-2</v>
      </c>
      <c r="T11" s="5">
        <v>-3.6812254291136298E-2</v>
      </c>
      <c r="U11" s="5">
        <v>2.10716040058204E-2</v>
      </c>
      <c r="V11" s="5">
        <v>9.8699417752647588E-3</v>
      </c>
      <c r="W11" s="5">
        <v>5.6197360748013271E-2</v>
      </c>
      <c r="X11" s="5">
        <v>0.16547856820562953</v>
      </c>
      <c r="Y11" s="5">
        <v>4.9954457310940462E-2</v>
      </c>
      <c r="Z11" s="5">
        <v>-6.7791196635378472E-3</v>
      </c>
      <c r="AA11" s="5">
        <v>1.9918020917786532E-4</v>
      </c>
      <c r="AB11" s="5">
        <v>2.9755945660806755E-2</v>
      </c>
      <c r="AC11" s="5">
        <v>2.8076513557986726E-3</v>
      </c>
      <c r="AD11" s="5">
        <v>1.4038680058819794E-2</v>
      </c>
      <c r="AE11" s="5">
        <v>2.3862293160065483E-3</v>
      </c>
      <c r="AF11" s="5">
        <v>4.3248710484109663E-3</v>
      </c>
      <c r="AG11" s="5">
        <v>3.5434943360449173E-4</v>
      </c>
      <c r="AH11" s="5">
        <v>2.0740750451739703E-3</v>
      </c>
      <c r="AI11" s="5">
        <v>4.2844997687496516E-4</v>
      </c>
      <c r="AJ11" s="5">
        <v>5.9284415047586878E-4</v>
      </c>
      <c r="AK11" s="5">
        <v>7.9788846279533934E-5</v>
      </c>
      <c r="AL11" s="5">
        <v>2.2166190579992259E-4</v>
      </c>
      <c r="AM11" s="5">
        <v>4.671325207804977E-5</v>
      </c>
      <c r="AN11" s="5">
        <v>2.9351871288619961E-4</v>
      </c>
      <c r="AO11" s="5">
        <v>2.1821108991847706E-5</v>
      </c>
      <c r="AP11" s="5">
        <v>1.5429337052199018E-5</v>
      </c>
      <c r="AQ11" s="5">
        <v>2.0767637861817899E-5</v>
      </c>
      <c r="AR11" s="5">
        <v>1.9646093773471221E-5</v>
      </c>
      <c r="AS11" s="5"/>
      <c r="AT11" s="5"/>
      <c r="AU11" s="5"/>
      <c r="AV11" s="5"/>
      <c r="AW11" s="5"/>
      <c r="AX11" s="5"/>
      <c r="AY11" s="5"/>
      <c r="AZ11" s="5"/>
      <c r="BA11" s="5"/>
      <c r="BB11" s="5"/>
    </row>
    <row r="12" spans="1:54" x14ac:dyDescent="0.3">
      <c r="A12" s="5">
        <v>15930</v>
      </c>
      <c r="B12" s="5"/>
      <c r="C12" s="5">
        <v>-0.83009129125072967</v>
      </c>
      <c r="D12" s="5">
        <v>-0.29400912549867603</v>
      </c>
      <c r="E12" s="5">
        <v>-9.4443848274620143E-2</v>
      </c>
      <c r="F12" s="5">
        <v>-0.25642466627294513</v>
      </c>
      <c r="G12" s="5">
        <v>-1.3776837328205505E-2</v>
      </c>
      <c r="H12" s="5">
        <v>-7.2631796522230965E-2</v>
      </c>
      <c r="I12" s="5">
        <v>-4.0249576882311761E-2</v>
      </c>
      <c r="J12" s="5">
        <v>-0.12325682604674201</v>
      </c>
      <c r="K12" s="5">
        <v>-2.1514998453857044E-3</v>
      </c>
      <c r="L12" s="5">
        <v>-0.92308227324546799</v>
      </c>
      <c r="M12" s="5">
        <v>-7.9418589719663313E-2</v>
      </c>
      <c r="N12" s="5">
        <v>-7.7049039550239437E-2</v>
      </c>
      <c r="O12" s="5">
        <v>-2.7122258066050585E-2</v>
      </c>
      <c r="P12" s="5">
        <v>3.21979328621564E-2</v>
      </c>
      <c r="Q12" s="5">
        <v>-1.6583039441880578E-2</v>
      </c>
      <c r="R12" s="5">
        <v>8.0815144473607471E-3</v>
      </c>
      <c r="S12" s="5">
        <v>-1.3216007960483981E-2</v>
      </c>
      <c r="T12" s="5">
        <v>-3.8220168102250554E-2</v>
      </c>
      <c r="U12" s="5">
        <v>2.1930867667874505E-2</v>
      </c>
      <c r="V12" s="5">
        <v>1.0297560338180849E-2</v>
      </c>
      <c r="W12" s="5">
        <v>5.8776095409035979E-2</v>
      </c>
      <c r="X12" s="5">
        <v>0.17349827774560103</v>
      </c>
      <c r="Y12" s="5">
        <v>5.2504899117136225E-2</v>
      </c>
      <c r="Z12" s="5">
        <v>-7.1429012241236382E-3</v>
      </c>
      <c r="AA12" s="5">
        <v>2.1039087799137028E-4</v>
      </c>
      <c r="AB12" s="5">
        <v>3.1509208690919423E-2</v>
      </c>
      <c r="AC12" s="5">
        <v>2.9805307046904357E-3</v>
      </c>
      <c r="AD12" s="5">
        <v>1.4940566741040651E-2</v>
      </c>
      <c r="AE12" s="5">
        <v>2.5459335260177821E-3</v>
      </c>
      <c r="AF12" s="5">
        <v>4.6260026205414044E-3</v>
      </c>
      <c r="AG12" s="5">
        <v>3.7998464637362307E-4</v>
      </c>
      <c r="AH12" s="5">
        <v>2.2297910026857761E-3</v>
      </c>
      <c r="AI12" s="5">
        <v>4.6179478172476366E-4</v>
      </c>
      <c r="AJ12" s="5">
        <v>6.4062293970144836E-4</v>
      </c>
      <c r="AK12" s="5">
        <v>8.6441252959923415E-5</v>
      </c>
      <c r="AL12" s="5">
        <v>2.4076355672548265E-4</v>
      </c>
      <c r="AM12" s="5">
        <v>5.0870327768771474E-5</v>
      </c>
      <c r="AN12" s="5">
        <v>3.2047114054505364E-4</v>
      </c>
      <c r="AO12" s="5">
        <v>2.388705614305737E-5</v>
      </c>
      <c r="AP12" s="5">
        <v>1.6934398198872737E-5</v>
      </c>
      <c r="AQ12" s="5">
        <v>2.2853374214812505E-5</v>
      </c>
      <c r="AR12" s="5">
        <v>2.1676254229290933E-5</v>
      </c>
      <c r="AS12" s="5"/>
      <c r="AT12" s="5"/>
      <c r="AU12" s="5"/>
      <c r="AV12" s="5"/>
      <c r="AW12" s="5"/>
      <c r="AX12" s="5"/>
      <c r="AY12" s="5"/>
      <c r="AZ12" s="5"/>
      <c r="BA12" s="5"/>
      <c r="BB12" s="5"/>
    </row>
    <row r="13" spans="1:54" x14ac:dyDescent="0.3">
      <c r="A13" s="5">
        <v>15920</v>
      </c>
      <c r="B13" s="5"/>
      <c r="C13" s="5">
        <v>-0.83369260172255999</v>
      </c>
      <c r="D13" s="5">
        <v>-0.29375695522819373</v>
      </c>
      <c r="E13" s="5">
        <v>-9.4581611142532523E-2</v>
      </c>
      <c r="F13" s="5">
        <v>-0.25739592941497552</v>
      </c>
      <c r="G13" s="5">
        <v>-1.3861282860796692E-2</v>
      </c>
      <c r="H13" s="5">
        <v>-7.3248021703430574E-2</v>
      </c>
      <c r="I13" s="5">
        <v>-4.0686362857113759E-2</v>
      </c>
      <c r="J13" s="5">
        <v>-0.12488785387898027</v>
      </c>
      <c r="K13" s="5">
        <v>-2.1851209170103483E-3</v>
      </c>
      <c r="L13" s="5">
        <v>-0.93972932263572295</v>
      </c>
      <c r="M13" s="5">
        <v>-8.1043101246325369E-2</v>
      </c>
      <c r="N13" s="5">
        <v>-7.8812652760815047E-2</v>
      </c>
      <c r="O13" s="5">
        <v>-2.7809471738619605E-2</v>
      </c>
      <c r="P13" s="5">
        <v>3.3093022149753216E-2</v>
      </c>
      <c r="Q13" s="5">
        <v>-1.7085099193360875E-2</v>
      </c>
      <c r="R13" s="5">
        <v>8.3463091136299541E-3</v>
      </c>
      <c r="S13" s="5">
        <v>-1.3682131977157489E-2</v>
      </c>
      <c r="T13" s="5">
        <v>-3.9664437787645654E-2</v>
      </c>
      <c r="U13" s="5">
        <v>2.2815144699389361E-2</v>
      </c>
      <c r="V13" s="5">
        <v>1.073900294693903E-2</v>
      </c>
      <c r="W13" s="5">
        <v>6.1446347706819462E-2</v>
      </c>
      <c r="X13" s="5">
        <v>0.18182759018008732</v>
      </c>
      <c r="Y13" s="5">
        <v>5.5161654783620132E-2</v>
      </c>
      <c r="Z13" s="5">
        <v>-7.5229563002140827E-3</v>
      </c>
      <c r="AA13" s="5">
        <v>2.2213697616802367E-4</v>
      </c>
      <c r="AB13" s="5">
        <v>3.3351482564839989E-2</v>
      </c>
      <c r="AC13" s="5">
        <v>3.1627044748225299E-3</v>
      </c>
      <c r="AD13" s="5">
        <v>1.5893631599954501E-2</v>
      </c>
      <c r="AE13" s="5">
        <v>2.7151754945404648E-3</v>
      </c>
      <c r="AF13" s="5">
        <v>4.9460128163843122E-3</v>
      </c>
      <c r="AG13" s="5">
        <v>4.0730308362105672E-4</v>
      </c>
      <c r="AH13" s="5">
        <v>2.3961935155074063E-3</v>
      </c>
      <c r="AI13" s="5">
        <v>4.9752699778189008E-4</v>
      </c>
      <c r="AJ13" s="5">
        <v>6.9196458180538945E-4</v>
      </c>
      <c r="AK13" s="5">
        <v>9.3609527989848258E-5</v>
      </c>
      <c r="AL13" s="5">
        <v>2.6140342636557718E-4</v>
      </c>
      <c r="AM13" s="5">
        <v>5.5374588636154687E-5</v>
      </c>
      <c r="AN13" s="5">
        <v>3.4975530512607722E-4</v>
      </c>
      <c r="AO13" s="5">
        <v>2.6137942985175348E-5</v>
      </c>
      <c r="AP13" s="5">
        <v>1.8578726737390275E-5</v>
      </c>
      <c r="AQ13" s="5">
        <v>2.5138418635250732E-5</v>
      </c>
      <c r="AR13" s="5">
        <v>2.3906575635074991E-5</v>
      </c>
      <c r="AS13" s="5"/>
      <c r="AT13" s="5"/>
      <c r="AU13" s="5"/>
      <c r="AV13" s="5"/>
      <c r="AW13" s="5"/>
      <c r="AX13" s="5"/>
      <c r="AY13" s="5"/>
      <c r="AZ13" s="5"/>
      <c r="BA13" s="5"/>
      <c r="BB13" s="5"/>
    </row>
    <row r="14" spans="1:54" x14ac:dyDescent="0.3">
      <c r="A14" s="5">
        <v>15910</v>
      </c>
      <c r="B14" s="5"/>
      <c r="C14" s="5">
        <v>-0.83668147890818323</v>
      </c>
      <c r="D14" s="5">
        <v>-0.2933683871081233</v>
      </c>
      <c r="E14" s="5">
        <v>-9.4675624770689915E-2</v>
      </c>
      <c r="F14" s="5">
        <v>-0.25825136344061062</v>
      </c>
      <c r="G14" s="5">
        <v>-1.3939815658263726E-2</v>
      </c>
      <c r="H14" s="5">
        <v>-7.3835523736384454E-2</v>
      </c>
      <c r="I14" s="5">
        <v>-4.1109046480975533E-2</v>
      </c>
      <c r="J14" s="5">
        <v>-0.12648267843735375</v>
      </c>
      <c r="K14" s="5">
        <v>-2.2182572120542877E-3</v>
      </c>
      <c r="L14" s="5">
        <v>-0.95624255051497786</v>
      </c>
      <c r="M14" s="5">
        <v>-8.266344479610796E-2</v>
      </c>
      <c r="N14" s="5">
        <v>-8.058029985749976E-2</v>
      </c>
      <c r="O14" s="5">
        <v>-2.8501289138663382E-2</v>
      </c>
      <c r="P14" s="5">
        <v>3.3997767021732558E-2</v>
      </c>
      <c r="Q14" s="5">
        <v>-1.7594505121998429E-2</v>
      </c>
      <c r="R14" s="5">
        <v>8.6159469437814516E-3</v>
      </c>
      <c r="S14" s="5">
        <v>-1.4158418952774027E-2</v>
      </c>
      <c r="T14" s="5">
        <v>-4.1145105102457349E-2</v>
      </c>
      <c r="U14" s="5">
        <v>2.3724631146899385E-2</v>
      </c>
      <c r="V14" s="5">
        <v>1.1194458058191319E-2</v>
      </c>
      <c r="W14" s="5">
        <v>6.4209839117375128E-2</v>
      </c>
      <c r="X14" s="5">
        <v>0.19047379513254009</v>
      </c>
      <c r="Y14" s="5">
        <v>5.7927695963022455E-2</v>
      </c>
      <c r="Z14" s="5">
        <v>-7.919807421617877E-3</v>
      </c>
      <c r="AA14" s="5">
        <v>2.3443781871380714E-4</v>
      </c>
      <c r="AB14" s="5">
        <v>3.5286317640067635E-2</v>
      </c>
      <c r="AC14" s="5">
        <v>3.3545777066290362E-3</v>
      </c>
      <c r="AD14" s="5">
        <v>1.6900288901091833E-2</v>
      </c>
      <c r="AE14" s="5">
        <v>2.8944386885373539E-3</v>
      </c>
      <c r="AF14" s="5">
        <v>5.2859237558593808E-3</v>
      </c>
      <c r="AG14" s="5">
        <v>4.3640159988467264E-4</v>
      </c>
      <c r="AH14" s="5">
        <v>2.5739333692043338E-3</v>
      </c>
      <c r="AI14" s="5">
        <v>5.3579994249933107E-4</v>
      </c>
      <c r="AJ14" s="5">
        <v>7.4710961283172236E-4</v>
      </c>
      <c r="AK14" s="5">
        <v>1.0133018574725358E-4</v>
      </c>
      <c r="AL14" s="5">
        <v>2.8369539562242099E-4</v>
      </c>
      <c r="AM14" s="5">
        <v>6.0252862356510824E-5</v>
      </c>
      <c r="AN14" s="5">
        <v>3.8155890877942676E-4</v>
      </c>
      <c r="AO14" s="5">
        <v>2.8589252295420304E-5</v>
      </c>
      <c r="AP14" s="5">
        <v>2.0374429454131746E-5</v>
      </c>
      <c r="AQ14" s="5">
        <v>2.7640737367479964E-5</v>
      </c>
      <c r="AR14" s="5">
        <v>2.63557437012831E-5</v>
      </c>
      <c r="AS14" s="5"/>
      <c r="AT14" s="5"/>
      <c r="AU14" s="5"/>
      <c r="AV14" s="5"/>
      <c r="AW14" s="5"/>
      <c r="AX14" s="5"/>
      <c r="AY14" s="5"/>
      <c r="AZ14" s="5"/>
      <c r="BA14" s="5"/>
      <c r="BB14" s="5"/>
    </row>
    <row r="15" spans="1:54" x14ac:dyDescent="0.3">
      <c r="A15" s="5">
        <v>15900</v>
      </c>
      <c r="B15" s="5"/>
      <c r="C15" s="5">
        <v>-0.83903386225493626</v>
      </c>
      <c r="D15" s="5">
        <v>-0.29284370595542791</v>
      </c>
      <c r="E15" s="5">
        <v>-9.4725675397260067E-2</v>
      </c>
      <c r="F15" s="5">
        <v>-0.25898956431540376</v>
      </c>
      <c r="G15" s="5">
        <v>-1.401231737188682E-2</v>
      </c>
      <c r="H15" s="5">
        <v>-7.4393465264894862E-2</v>
      </c>
      <c r="I15" s="5">
        <v>-4.1517055873009807E-2</v>
      </c>
      <c r="J15" s="5">
        <v>-0.12803926052153916</v>
      </c>
      <c r="K15" s="5">
        <v>-2.2508690374765062E-3</v>
      </c>
      <c r="L15" s="5">
        <v>-0.97260365033979568</v>
      </c>
      <c r="M15" s="5">
        <v>-8.427798436025305E-2</v>
      </c>
      <c r="N15" s="5">
        <v>-8.2350389303582169E-2</v>
      </c>
      <c r="O15" s="5">
        <v>-2.9197170493278902E-2</v>
      </c>
      <c r="P15" s="5">
        <v>3.4911580409678601E-2</v>
      </c>
      <c r="Q15" s="5">
        <v>-1.8110999442626084E-2</v>
      </c>
      <c r="R15" s="5">
        <v>8.8903331565116112E-3</v>
      </c>
      <c r="S15" s="5">
        <v>-1.4644780743352293E-2</v>
      </c>
      <c r="T15" s="5">
        <v>-4.2662160386686646E-2</v>
      </c>
      <c r="U15" s="5">
        <v>2.4659494607417877E-2</v>
      </c>
      <c r="V15" s="5">
        <v>1.1664102158763796E-2</v>
      </c>
      <c r="W15" s="5">
        <v>6.7068236814476795E-2</v>
      </c>
      <c r="X15" s="5">
        <v>0.1994440844649441</v>
      </c>
      <c r="Y15" s="5">
        <v>6.0805991080369229E-2</v>
      </c>
      <c r="Z15" s="5">
        <v>-8.3339814276184622E-3</v>
      </c>
      <c r="AA15" s="5">
        <v>2.4731302647892429E-4</v>
      </c>
      <c r="AB15" s="5">
        <v>3.7317343490271541E-2</v>
      </c>
      <c r="AC15" s="5">
        <v>3.5565667980000889E-3</v>
      </c>
      <c r="AD15" s="5">
        <v>1.7963033156263887E-2</v>
      </c>
      <c r="AE15" s="5">
        <v>3.0842249699477181E-3</v>
      </c>
      <c r="AF15" s="5">
        <v>5.646801065457098E-3</v>
      </c>
      <c r="AG15" s="5">
        <v>4.6738158796566758E-4</v>
      </c>
      <c r="AH15" s="5">
        <v>2.7636945205431365E-3</v>
      </c>
      <c r="AI15" s="5">
        <v>5.7677535731923764E-4</v>
      </c>
      <c r="AJ15" s="5">
        <v>8.0631271358450464E-4</v>
      </c>
      <c r="AK15" s="5">
        <v>1.0964202544387928E-4</v>
      </c>
      <c r="AL15" s="5">
        <v>3.0776089190902506E-4</v>
      </c>
      <c r="AM15" s="5">
        <v>6.5533851809380434E-5</v>
      </c>
      <c r="AN15" s="5">
        <v>4.1608344575611749E-4</v>
      </c>
      <c r="AO15" s="5">
        <v>3.1257659293960438E-5</v>
      </c>
      <c r="AP15" s="5">
        <v>2.2334587995096626E-5</v>
      </c>
      <c r="AQ15" s="5">
        <v>3.0379805785133867E-5</v>
      </c>
      <c r="AR15" s="5">
        <v>2.9044078233153305E-5</v>
      </c>
      <c r="AS15" s="5"/>
      <c r="AT15" s="5"/>
      <c r="AU15" s="5"/>
      <c r="AV15" s="5"/>
      <c r="AW15" s="5"/>
      <c r="AX15" s="5"/>
      <c r="AY15" s="5"/>
      <c r="AZ15" s="5"/>
      <c r="BA15" s="5"/>
      <c r="BB15" s="5"/>
    </row>
    <row r="16" spans="1:54" x14ac:dyDescent="0.3">
      <c r="A16" s="5">
        <v>15890</v>
      </c>
      <c r="B16" s="5"/>
      <c r="C16" s="5">
        <v>-0.84072573824495411</v>
      </c>
      <c r="D16" s="5">
        <v>-0.29218338702079716</v>
      </c>
      <c r="E16" s="5">
        <v>-9.4731610050366982E-2</v>
      </c>
      <c r="F16" s="5">
        <v>-0.25960928427959051</v>
      </c>
      <c r="G16" s="5">
        <v>-1.40786771641804E-2</v>
      </c>
      <c r="H16" s="5">
        <v>-7.4921041754000106E-2</v>
      </c>
      <c r="I16" s="5">
        <v>-4.190983248154953E-2</v>
      </c>
      <c r="J16" s="5">
        <v>-0.12955558380314602</v>
      </c>
      <c r="K16" s="5">
        <v>-2.2829167399745906E-3</v>
      </c>
      <c r="L16" s="5">
        <v>-0.98879416250913688</v>
      </c>
      <c r="M16" s="5">
        <v>-8.5885055179317896E-2</v>
      </c>
      <c r="N16" s="5">
        <v>-8.4121286117622818E-2</v>
      </c>
      <c r="O16" s="5">
        <v>-2.9896555308287547E-2</v>
      </c>
      <c r="P16" s="5">
        <v>3.5833844529705297E-2</v>
      </c>
      <c r="Q16" s="5">
        <v>-1.8634305729068733E-2</v>
      </c>
      <c r="R16" s="5">
        <v>9.1693627591821012E-3</v>
      </c>
      <c r="S16" s="5">
        <v>-1.5141111229794221E-2</v>
      </c>
      <c r="T16" s="5">
        <v>-4.4215540463043553E-2</v>
      </c>
      <c r="U16" s="5">
        <v>2.5619872655142279E-2</v>
      </c>
      <c r="V16" s="5">
        <v>1.214809886512069E-2</v>
      </c>
      <c r="W16" s="5">
        <v>7.0023147737850538E-2</v>
      </c>
      <c r="X16" s="5">
        <v>0.20874553307310592</v>
      </c>
      <c r="Y16" s="5">
        <v>6.3799499293370074E-2</v>
      </c>
      <c r="Z16" s="5">
        <v>-8.7660086675065019E-3</v>
      </c>
      <c r="AA16" s="5">
        <v>2.607825053217103E-4</v>
      </c>
      <c r="AB16" s="5">
        <v>3.9448266583659471E-2</v>
      </c>
      <c r="AC16" s="5">
        <v>3.7690994065042935E-3</v>
      </c>
      <c r="AD16" s="5">
        <v>1.908443952775888E-2</v>
      </c>
      <c r="AE16" s="5">
        <v>3.2850548752224248E-3</v>
      </c>
      <c r="AF16" s="5">
        <v>6.0297548950182262E-3</v>
      </c>
      <c r="AG16" s="5">
        <v>5.00349116458551E-4</v>
      </c>
      <c r="AH16" s="5">
        <v>2.9661953052403469E-3</v>
      </c>
      <c r="AI16" s="5">
        <v>6.2062376091474034E-4</v>
      </c>
      <c r="AJ16" s="5">
        <v>8.6984337488394E-4</v>
      </c>
      <c r="AK16" s="5">
        <v>1.1858624950823842E-4</v>
      </c>
      <c r="AL16" s="5">
        <v>3.3372931437982177E-4</v>
      </c>
      <c r="AM16" s="5">
        <v>7.1248248886194673E-5</v>
      </c>
      <c r="AN16" s="5">
        <v>4.5354509726559876E-4</v>
      </c>
      <c r="AO16" s="5">
        <v>3.4161113861920144E-5</v>
      </c>
      <c r="AP16" s="5">
        <v>2.4473329949133354E-5</v>
      </c>
      <c r="AQ16" s="5">
        <v>3.3376724294455738E-5</v>
      </c>
      <c r="AR16" s="5">
        <v>3.1993664869726362E-5</v>
      </c>
      <c r="AS16" s="5"/>
      <c r="AT16" s="5"/>
      <c r="AU16" s="5"/>
      <c r="AV16" s="5"/>
      <c r="AW16" s="5"/>
      <c r="AX16" s="5"/>
      <c r="AY16" s="5"/>
      <c r="AZ16" s="5"/>
      <c r="BA16" s="5"/>
      <c r="BB16" s="5"/>
    </row>
    <row r="17" spans="1:54" x14ac:dyDescent="0.3">
      <c r="A17" s="5">
        <v>15880</v>
      </c>
      <c r="B17" s="5"/>
      <c r="C17" s="5">
        <v>-0.84173317850978602</v>
      </c>
      <c r="D17" s="5">
        <v>-0.29138809548039007</v>
      </c>
      <c r="E17" s="5">
        <v>-9.4693337095942548E-2</v>
      </c>
      <c r="F17" s="5">
        <v>-0.26010943522547642</v>
      </c>
      <c r="G17" s="5">
        <v>-1.4138791984788027E-2</v>
      </c>
      <c r="H17" s="5">
        <v>-7.5417483379089198E-2</v>
      </c>
      <c r="I17" s="5">
        <v>-4.2286832322801858E-2</v>
      </c>
      <c r="J17" s="5">
        <v>-0.13102965901547559</v>
      </c>
      <c r="K17" s="5">
        <v>-2.3143607820695451E-3</v>
      </c>
      <c r="L17" s="5">
        <v>-1.0047955063312686</v>
      </c>
      <c r="M17" s="5">
        <v>-8.7482966251825375E-2</v>
      </c>
      <c r="N17" s="5">
        <v>-8.5891313884108839E-2</v>
      </c>
      <c r="O17" s="5">
        <v>-3.0598862859055265E-2</v>
      </c>
      <c r="P17" s="5">
        <v>3.6763911128032359E-2</v>
      </c>
      <c r="Q17" s="5">
        <v>-1.9164128828527086E-2</v>
      </c>
      <c r="R17" s="5">
        <v>9.4529203862380017E-3</v>
      </c>
      <c r="S17" s="5">
        <v>-1.5647285836316527E-2</v>
      </c>
      <c r="T17" s="5">
        <v>-4.5805126576919035E-2</v>
      </c>
      <c r="U17" s="5">
        <v>2.6605871271444211E-2</v>
      </c>
      <c r="V17" s="5">
        <v>1.2646598011948932E-2</v>
      </c>
      <c r="W17" s="5">
        <v>7.3076112514695202E-2</v>
      </c>
      <c r="X17" s="5">
        <v>0.2183850789663111</v>
      </c>
      <c r="Y17" s="5">
        <v>6.691116414414465E-2</v>
      </c>
      <c r="Z17" s="5">
        <v>-9.2164221464354178E-3</v>
      </c>
      <c r="AA17" s="5">
        <v>2.748664233106003E-4</v>
      </c>
      <c r="AB17" s="5">
        <v>4.1682867623774954E-2</v>
      </c>
      <c r="AC17" s="5">
        <v>3.9926143170433658E-3</v>
      </c>
      <c r="AD17" s="5">
        <v>2.026716405773098E-2</v>
      </c>
      <c r="AE17" s="5">
        <v>3.4974678676691524E-3</v>
      </c>
      <c r="AF17" s="5">
        <v>6.435940896935265E-3</v>
      </c>
      <c r="AG17" s="5">
        <v>5.3541506593690179E-4</v>
      </c>
      <c r="AH17" s="5">
        <v>3.1821896538819045E-3</v>
      </c>
      <c r="AI17" s="5">
        <v>6.6752480897566756E-4</v>
      </c>
      <c r="AJ17" s="5">
        <v>9.3798658126304001E-4</v>
      </c>
      <c r="AK17" s="5">
        <v>1.2820658615601594E-4</v>
      </c>
      <c r="AL17" s="5">
        <v>3.6173847703019975E-4</v>
      </c>
      <c r="AM17" s="5">
        <v>7.7428853759568621E-5</v>
      </c>
      <c r="AN17" s="5">
        <v>4.9417567415795637E-4</v>
      </c>
      <c r="AO17" s="5">
        <v>3.7318927572348165E-5</v>
      </c>
      <c r="AP17" s="5">
        <v>2.6805904434487876E-5</v>
      </c>
      <c r="AQ17" s="5">
        <v>3.6654342112983361E-5</v>
      </c>
      <c r="AR17" s="5">
        <v>3.5228496356662757E-5</v>
      </c>
      <c r="AS17" s="5"/>
      <c r="AT17" s="5"/>
      <c r="AU17" s="5"/>
      <c r="AV17" s="5"/>
      <c r="AW17" s="5"/>
      <c r="AX17" s="5"/>
      <c r="AY17" s="5"/>
      <c r="AZ17" s="5"/>
      <c r="BA17" s="5"/>
      <c r="BB17" s="5"/>
    </row>
    <row r="18" spans="1:54" x14ac:dyDescent="0.3">
      <c r="A18" s="5">
        <v>15870</v>
      </c>
      <c r="B18" s="5"/>
      <c r="C18" s="5">
        <v>-0.84203237890560834</v>
      </c>
      <c r="D18" s="5">
        <v>-0.29045868548320269</v>
      </c>
      <c r="E18" s="5">
        <v>-9.4610826644868501E-2</v>
      </c>
      <c r="F18" s="5">
        <v>-0.26048909172526874</v>
      </c>
      <c r="G18" s="5">
        <v>-1.4192566830745568E-2</v>
      </c>
      <c r="H18" s="5">
        <v>-7.5882056855995236E-2</v>
      </c>
      <c r="I18" s="5">
        <v>-4.2647527202970423E-2</v>
      </c>
      <c r="J18" s="5">
        <v>-0.13245952814974116</v>
      </c>
      <c r="K18" s="5">
        <v>-2.3451618193812158E-3</v>
      </c>
      <c r="L18" s="5">
        <v>-1.0205890129726809</v>
      </c>
      <c r="M18" s="5">
        <v>-8.9070002966173928E-2</v>
      </c>
      <c r="N18" s="5">
        <v>-8.7658756916886363E-2</v>
      </c>
      <c r="O18" s="5">
        <v>-3.1303492744203666E-2</v>
      </c>
      <c r="P18" s="5">
        <v>3.7701101807775098E-2</v>
      </c>
      <c r="Q18" s="5">
        <v>-1.97001548183359E-2</v>
      </c>
      <c r="R18" s="5">
        <v>9.7408801568837911E-3</v>
      </c>
      <c r="S18" s="5">
        <v>-1.6163161074978803E-2</v>
      </c>
      <c r="T18" s="5">
        <v>-4.7430742386317927E-2</v>
      </c>
      <c r="U18" s="5">
        <v>2.7617563282908521E-2</v>
      </c>
      <c r="V18" s="5">
        <v>1.3159734732026996E-2</v>
      </c>
      <c r="W18" s="5">
        <v>7.6228599245084391E-2</v>
      </c>
      <c r="X18" s="5">
        <v>0.22836950265241912</v>
      </c>
      <c r="Y18" s="5">
        <v>7.0143906904048356E-2</v>
      </c>
      <c r="Z18" s="5">
        <v>-9.6857566159563365E-3</v>
      </c>
      <c r="AA18" s="5">
        <v>2.8958518591278568E-4</v>
      </c>
      <c r="AB18" s="5">
        <v>4.4024998539222843E-2</v>
      </c>
      <c r="AC18" s="5">
        <v>4.2275612730479258E-3</v>
      </c>
      <c r="AD18" s="5">
        <v>2.1513943710047882E-2</v>
      </c>
      <c r="AE18" s="5">
        <v>3.7220225598983011E-3</v>
      </c>
      <c r="AF18" s="5">
        <v>6.8665611620115224E-3</v>
      </c>
      <c r="AG18" s="5">
        <v>5.726952632772634E-4</v>
      </c>
      <c r="AH18" s="5">
        <v>3.4124683129566334E-3</v>
      </c>
      <c r="AI18" s="5">
        <v>7.1766765997796579E-4</v>
      </c>
      <c r="AJ18" s="5">
        <v>1.0110435125819739E-3</v>
      </c>
      <c r="AK18" s="5">
        <v>1.3854941613992934E-4</v>
      </c>
      <c r="AL18" s="5">
        <v>3.9193506992291169E-4</v>
      </c>
      <c r="AM18" s="5">
        <v>8.4110699756288686E-5</v>
      </c>
      <c r="AN18" s="5">
        <v>5.3822360912738644E-4</v>
      </c>
      <c r="AO18" s="5">
        <v>4.0751865742183607E-5</v>
      </c>
      <c r="AP18" s="5">
        <v>2.9348762413825826E-5</v>
      </c>
      <c r="AQ18" s="5">
        <v>4.0237389365282232E-5</v>
      </c>
      <c r="AR18" s="5">
        <v>3.8774623940954802E-5</v>
      </c>
      <c r="AS18" s="5"/>
      <c r="AT18" s="5"/>
      <c r="AU18" s="5"/>
      <c r="AV18" s="5"/>
      <c r="AW18" s="5"/>
      <c r="AX18" s="5"/>
      <c r="AY18" s="5"/>
      <c r="AZ18" s="5"/>
      <c r="BA18" s="5"/>
      <c r="BB18" s="5"/>
    </row>
    <row r="19" spans="1:54" x14ac:dyDescent="0.3">
      <c r="A19" s="5">
        <v>15860</v>
      </c>
      <c r="B19" s="5"/>
      <c r="C19" s="5">
        <v>-0.84159969949283853</v>
      </c>
      <c r="D19" s="5">
        <v>-0.2893961987552201</v>
      </c>
      <c r="E19" s="5">
        <v>-9.4484110817457362E-2</v>
      </c>
      <c r="F19" s="5">
        <v>-0.26074749369799671</v>
      </c>
      <c r="G19" s="5">
        <v>-1.423991499021432E-2</v>
      </c>
      <c r="H19" s="5">
        <v>-7.6314067206126754E-2</v>
      </c>
      <c r="I19" s="5">
        <v>-4.2991405920127006E-2</v>
      </c>
      <c r="J19" s="5">
        <v>-0.13384326864592574</v>
      </c>
      <c r="K19" s="5">
        <v>-2.3752807788971772E-3</v>
      </c>
      <c r="L19" s="5">
        <v>-1.0361559593166443</v>
      </c>
      <c r="M19" s="5">
        <v>-9.0644429851307329E-2</v>
      </c>
      <c r="N19" s="5">
        <v>-8.9421862573305005E-2</v>
      </c>
      <c r="O19" s="5">
        <v>-3.2009825502490444E-2</v>
      </c>
      <c r="P19" s="5">
        <v>3.864470843861522E-2</v>
      </c>
      <c r="Q19" s="5">
        <v>-2.024205100669519E-2</v>
      </c>
      <c r="R19" s="5">
        <v>1.0033105553148987E-2</v>
      </c>
      <c r="S19" s="5">
        <v>-1.6688574118679547E-2</v>
      </c>
      <c r="T19" s="5">
        <v>-4.909215200975646E-2</v>
      </c>
      <c r="U19" s="5">
        <v>2.8654986812369387E-2</v>
      </c>
      <c r="V19" s="5">
        <v>1.3687628529676175E-2</v>
      </c>
      <c r="W19" s="5">
        <v>7.9481997162811888E-2</v>
      </c>
      <c r="X19" s="5">
        <v>0.23870540585291442</v>
      </c>
      <c r="Y19" s="5">
        <v>7.3500619614470075E-2</v>
      </c>
      <c r="Z19" s="5">
        <v>-1.0174547608749033E-2</v>
      </c>
      <c r="AA19" s="5">
        <v>3.0495940912206705E-4</v>
      </c>
      <c r="AB19" s="5">
        <v>4.6478579109205859E-2</v>
      </c>
      <c r="AC19" s="5">
        <v>4.4744007693223471E-3</v>
      </c>
      <c r="AD19" s="5">
        <v>2.282759621162227E-2</v>
      </c>
      <c r="AE19" s="5">
        <v>3.9592969035681918E-3</v>
      </c>
      <c r="AF19" s="5">
        <v>7.3228651059378518E-3</v>
      </c>
      <c r="AG19" s="5">
        <v>6.1231061356966667E-4</v>
      </c>
      <c r="AH19" s="5">
        <v>3.657860067682621E-3</v>
      </c>
      <c r="AI19" s="5">
        <v>7.7125134630859848E-4</v>
      </c>
      <c r="AJ19" s="5">
        <v>1.0893322629268252E-3</v>
      </c>
      <c r="AK19" s="5">
        <v>1.4966390365537754E-4</v>
      </c>
      <c r="AL19" s="5">
        <v>4.2447513875811275E-4</v>
      </c>
      <c r="AM19" s="5">
        <v>9.1331183970390202E-5</v>
      </c>
      <c r="AN19" s="5">
        <v>5.8595500011857386E-4</v>
      </c>
      <c r="AO19" s="5">
        <v>4.4482244715873459E-5</v>
      </c>
      <c r="AP19" s="5">
        <v>3.2119641968862586E-5</v>
      </c>
      <c r="AQ19" s="5">
        <v>4.4152617953872758E-5</v>
      </c>
      <c r="AR19" s="5">
        <v>4.266031950260535E-5</v>
      </c>
      <c r="AS19" s="5"/>
      <c r="AT19" s="5"/>
      <c r="AU19" s="5"/>
      <c r="AV19" s="5"/>
      <c r="AW19" s="5"/>
      <c r="AX19" s="5"/>
      <c r="AY19" s="5"/>
      <c r="AZ19" s="5"/>
      <c r="BA19" s="5"/>
      <c r="BB19" s="5"/>
    </row>
    <row r="20" spans="1:54" x14ac:dyDescent="0.3">
      <c r="A20" s="5">
        <v>15850</v>
      </c>
      <c r="B20" s="5"/>
      <c r="C20" s="5">
        <v>-0.84041170535986021</v>
      </c>
      <c r="D20" s="5">
        <v>-0.28820186276295762</v>
      </c>
      <c r="E20" s="5">
        <v>-9.4313283863776645E-2</v>
      </c>
      <c r="F20" s="5">
        <v>-0.26088404870525367</v>
      </c>
      <c r="G20" s="5">
        <v>-1.4280758268829814E-2</v>
      </c>
      <c r="H20" s="5">
        <v>-7.6712859450831089E-2</v>
      </c>
      <c r="I20" s="5">
        <v>-4.3317975442114284E-2</v>
      </c>
      <c r="J20" s="5">
        <v>-0.13517899756622273</v>
      </c>
      <c r="K20" s="5">
        <v>-2.4046789380309215E-3</v>
      </c>
      <c r="L20" s="5">
        <v>-1.0514776026543218</v>
      </c>
      <c r="M20" s="5">
        <v>-9.220449344114276E-2</v>
      </c>
      <c r="N20" s="5">
        <v>-9.1178843716444219E-2</v>
      </c>
      <c r="O20" s="5">
        <v>-3.2717223292925174E-2</v>
      </c>
      <c r="P20" s="5">
        <v>3.9593993650802087E-2</v>
      </c>
      <c r="Q20" s="5">
        <v>-2.0789465978876997E-2</v>
      </c>
      <c r="R20" s="5">
        <v>1.032944931944902E-2</v>
      </c>
      <c r="S20" s="5">
        <v>-1.7223342404985995E-2</v>
      </c>
      <c r="T20" s="5">
        <v>-5.0789058140272812E-2</v>
      </c>
      <c r="U20" s="5">
        <v>2.9718143748071996E-2</v>
      </c>
      <c r="V20" s="5">
        <v>1.4230382350225191E-2</v>
      </c>
      <c r="W20" s="5">
        <v>8.2837610184259267E-2</v>
      </c>
      <c r="X20" s="5">
        <v>0.24939918957614376</v>
      </c>
      <c r="Y20" s="5">
        <v>7.6984157827634125E-2</v>
      </c>
      <c r="Z20" s="5">
        <v>-1.0683330417222373E-2</v>
      </c>
      <c r="AA20" s="5">
        <v>3.2100989048256158E-4</v>
      </c>
      <c r="AB20" s="5">
        <v>4.9047593212161303E-2</v>
      </c>
      <c r="AC20" s="5">
        <v>4.7336038046575666E-3</v>
      </c>
      <c r="AD20" s="5">
        <v>2.4211019680070351E-2</v>
      </c>
      <c r="AE20" s="5">
        <v>4.2098883435424932E-3</v>
      </c>
      <c r="AF20" s="5">
        <v>7.8061503000666057E-3</v>
      </c>
      <c r="AG20" s="5">
        <v>6.5438722902920487E-4</v>
      </c>
      <c r="AH20" s="5">
        <v>3.9192329630333518E-3</v>
      </c>
      <c r="AI20" s="5">
        <v>8.2848515004635382E-4</v>
      </c>
      <c r="AJ20" s="5">
        <v>1.1731885760444545E-3</v>
      </c>
      <c r="AK20" s="5">
        <v>1.6160213136103617E-4</v>
      </c>
      <c r="AL20" s="5">
        <v>4.5952458295710799E-4</v>
      </c>
      <c r="AM20" s="5">
        <v>9.9130203744760763E-5</v>
      </c>
      <c r="AN20" s="5">
        <v>6.3765470659579184E-4</v>
      </c>
      <c r="AO20" s="5">
        <v>4.8534034593285179E-5</v>
      </c>
      <c r="AP20" s="5">
        <v>3.5137658771402133E-5</v>
      </c>
      <c r="AQ20" s="5">
        <v>4.842895167980395E-5</v>
      </c>
      <c r="AR20" s="5">
        <v>4.6916249065720545E-5</v>
      </c>
      <c r="AS20" s="5"/>
      <c r="AT20" s="5"/>
      <c r="AU20" s="5"/>
      <c r="AV20" s="5"/>
      <c r="AW20" s="5"/>
      <c r="AX20" s="5"/>
      <c r="AY20" s="5"/>
      <c r="AZ20" s="5"/>
      <c r="BA20" s="5"/>
      <c r="BB20" s="5"/>
    </row>
    <row r="21" spans="1:54" x14ac:dyDescent="0.3">
      <c r="A21" s="5">
        <v>15840</v>
      </c>
      <c r="B21" s="5"/>
      <c r="C21" s="5">
        <v>-0.8384452082265681</v>
      </c>
      <c r="D21" s="5">
        <v>-0.28687708844045962</v>
      </c>
      <c r="E21" s="5">
        <v>-9.409850213878429E-2</v>
      </c>
      <c r="F21" s="5">
        <v>-0.26089833386662725</v>
      </c>
      <c r="G21" s="5">
        <v>-1.4315027197861003E-2</v>
      </c>
      <c r="H21" s="5">
        <v>-7.7077820229342259E-2</v>
      </c>
      <c r="I21" s="5">
        <v>-4.3626762056788379E-2</v>
      </c>
      <c r="J21" s="5">
        <v>-0.13646487573887889</v>
      </c>
      <c r="K21" s="5">
        <v>-2.4333180042581193E-3</v>
      </c>
      <c r="L21" s="5">
        <v>-1.0665352161268142</v>
      </c>
      <c r="M21" s="5">
        <v>-9.3748425247228456E-2</v>
      </c>
      <c r="N21" s="5">
        <v>-9.2927881322235659E-2</v>
      </c>
      <c r="O21" s="5">
        <v>-3.3425030637974515E-2</v>
      </c>
      <c r="P21" s="5">
        <v>4.054819141469624E-2</v>
      </c>
      <c r="Q21" s="5">
        <v>-2.1342029690314714E-2</v>
      </c>
      <c r="R21" s="5">
        <v>1.0629753384715225E-2</v>
      </c>
      <c r="S21" s="5">
        <v>-1.7767263273153127E-2</v>
      </c>
      <c r="T21" s="5">
        <v>-5.2521100233821262E-2</v>
      </c>
      <c r="U21" s="5">
        <v>3.0806998236266724E-2</v>
      </c>
      <c r="V21" s="5">
        <v>1.4788081648048956E-2</v>
      </c>
      <c r="W21" s="5">
        <v>8.6296650358875793E-2</v>
      </c>
      <c r="X21" s="5">
        <v>0.26045703158068972</v>
      </c>
      <c r="Y21" s="5">
        <v>8.0597333052743136E-2</v>
      </c>
      <c r="Z21" s="5">
        <v>-1.1212639015844883E-2</v>
      </c>
      <c r="AA21" s="5">
        <v>3.3775757796977268E-4</v>
      </c>
      <c r="AB21" s="5">
        <v>5.1736084685332376E-2</v>
      </c>
      <c r="AC21" s="5">
        <v>5.0056515923465449E-3</v>
      </c>
      <c r="AD21" s="5">
        <v>2.5667192024389923E-2</v>
      </c>
      <c r="AE21" s="5">
        <v>4.4744139334923503E-3</v>
      </c>
      <c r="AF21" s="5">
        <v>8.3177632398939993E-3</v>
      </c>
      <c r="AG21" s="5">
        <v>6.9905655428870324E-4</v>
      </c>
      <c r="AH21" s="5">
        <v>4.1974955190882861E-3</v>
      </c>
      <c r="AI21" s="5">
        <v>8.8958898262469902E-4</v>
      </c>
      <c r="AJ21" s="5">
        <v>1.2629665964405856E-3</v>
      </c>
      <c r="AK21" s="5">
        <v>1.7441923945533781E-4</v>
      </c>
      <c r="AL21" s="5">
        <v>4.9725967237846389E-4</v>
      </c>
      <c r="AM21" s="5">
        <v>1.0755029914048739E-4</v>
      </c>
      <c r="AN21" s="5">
        <v>6.9362750030192493E-4</v>
      </c>
      <c r="AO21" s="5">
        <v>5.293296761589877E-5</v>
      </c>
      <c r="AP21" s="5">
        <v>3.8423401992809016E-5</v>
      </c>
      <c r="AQ21" s="5">
        <v>5.3097646103313575E-5</v>
      </c>
      <c r="AR21" s="5">
        <v>5.1575658359153821E-5</v>
      </c>
      <c r="AS21" s="5"/>
      <c r="AT21" s="5"/>
      <c r="AU21" s="5"/>
      <c r="AV21" s="5"/>
      <c r="AW21" s="5"/>
      <c r="AX21" s="5"/>
      <c r="AY21" s="5"/>
      <c r="AZ21" s="5"/>
      <c r="BA21" s="5"/>
      <c r="BB21" s="5"/>
    </row>
    <row r="22" spans="1:54" x14ac:dyDescent="0.3">
      <c r="A22" s="5">
        <v>15830</v>
      </c>
      <c r="B22" s="5"/>
      <c r="C22" s="5">
        <v>-0.83567730875950264</v>
      </c>
      <c r="D22" s="5">
        <v>-0.28542346748525915</v>
      </c>
      <c r="E22" s="5">
        <v>-9.3839983931716303E-2</v>
      </c>
      <c r="F22" s="5">
        <v>-0.2607900973868687</v>
      </c>
      <c r="G22" s="5">
        <v>-1.4342661223425696E-2</v>
      </c>
      <c r="H22" s="5">
        <v>-7.7408379334847552E-2</v>
      </c>
      <c r="I22" s="5">
        <v>-4.3917312490945756E-2</v>
      </c>
      <c r="J22" s="5">
        <v>-0.13769911186011574</v>
      </c>
      <c r="K22" s="5">
        <v>-2.4611601951138812E-3</v>
      </c>
      <c r="L22" s="5">
        <v>-1.081310124832187</v>
      </c>
      <c r="M22" s="5">
        <v>-9.5274444833621713E-2</v>
      </c>
      <c r="N22" s="5">
        <v>-9.4667127227705344E-2</v>
      </c>
      <c r="O22" s="5">
        <v>-3.4132575229502048E-2</v>
      </c>
      <c r="P22" s="5">
        <v>4.1506507706804752E-2</v>
      </c>
      <c r="Q22" s="5">
        <v>-2.1899353607865171E-2</v>
      </c>
      <c r="R22" s="5">
        <v>1.0933848808130602E-2</v>
      </c>
      <c r="S22" s="5">
        <v>-1.8320113636672707E-2</v>
      </c>
      <c r="T22" s="5">
        <v>-5.4287852780410019E-2</v>
      </c>
      <c r="U22" s="5">
        <v>3.1921475202690799E-2</v>
      </c>
      <c r="V22" s="5">
        <v>1.5360793455867989E-2</v>
      </c>
      <c r="W22" s="5">
        <v>8.9860231235903185E-2</v>
      </c>
      <c r="X22" s="5">
        <v>0.27188486326452849</v>
      </c>
      <c r="Y22" s="5">
        <v>8.4342904914115585E-2</v>
      </c>
      <c r="Z22" s="5">
        <v>-1.1763004927243147E-2</v>
      </c>
      <c r="AA22" s="5">
        <v>3.5522353669570502E-4</v>
      </c>
      <c r="AB22" s="5">
        <v>5.4548152783682115E-2</v>
      </c>
      <c r="AC22" s="5">
        <v>5.2910352267630462E-3</v>
      </c>
      <c r="AD22" s="5">
        <v>2.7199170105229771E-2</v>
      </c>
      <c r="AE22" s="5">
        <v>4.7535104099005205E-3</v>
      </c>
      <c r="AF22" s="5">
        <v>8.8591000443951178E-3</v>
      </c>
      <c r="AG22" s="5">
        <v>7.4645548741792583E-4</v>
      </c>
      <c r="AH22" s="5">
        <v>4.4935979365491024E-3</v>
      </c>
      <c r="AI22" s="5">
        <v>9.5479376752538158E-4</v>
      </c>
      <c r="AJ22" s="5">
        <v>1.3590396351394712E-3</v>
      </c>
      <c r="AK22" s="5">
        <v>1.8817356872976367E-4</v>
      </c>
      <c r="AL22" s="5">
        <v>5.3786758272893133E-4</v>
      </c>
      <c r="AM22" s="5">
        <v>1.166368015026321E-4</v>
      </c>
      <c r="AN22" s="5">
        <v>7.5419927209393874E-4</v>
      </c>
      <c r="AO22" s="5">
        <v>5.7706652425776794E-5</v>
      </c>
      <c r="AP22" s="5">
        <v>4.1999035898737036E-5</v>
      </c>
      <c r="AQ22" s="5">
        <v>5.8192458650750105E-5</v>
      </c>
      <c r="AR22" s="5">
        <v>5.6674571124662001E-5</v>
      </c>
      <c r="AS22" s="5"/>
      <c r="AT22" s="5"/>
      <c r="AU22" s="5"/>
      <c r="AV22" s="5"/>
      <c r="AW22" s="5"/>
      <c r="AX22" s="5"/>
      <c r="AY22" s="5"/>
      <c r="AZ22" s="5"/>
      <c r="BA22" s="5"/>
      <c r="BB22" s="5"/>
    </row>
    <row r="23" spans="1:54" x14ac:dyDescent="0.3">
      <c r="A23" s="5">
        <v>15820</v>
      </c>
      <c r="B23" s="5"/>
      <c r="C23" s="5">
        <v>-0.83208543952645408</v>
      </c>
      <c r="D23" s="5">
        <v>-0.28384276923023527</v>
      </c>
      <c r="E23" s="5">
        <v>-9.3538009149642165E-2</v>
      </c>
      <c r="F23" s="5">
        <v>-0.26055925968807242</v>
      </c>
      <c r="G23" s="5">
        <v>-1.4363608876063907E-2</v>
      </c>
      <c r="H23" s="5">
        <v>-7.770401116341287E-2</v>
      </c>
      <c r="I23" s="5">
        <v>-4.418919499432683E-2</v>
      </c>
      <c r="J23" s="5">
        <v>-0.13887996654176599</v>
      </c>
      <c r="K23" s="5">
        <v>-2.4881683183282173E-3</v>
      </c>
      <c r="L23" s="5">
        <v>-1.0957837425074226</v>
      </c>
      <c r="M23" s="5">
        <v>-9.6780762987474428E-2</v>
      </c>
      <c r="N23" s="5">
        <v>-9.63947070159826E-2</v>
      </c>
      <c r="O23" s="5">
        <v>-3.4839168796851935E-2</v>
      </c>
      <c r="P23" s="5">
        <v>4.2468121263012373E-2</v>
      </c>
      <c r="Q23" s="5">
        <v>-2.2461030900417213E-2</v>
      </c>
      <c r="R23" s="5">
        <v>1.1241555749465676E-2</v>
      </c>
      <c r="S23" s="5">
        <v>-1.8881649693654089E-2</v>
      </c>
      <c r="T23" s="5">
        <v>-5.6088823666419249E-2</v>
      </c>
      <c r="U23" s="5">
        <v>3.3061458908533264E-2</v>
      </c>
      <c r="V23" s="5">
        <v>1.5948565458117538E-2</v>
      </c>
      <c r="W23" s="5">
        <v>9.352936116294909E-2</v>
      </c>
      <c r="X23" s="5">
        <v>0.28368834601955495</v>
      </c>
      <c r="Y23" s="5">
        <v>8.8223573029297786E-2</v>
      </c>
      <c r="Z23" s="5">
        <v>-1.233495603231549E-2</v>
      </c>
      <c r="AA23" s="5">
        <v>3.7342891341018628E-4</v>
      </c>
      <c r="AB23" s="5">
        <v>5.7487947227266821E-2</v>
      </c>
      <c r="AC23" s="5">
        <v>5.5902553041990719E-3</v>
      </c>
      <c r="AD23" s="5">
        <v>2.881008864127375E-2</v>
      </c>
      <c r="AE23" s="5">
        <v>5.0478342213592757E-3</v>
      </c>
      <c r="AF23" s="5">
        <v>9.4316070790999903E-3</v>
      </c>
      <c r="AG23" s="5">
        <v>7.96726495980242E-4</v>
      </c>
      <c r="AH23" s="5">
        <v>4.8085332879668321E-3</v>
      </c>
      <c r="AI23" s="5">
        <v>1.0243418250711618E-3</v>
      </c>
      <c r="AJ23" s="5">
        <v>1.4618009489646138E-3</v>
      </c>
      <c r="AK23" s="5">
        <v>2.0292680749887894E-4</v>
      </c>
      <c r="AL23" s="5">
        <v>5.8154694966900159E-4</v>
      </c>
      <c r="AM23" s="5">
        <v>1.2643798821901483E-4</v>
      </c>
      <c r="AN23" s="5">
        <v>8.1971829638812258E-4</v>
      </c>
      <c r="AO23" s="5">
        <v>6.28846944115665E-5</v>
      </c>
      <c r="AP23" s="5">
        <v>4.5888407380150879E-5</v>
      </c>
      <c r="AQ23" s="5">
        <v>6.3749829489094073E-5</v>
      </c>
      <c r="AR23" s="5">
        <v>6.2252000898532469E-5</v>
      </c>
      <c r="AS23" s="5"/>
      <c r="AT23" s="5"/>
      <c r="AU23" s="5"/>
      <c r="AV23" s="5"/>
      <c r="AW23" s="5"/>
      <c r="AX23" s="5"/>
      <c r="AY23" s="5"/>
      <c r="AZ23" s="5"/>
      <c r="BA23" s="5"/>
      <c r="BB23" s="5"/>
    </row>
    <row r="24" spans="1:54" x14ac:dyDescent="0.3">
      <c r="A24" s="5">
        <v>15810</v>
      </c>
      <c r="B24" s="5"/>
      <c r="C24" s="5">
        <v>-0.82764740851456176</v>
      </c>
      <c r="D24" s="5">
        <v>-0.28213693709970983</v>
      </c>
      <c r="E24" s="5">
        <v>-9.3192918855584589E-2</v>
      </c>
      <c r="F24" s="5">
        <v>-0.26020591414139316</v>
      </c>
      <c r="G24" s="5">
        <v>-1.4377827920028886E-2</v>
      </c>
      <c r="H24" s="5">
        <v>-7.7964236070733592E-2</v>
      </c>
      <c r="I24" s="5">
        <v>-4.4442000385159573E-2</v>
      </c>
      <c r="J24" s="5">
        <v>-0.1400057562922109</v>
      </c>
      <c r="K24" s="5">
        <v>-2.5143058518724858E-3</v>
      </c>
      <c r="L24" s="5">
        <v>-1.1099376086914019</v>
      </c>
      <c r="M24" s="5">
        <v>-9.8265584978350404E-2</v>
      </c>
      <c r="N24" s="5">
        <v>-9.8108723033167464E-2</v>
      </c>
      <c r="O24" s="5">
        <v>-3.5544108036273621E-2</v>
      </c>
      <c r="P24" s="5">
        <v>4.3432184419420553E-2</v>
      </c>
      <c r="Q24" s="5">
        <v>-2.3026636679892368E-2</v>
      </c>
      <c r="R24" s="5">
        <v>1.1552683464960569E-2</v>
      </c>
      <c r="S24" s="5">
        <v>-1.9451606677307658E-2</v>
      </c>
      <c r="T24" s="5">
        <v>-5.7923452636549987E-2</v>
      </c>
      <c r="U24" s="5">
        <v>3.4226791546615717E-2</v>
      </c>
      <c r="V24" s="5">
        <v>1.6551425071307857E-2</v>
      </c>
      <c r="W24" s="5">
        <v>9.7304936533052999E-2</v>
      </c>
      <c r="X24" s="5">
        <v>0.29587284709496126</v>
      </c>
      <c r="Y24" s="5">
        <v>9.2241968616602873E-2</v>
      </c>
      <c r="Z24" s="5">
        <v>-1.2929015324806581E-2</v>
      </c>
      <c r="AA24" s="5">
        <v>3.9239489877676515E-4</v>
      </c>
      <c r="AB24" s="5">
        <v>6.0559662826920581E-2</v>
      </c>
      <c r="AC24" s="5">
        <v>5.9038214962007776E-3</v>
      </c>
      <c r="AD24" s="5">
        <v>3.0503158848238891E-2</v>
      </c>
      <c r="AE24" s="5">
        <v>5.3580615099910398E-3</v>
      </c>
      <c r="AF24" s="5">
        <v>1.0036781495551185E-2</v>
      </c>
      <c r="AG24" s="5">
        <v>8.5001772740323812E-4</v>
      </c>
      <c r="AH24" s="5">
        <v>5.1433386899290634E-3</v>
      </c>
      <c r="AI24" s="5">
        <v>1.0984872583029652E-3</v>
      </c>
      <c r="AJ24" s="5">
        <v>1.5716645320574501E-3</v>
      </c>
      <c r="AK24" s="5">
        <v>2.1874414228415388E-4</v>
      </c>
      <c r="AL24" s="5">
        <v>6.2850844154602062E-4</v>
      </c>
      <c r="AM24" s="5">
        <v>1.3700524375511027E-4</v>
      </c>
      <c r="AN24" s="5">
        <v>8.905565546858266E-4</v>
      </c>
      <c r="AO24" s="5">
        <v>6.8498822354558033E-5</v>
      </c>
      <c r="AP24" s="5">
        <v>5.0117159675320934E-5</v>
      </c>
      <c r="AQ24" s="5">
        <v>6.9809073704092385E-5</v>
      </c>
      <c r="AR24" s="5">
        <v>6.835017702051368E-5</v>
      </c>
      <c r="AS24" s="5"/>
      <c r="AT24" s="5"/>
      <c r="AU24" s="5"/>
      <c r="AV24" s="5"/>
      <c r="AW24" s="5"/>
      <c r="AX24" s="5"/>
      <c r="AY24" s="5"/>
      <c r="AZ24" s="5"/>
      <c r="BA24" s="5"/>
      <c r="BB24" s="5"/>
    </row>
    <row r="25" spans="1:54" x14ac:dyDescent="0.3">
      <c r="A25" s="5">
        <v>15800</v>
      </c>
      <c r="B25" s="5"/>
      <c r="C25" s="5">
        <v>-0.82234144313228541</v>
      </c>
      <c r="D25" s="5">
        <v>-0.28030808465950841</v>
      </c>
      <c r="E25" s="5">
        <v>-9.2805114662080149E-2</v>
      </c>
      <c r="F25" s="5">
        <v>-0.25973032739411689</v>
      </c>
      <c r="G25" s="5">
        <v>-1.4385285481717525E-2</v>
      </c>
      <c r="H25" s="5">
        <v>-7.8188621631928856E-2</v>
      </c>
      <c r="I25" s="5">
        <v>-4.4675343053780417E-2</v>
      </c>
      <c r="J25" s="5">
        <v>-0.14107485741825559</v>
      </c>
      <c r="K25" s="5">
        <v>-2.5395370236857345E-3</v>
      </c>
      <c r="L25" s="5">
        <v>-1.1237534262714461</v>
      </c>
      <c r="M25" s="5">
        <v>-9.9727113898820038E-2</v>
      </c>
      <c r="N25" s="5">
        <v>-9.9807257531544555E-2</v>
      </c>
      <c r="O25" s="5">
        <v>-3.6246675600638989E-2</v>
      </c>
      <c r="P25" s="5">
        <v>4.4397824040933467E-2</v>
      </c>
      <c r="Q25" s="5">
        <v>-2.3595728293542371E-2</v>
      </c>
      <c r="R25" s="5">
        <v>1.1867030329646023E-2</v>
      </c>
      <c r="S25" s="5">
        <v>-2.0029698648744911E-2</v>
      </c>
      <c r="T25" s="5">
        <v>-5.9791109863878769E-2</v>
      </c>
      <c r="U25" s="5">
        <v>3.5417271883621218E-2</v>
      </c>
      <c r="V25" s="5">
        <v>1.716937853441337E-2</v>
      </c>
      <c r="W25" s="5">
        <v>0.10118773499784905</v>
      </c>
      <c r="X25" s="5">
        <v>0.30844341501677414</v>
      </c>
      <c r="Y25" s="5">
        <v>9.6400645842909888E-2</v>
      </c>
      <c r="Z25" s="5">
        <v>-1.3545699611017994E-2</v>
      </c>
      <c r="AA25" s="5">
        <v>4.1214268740808813E-4</v>
      </c>
      <c r="AB25" s="5">
        <v>6.3767533678988214E-2</v>
      </c>
      <c r="AC25" s="5">
        <v>6.2322520736967021E-3</v>
      </c>
      <c r="AD25" s="5">
        <v>3.2281666797042766E-2</v>
      </c>
      <c r="AE25" s="5">
        <v>5.6848880417728152E-3</v>
      </c>
      <c r="AF25" s="5">
        <v>1.0676171679548006E-2</v>
      </c>
      <c r="AG25" s="5">
        <v>9.0648311290570196E-4</v>
      </c>
      <c r="AH25" s="5">
        <v>5.4990964511537153E-3</v>
      </c>
      <c r="AI25" s="5">
        <v>1.1774963388410764E-3</v>
      </c>
      <c r="AJ25" s="5">
        <v>1.689065918197821E-3</v>
      </c>
      <c r="AK25" s="5">
        <v>2.3569441210459217E-4</v>
      </c>
      <c r="AL25" s="5">
        <v>6.7897535061351116E-4</v>
      </c>
      <c r="AM25" s="5">
        <v>1.4839322703295813E-4</v>
      </c>
      <c r="AN25" s="5">
        <v>9.671111195733433E-4</v>
      </c>
      <c r="AO25" s="5">
        <v>7.4583021585600712E-5</v>
      </c>
      <c r="AP25" s="5">
        <v>5.4712852540345612E-5</v>
      </c>
      <c r="AQ25" s="5">
        <v>7.6412585331850005E-5</v>
      </c>
      <c r="AR25" s="5">
        <v>7.5014785651674669E-5</v>
      </c>
      <c r="AS25" s="5"/>
      <c r="AT25" s="5"/>
      <c r="AU25" s="5"/>
      <c r="AV25" s="5"/>
      <c r="AW25" s="5"/>
      <c r="AX25" s="5"/>
      <c r="AY25" s="5"/>
      <c r="AZ25" s="5"/>
      <c r="BA25" s="5"/>
      <c r="BB25" s="5"/>
    </row>
    <row r="26" spans="1:54" x14ac:dyDescent="0.3">
      <c r="A26" s="5">
        <v>15790</v>
      </c>
      <c r="B26" s="5"/>
      <c r="C26" s="5">
        <v>-0.81614623461196789</v>
      </c>
      <c r="D26" s="5">
        <v>-0.27835849127205431</v>
      </c>
      <c r="E26" s="5">
        <v>-9.237505798153739E-2</v>
      </c>
      <c r="F26" s="5">
        <v>-0.25913293928921227</v>
      </c>
      <c r="G26" s="5">
        <v>-1.4385958156725765E-2</v>
      </c>
      <c r="H26" s="5">
        <v>-7.8376783799866456E-2</v>
      </c>
      <c r="I26" s="5">
        <v>-4.4888861920969789E-2</v>
      </c>
      <c r="J26" s="5">
        <v>-0.1420857098356266</v>
      </c>
      <c r="K26" s="5">
        <v>-2.5638268908465224E-3</v>
      </c>
      <c r="L26" s="5">
        <v>-1.1372130993126672</v>
      </c>
      <c r="M26" s="5">
        <v>-0.10116355407845168</v>
      </c>
      <c r="N26" s="5">
        <v>-0.10148837593309781</v>
      </c>
      <c r="O26" s="5">
        <v>-3.6946141148185403E-2</v>
      </c>
      <c r="P26" s="5">
        <v>4.5364142537435023E-2</v>
      </c>
      <c r="Q26" s="5">
        <v>-2.4167845668309637E-2</v>
      </c>
      <c r="R26" s="5">
        <v>1.2184383886937282E-2</v>
      </c>
      <c r="S26" s="5">
        <v>-2.0615618334247892E-2</v>
      </c>
      <c r="T26" s="5">
        <v>-6.1691094636447896E-2</v>
      </c>
      <c r="U26" s="5">
        <v>3.6632653954294173E-2</v>
      </c>
      <c r="V26" s="5">
        <v>1.7802410012425267E-2</v>
      </c>
      <c r="W26" s="5">
        <v>0.10517840866540054</v>
      </c>
      <c r="X26" s="5">
        <v>0.32140475461489781</v>
      </c>
      <c r="Y26" s="5">
        <v>0.10070207292408476</v>
      </c>
      <c r="Z26" s="5">
        <v>-1.4185518155552954E-2</v>
      </c>
      <c r="AA26" s="5">
        <v>4.3269343565246294E-4</v>
      </c>
      <c r="AB26" s="5">
        <v>6.7115826920792682E-2</v>
      </c>
      <c r="AC26" s="5">
        <v>6.5760733802772472E-3</v>
      </c>
      <c r="AD26" s="5">
        <v>3.414897147777491E-2</v>
      </c>
      <c r="AE26" s="5">
        <v>6.0290290825019324E-3</v>
      </c>
      <c r="AF26" s="5">
        <v>1.1351377600362204E-2</v>
      </c>
      <c r="AG26" s="5">
        <v>9.6628246418979918E-4</v>
      </c>
      <c r="AH26" s="5">
        <v>5.876935191131083E-3</v>
      </c>
      <c r="AI26" s="5">
        <v>1.2616478915413322E-3</v>
      </c>
      <c r="AJ26" s="5">
        <v>1.8144629923339667E-3</v>
      </c>
      <c r="AK26" s="5">
        <v>2.5385026620155528E-4</v>
      </c>
      <c r="AL26" s="5">
        <v>7.3318420251658673E-4</v>
      </c>
      <c r="AM26" s="5">
        <v>1.6066004520513331E-4</v>
      </c>
      <c r="AN26" s="5">
        <v>1.0498056005019294E-3</v>
      </c>
      <c r="AO26" s="5">
        <v>8.1173673860400358E-5</v>
      </c>
      <c r="AP26" s="5">
        <v>5.9705089127928323E-5</v>
      </c>
      <c r="AQ26" s="5">
        <v>8.3606053806818009E-5</v>
      </c>
      <c r="AR26" s="5">
        <v>8.2295226610173901E-5</v>
      </c>
      <c r="AS26" s="5"/>
      <c r="AT26" s="5"/>
      <c r="AU26" s="5"/>
      <c r="AV26" s="5"/>
      <c r="AW26" s="5"/>
      <c r="AX26" s="5"/>
      <c r="AY26" s="5"/>
      <c r="AZ26" s="5"/>
      <c r="BA26" s="5"/>
      <c r="BB26" s="5"/>
    </row>
    <row r="27" spans="1:54" x14ac:dyDescent="0.3">
      <c r="A27" s="5">
        <v>15780</v>
      </c>
      <c r="B27" s="5"/>
      <c r="C27" s="5">
        <v>-0.8090409827262165</v>
      </c>
      <c r="D27" s="5">
        <v>-0.27629059736887734</v>
      </c>
      <c r="E27" s="5">
        <v>-9.1903269135224147E-2</v>
      </c>
      <c r="F27" s="5">
        <v>-0.25841436237582177</v>
      </c>
      <c r="G27" s="5">
        <v>-1.437983209508165E-2</v>
      </c>
      <c r="H27" s="5">
        <v>-7.8528387957797846E-2</v>
      </c>
      <c r="I27" s="5">
        <v>-4.5082221347743104E-2</v>
      </c>
      <c r="J27" s="5">
        <v>-0.14303682077591942</v>
      </c>
      <c r="K27" s="5">
        <v>-2.5871414179538641E-3</v>
      </c>
      <c r="L27" s="5">
        <v>-1.1502987710664334</v>
      </c>
      <c r="M27" s="5">
        <v>-0.10257311456288212</v>
      </c>
      <c r="N27" s="5">
        <v>-0.10315013020670245</v>
      </c>
      <c r="O27" s="5">
        <v>-3.7641762448768115E-2</v>
      </c>
      <c r="P27" s="5">
        <v>4.6330218967090379E-2</v>
      </c>
      <c r="Q27" s="5">
        <v>-2.4742511707857691E-2</v>
      </c>
      <c r="R27" s="5">
        <v>1.2504520926270205E-2</v>
      </c>
      <c r="S27" s="5">
        <v>-2.1209037009093497E-2</v>
      </c>
      <c r="T27" s="5">
        <v>-6.3622634168762765E-2</v>
      </c>
      <c r="U27" s="5">
        <v>3.7872645813616893E-2</v>
      </c>
      <c r="V27" s="5">
        <v>1.8450480716301249E-2</v>
      </c>
      <c r="W27" s="5">
        <v>0.10927747730221679</v>
      </c>
      <c r="X27" s="5">
        <v>0.3347612017129557</v>
      </c>
      <c r="Y27" s="5">
        <v>0.10514862299189938</v>
      </c>
      <c r="Z27" s="5">
        <v>-1.4848971274231747E-2</v>
      </c>
      <c r="AA27" s="5">
        <v>4.5406821713089954E-4</v>
      </c>
      <c r="AB27" s="5">
        <v>7.0608836039537271E-2</v>
      </c>
      <c r="AC27" s="5">
        <v>6.9358192530593913E-3</v>
      </c>
      <c r="AD27" s="5">
        <v>3.6108502556282042E-2</v>
      </c>
      <c r="AE27" s="5">
        <v>6.3912192161101238E-3</v>
      </c>
      <c r="AF27" s="5">
        <v>1.2064051052899316E-2</v>
      </c>
      <c r="AG27" s="5">
        <v>1.0295815620743763E-3</v>
      </c>
      <c r="AH27" s="5">
        <v>6.2780309236483934E-3</v>
      </c>
      <c r="AI27" s="5">
        <v>1.3512336766675871E-3</v>
      </c>
      <c r="AJ27" s="5">
        <v>1.9483368095629641E-3</v>
      </c>
      <c r="AK27" s="5">
        <v>2.732883249978335E-4</v>
      </c>
      <c r="AL27" s="5">
        <v>7.9138538373725066E-4</v>
      </c>
      <c r="AM27" s="5">
        <v>1.7386743385626712E-4</v>
      </c>
      <c r="AN27" s="5">
        <v>1.1390916525496543E-3</v>
      </c>
      <c r="AO27" s="5">
        <v>8.8309704156145432E-5</v>
      </c>
      <c r="AP27" s="5">
        <v>6.5125649835358468E-5</v>
      </c>
      <c r="AQ27" s="5">
        <v>9.1438693401125961E-5</v>
      </c>
      <c r="AR27" s="5">
        <v>9.0244886860906746E-5</v>
      </c>
      <c r="AS27" s="5"/>
      <c r="AT27" s="5"/>
      <c r="AU27" s="5"/>
      <c r="AV27" s="5"/>
      <c r="AW27" s="5"/>
      <c r="AX27" s="5"/>
      <c r="AY27" s="5"/>
      <c r="AZ27" s="5"/>
      <c r="BA27" s="5"/>
      <c r="BB27" s="5"/>
    </row>
    <row r="28" spans="1:54" x14ac:dyDescent="0.3">
      <c r="A28" s="5">
        <v>15770</v>
      </c>
      <c r="B28" s="5"/>
      <c r="C28" s="5">
        <v>-0.80100544072805946</v>
      </c>
      <c r="D28" s="5">
        <v>-0.27410699935417482</v>
      </c>
      <c r="E28" s="5">
        <v>-9.1390326323190302E-2</v>
      </c>
      <c r="F28" s="5">
        <v>-0.25757538101049798</v>
      </c>
      <c r="G28" s="5">
        <v>-1.4366903064277722E-2</v>
      </c>
      <c r="H28" s="5">
        <v>-7.8643149862392667E-2</v>
      </c>
      <c r="I28" s="5">
        <v>-4.525511199346352E-2</v>
      </c>
      <c r="J28" s="5">
        <v>-0.14392676837797075</v>
      </c>
      <c r="K28" s="5">
        <v>-2.60944755447937E-3</v>
      </c>
      <c r="L28" s="5">
        <v>-1.1629928620516334</v>
      </c>
      <c r="M28" s="5">
        <v>-0.10395401264925999</v>
      </c>
      <c r="N28" s="5">
        <v>-0.10479056235182704</v>
      </c>
      <c r="O28" s="5">
        <v>-3.833278654588481E-2</v>
      </c>
      <c r="P28" s="5">
        <v>4.7295110226003592E-2</v>
      </c>
      <c r="Q28" s="5">
        <v>-2.5319232742721333E-2</v>
      </c>
      <c r="R28" s="5">
        <v>1.2827207589479856E-2</v>
      </c>
      <c r="S28" s="5">
        <v>-2.180960442993022E-2</v>
      </c>
      <c r="T28" s="5">
        <v>-6.5584882546464912E-2</v>
      </c>
      <c r="U28" s="5">
        <v>3.9136908353009162E-2</v>
      </c>
      <c r="V28" s="5">
        <v>1.9113528042632076E-2</v>
      </c>
      <c r="W28" s="5">
        <v>0.11348532155986524</v>
      </c>
      <c r="X28" s="5">
        <v>0.34851669754002751</v>
      </c>
      <c r="Y28" s="5">
        <v>0.10974256474281882</v>
      </c>
      <c r="Z28" s="5">
        <v>-1.5536548875569123E-2</v>
      </c>
      <c r="AA28" s="5">
        <v>4.7628797603178289E-4</v>
      </c>
      <c r="AB28" s="5">
        <v>7.4250873728512093E-2</v>
      </c>
      <c r="AC28" s="5">
        <v>7.3120303896578396E-3</v>
      </c>
      <c r="AD28" s="5">
        <v>3.816375781040092E-2</v>
      </c>
      <c r="AE28" s="5">
        <v>6.7722121020120356E-3</v>
      </c>
      <c r="AF28" s="5">
        <v>1.2815895784599055E-2</v>
      </c>
      <c r="AG28" s="5">
        <v>1.0965522362133828E-3</v>
      </c>
      <c r="AH28" s="5">
        <v>6.7036080992237037E-3</v>
      </c>
      <c r="AI28" s="5">
        <v>1.4465587682083558E-3</v>
      </c>
      <c r="AJ28" s="5">
        <v>2.0911924196334725E-3</v>
      </c>
      <c r="AK28" s="5">
        <v>2.9408934406262988E-4</v>
      </c>
      <c r="AL28" s="5">
        <v>8.5384378660114041E-4</v>
      </c>
      <c r="AM28" s="5">
        <v>1.8808094364403664E-4</v>
      </c>
      <c r="AN28" s="5">
        <v>1.2354505492506436E-3</v>
      </c>
      <c r="AO28" s="5">
        <v>9.6032734586669371E-5</v>
      </c>
      <c r="AP28" s="5">
        <v>7.1008633382972259E-5</v>
      </c>
      <c r="AQ28" s="5">
        <v>9.9963486241006529E-5</v>
      </c>
      <c r="AR28" s="5">
        <v>9.8921431521229228E-5</v>
      </c>
      <c r="AS28" s="5"/>
      <c r="AT28" s="5"/>
      <c r="AU28" s="5"/>
      <c r="AV28" s="5"/>
      <c r="AW28" s="5"/>
      <c r="AX28" s="5"/>
      <c r="AY28" s="5"/>
      <c r="AZ28" s="5"/>
      <c r="BA28" s="5"/>
      <c r="BB28" s="5"/>
    </row>
    <row r="29" spans="1:54" x14ac:dyDescent="0.3">
      <c r="A29" s="5">
        <v>15760</v>
      </c>
      <c r="B29" s="5"/>
      <c r="C29" s="5">
        <v>-0.7920199604215773</v>
      </c>
      <c r="D29" s="5">
        <v>-0.27181044415428851</v>
      </c>
      <c r="E29" s="5">
        <v>-9.083686445789331E-2</v>
      </c>
      <c r="F29" s="5">
        <v>-0.25661695005034463</v>
      </c>
      <c r="G29" s="5">
        <v>-1.434717648979561E-2</v>
      </c>
      <c r="H29" s="5">
        <v>-7.8720836473590433E-2</v>
      </c>
      <c r="I29" s="5">
        <v>-4.5407251619278097E-2</v>
      </c>
      <c r="J29" s="5">
        <v>-0.14475420515186824</v>
      </c>
      <c r="K29" s="5">
        <v>-2.6307133108523567E-3</v>
      </c>
      <c r="L29" s="5">
        <v>-1.1752781081001518</v>
      </c>
      <c r="M29" s="5">
        <v>-0.1053044774689624</v>
      </c>
      <c r="N29" s="5">
        <v>-0.10640770798105985</v>
      </c>
      <c r="O29" s="5">
        <v>-3.9018450972485082E-2</v>
      </c>
      <c r="P29" s="5">
        <v>4.8257852323147492E-2</v>
      </c>
      <c r="Q29" s="5">
        <v>-2.5897499033859482E-2</v>
      </c>
      <c r="R29" s="5">
        <v>1.3152199506545972E-2</v>
      </c>
      <c r="S29" s="5">
        <v>-2.2416948817610378E-2</v>
      </c>
      <c r="T29" s="5">
        <v>-6.7576919812314118E-2</v>
      </c>
      <c r="U29" s="5">
        <v>4.0425054186626154E-2</v>
      </c>
      <c r="V29" s="5">
        <v>1.9791464736422553E-2</v>
      </c>
      <c r="W29" s="5">
        <v>0.11780217624745978</v>
      </c>
      <c r="X29" s="5">
        <v>0.36267476292736628</v>
      </c>
      <c r="Y29" s="5">
        <v>0.1144860528856619</v>
      </c>
      <c r="Z29" s="5">
        <v>-1.6248728952449137E-2</v>
      </c>
      <c r="AA29" s="5">
        <v>4.9937347817843717E-4</v>
      </c>
      <c r="AB29" s="5">
        <v>7.8046264285672559E-2</v>
      </c>
      <c r="AC29" s="5">
        <v>7.7052536598815804E-3</v>
      </c>
      <c r="AD29" s="5">
        <v>4.031830023314819E-2</v>
      </c>
      <c r="AE29" s="5">
        <v>7.1727801681688531E-3</v>
      </c>
      <c r="AF29" s="5">
        <v>1.3608667498692415E-2</v>
      </c>
      <c r="AG29" s="5">
        <v>1.1673724350124556E-3</v>
      </c>
      <c r="AH29" s="5">
        <v>7.1549406001697362E-3</v>
      </c>
      <c r="AI29" s="5">
        <v>1.5479419268717696E-3</v>
      </c>
      <c r="AJ29" s="5">
        <v>2.2435596948628704E-3</v>
      </c>
      <c r="AK29" s="5">
        <v>3.1633838082359731E-4</v>
      </c>
      <c r="AL29" s="5">
        <v>9.2083947134948777E-4</v>
      </c>
      <c r="AM29" s="5">
        <v>2.0337013336927239E-4</v>
      </c>
      <c r="AN29" s="5">
        <v>1.3393948204424083E-3</v>
      </c>
      <c r="AO29" s="5">
        <v>1.0438724562613567E-4</v>
      </c>
      <c r="AP29" s="5">
        <v>7.7390605383527558E-5</v>
      </c>
      <c r="AQ29" s="5">
        <v>1.0923743949558958E-4</v>
      </c>
      <c r="AR29" s="5">
        <v>1.083871132703502E-4</v>
      </c>
      <c r="AS29" s="5"/>
      <c r="AT29" s="5"/>
      <c r="AU29" s="5"/>
      <c r="AV29" s="5"/>
      <c r="AW29" s="5"/>
      <c r="AX29" s="5"/>
      <c r="AY29" s="5"/>
      <c r="AZ29" s="5"/>
      <c r="BA29" s="5"/>
      <c r="BB29" s="5"/>
    </row>
    <row r="30" spans="1:54" x14ac:dyDescent="0.3">
      <c r="A30" s="5">
        <v>15750</v>
      </c>
      <c r="B30" s="5"/>
      <c r="C30" s="5">
        <v>-0.78206553726670536</v>
      </c>
      <c r="D30" s="5">
        <v>-0.26940382342910718</v>
      </c>
      <c r="E30" s="5">
        <v>-9.024357386475157E-2</v>
      </c>
      <c r="F30" s="5">
        <v>-0.25554019314057907</v>
      </c>
      <c r="G30" s="5">
        <v>-1.4320667472888307E-2</v>
      </c>
      <c r="H30" s="5">
        <v>-7.8761266668033209E-2</v>
      </c>
      <c r="I30" s="5">
        <v>-4.5538385834026023E-2</v>
      </c>
      <c r="J30" s="5">
        <v>-0.145517861304057</v>
      </c>
      <c r="K30" s="5">
        <v>-2.6509078330398993E-3</v>
      </c>
      <c r="L30" s="5">
        <v>-1.1871375982561008</v>
      </c>
      <c r="M30" s="5">
        <v>-0.10662275360815161</v>
      </c>
      <c r="N30" s="5">
        <v>-0.10799959999324646</v>
      </c>
      <c r="O30" s="5">
        <v>-3.9697985018357994E-2</v>
      </c>
      <c r="P30" s="5">
        <v>4.9217461739148802E-2</v>
      </c>
      <c r="Q30" s="5">
        <v>-2.6476785329715764E-2</v>
      </c>
      <c r="R30" s="5">
        <v>1.3479241961252325E-2</v>
      </c>
      <c r="S30" s="5">
        <v>-2.3030676892281342E-2</v>
      </c>
      <c r="T30" s="5">
        <v>-6.9597751201432537E-2</v>
      </c>
      <c r="U30" s="5">
        <v>4.1736646613851409E-2</v>
      </c>
      <c r="V30" s="5">
        <v>2.048417808045204E-2</v>
      </c>
      <c r="W30" s="5">
        <v>0.12222812367212714</v>
      </c>
      <c r="X30" s="5">
        <v>0.37723847235702063</v>
      </c>
      <c r="Y30" s="5">
        <v>0.1193811184066393</v>
      </c>
      <c r="Z30" s="5">
        <v>-1.6985976025909462E-2</v>
      </c>
      <c r="AA30" s="5">
        <v>5.2334525989377136E-4</v>
      </c>
      <c r="AB30" s="5">
        <v>8.1999335551015878E-2</v>
      </c>
      <c r="AC30" s="5">
        <v>8.1160413608850988E-3</v>
      </c>
      <c r="AD30" s="5">
        <v>4.2575754790553401E-2</v>
      </c>
      <c r="AE30" s="5">
        <v>7.5937142365482295E-3</v>
      </c>
      <c r="AF30" s="5">
        <v>1.4444173725291411E-2</v>
      </c>
      <c r="AG30" s="5">
        <v>1.2422262848272923E-3</v>
      </c>
      <c r="AH30" s="5">
        <v>7.6333526817006685E-3</v>
      </c>
      <c r="AI30" s="5">
        <v>1.6557159661970203E-3</v>
      </c>
      <c r="AJ30" s="5">
        <v>2.4059941591800336E-3</v>
      </c>
      <c r="AK30" s="5">
        <v>3.4012496373575155E-4</v>
      </c>
      <c r="AL30" s="5">
        <v>9.9266834467380506E-4</v>
      </c>
      <c r="AM30" s="5">
        <v>2.1980876944038721E-4</v>
      </c>
      <c r="AN30" s="5">
        <v>1.4514699559339454E-3</v>
      </c>
      <c r="AO30" s="5">
        <v>1.1342074482255217E-4</v>
      </c>
      <c r="AP30" s="5">
        <v>8.4310754661029845E-5</v>
      </c>
      <c r="AQ30" s="5">
        <v>1.1932185734129499E-4</v>
      </c>
      <c r="AR30" s="5">
        <v>1.1870910107433692E-4</v>
      </c>
      <c r="AS30" s="5"/>
      <c r="AT30" s="5"/>
      <c r="AU30" s="5"/>
      <c r="AV30" s="5"/>
      <c r="AW30" s="5"/>
      <c r="AX30" s="5"/>
      <c r="AY30" s="5"/>
      <c r="AZ30" s="5"/>
      <c r="BA30" s="5"/>
      <c r="BB30" s="5"/>
    </row>
    <row r="31" spans="1:54" x14ac:dyDescent="0.3">
      <c r="A31" s="5">
        <v>15740</v>
      </c>
      <c r="B31" s="5"/>
      <c r="C31" s="5">
        <v>-0.77112385541914286</v>
      </c>
      <c r="D31" s="5">
        <v>-0.26689016746251104</v>
      </c>
      <c r="E31" s="5">
        <v>-8.9611198853293828E-2</v>
      </c>
      <c r="F31" s="5">
        <v>-0.25434640060038805</v>
      </c>
      <c r="G31" s="5">
        <v>-1.4287400785460078E-2</v>
      </c>
      <c r="H31" s="5">
        <v>-7.8764311833203357E-2</v>
      </c>
      <c r="I31" s="5">
        <v>-4.5648288779932433E-2</v>
      </c>
      <c r="J31" s="5">
        <v>-0.14621654791233371</v>
      </c>
      <c r="K31" s="5">
        <v>-2.6700014753853786E-3</v>
      </c>
      <c r="L31" s="5">
        <v>-1.1985548124168368</v>
      </c>
      <c r="M31" s="5">
        <v>-0.10790710475640745</v>
      </c>
      <c r="N31" s="5">
        <v>-0.10956427232852725</v>
      </c>
      <c r="O31" s="5">
        <v>-4.0370611046645154E-2</v>
      </c>
      <c r="P31" s="5">
        <v>5.0172936867204102E-2</v>
      </c>
      <c r="Q31" s="5">
        <v>-2.7056551476718833E-2</v>
      </c>
      <c r="R31" s="5">
        <v>1.3808070087218672E-2</v>
      </c>
      <c r="S31" s="5">
        <v>-2.3650373962418071E-2</v>
      </c>
      <c r="T31" s="5">
        <v>-7.1646306533566476E-2</v>
      </c>
      <c r="U31" s="5">
        <v>4.3071198664041514E-2</v>
      </c>
      <c r="V31" s="5">
        <v>2.1191529114738723E-2</v>
      </c>
      <c r="W31" s="5">
        <v>0.1267630870703266</v>
      </c>
      <c r="X31" s="5">
        <v>0.39221042793289485</v>
      </c>
      <c r="Y31" s="5">
        <v>0.12442965867190384</v>
      </c>
      <c r="Z31" s="5">
        <v>-1.7748739543203759E-2</v>
      </c>
      <c r="AA31" s="5">
        <v>5.4822357469511455E-4</v>
      </c>
      <c r="AB31" s="5">
        <v>8.6114410380551759E-2</v>
      </c>
      <c r="AC31" s="5">
        <v>8.5449504146252898E-3</v>
      </c>
      <c r="AD31" s="5">
        <v>4.4939804822258553E-2</v>
      </c>
      <c r="AE31" s="5">
        <v>8.0358230776853574E-3</v>
      </c>
      <c r="AF31" s="5">
        <v>1.5324273551664372E-2</v>
      </c>
      <c r="AG31" s="5">
        <v>1.3213041374993885E-3</v>
      </c>
      <c r="AH31" s="5">
        <v>8.1402198521984305E-3</v>
      </c>
      <c r="AI31" s="5">
        <v>1.7702281101236283E-3</v>
      </c>
      <c r="AJ31" s="5">
        <v>2.5790778158132827E-3</v>
      </c>
      <c r="AK31" s="5">
        <v>3.6554326358356916E-4</v>
      </c>
      <c r="AL31" s="5">
        <v>1.0696428540001605E-3</v>
      </c>
      <c r="AM31" s="5">
        <v>2.3747503167092818E-4</v>
      </c>
      <c r="AN31" s="5">
        <v>1.5722561756282964E-3</v>
      </c>
      <c r="AO31" s="5">
        <v>1.2318394317213172E-4</v>
      </c>
      <c r="AP31" s="5">
        <v>9.1811057574254276E-5</v>
      </c>
      <c r="AQ31" s="5">
        <v>1.3028262831120573E-4</v>
      </c>
      <c r="AR31" s="5">
        <v>1.2995982916161393E-4</v>
      </c>
      <c r="AS31" s="5"/>
      <c r="AT31" s="5"/>
      <c r="AU31" s="5"/>
      <c r="AV31" s="5"/>
      <c r="AW31" s="5"/>
      <c r="AX31" s="5"/>
      <c r="AY31" s="5"/>
      <c r="AZ31" s="5"/>
      <c r="BA31" s="5"/>
      <c r="BB31" s="5"/>
    </row>
    <row r="32" spans="1:54" x14ac:dyDescent="0.3">
      <c r="A32" s="5">
        <v>15730</v>
      </c>
      <c r="B32" s="5"/>
      <c r="C32" s="5">
        <v>-0.75917733260360232</v>
      </c>
      <c r="D32" s="5">
        <v>-0.26427263875000417</v>
      </c>
      <c r="E32" s="5">
        <v>-8.8940536163005138E-2</v>
      </c>
      <c r="F32" s="5">
        <v>-0.25303702691229241</v>
      </c>
      <c r="G32" s="5">
        <v>-1.4247410841959157E-2</v>
      </c>
      <c r="H32" s="5">
        <v>-7.872989633976675E-2</v>
      </c>
      <c r="I32" s="5">
        <v>-4.5736763755572132E-2</v>
      </c>
      <c r="J32" s="5">
        <v>-0.14684915993986464</v>
      </c>
      <c r="K32" s="5">
        <v>-2.6879658714712043E-3</v>
      </c>
      <c r="L32" s="5">
        <v>-1.2095136586027109</v>
      </c>
      <c r="M32" s="5">
        <v>-0.10915581737338213</v>
      </c>
      <c r="N32" s="5">
        <v>-0.11109976379610802</v>
      </c>
      <c r="O32" s="5">
        <v>-4.1035545856812627E-2</v>
      </c>
      <c r="P32" s="5">
        <v>5.1123259534057011E-2</v>
      </c>
      <c r="Q32" s="5">
        <v>-2.7636243082963079E-2</v>
      </c>
      <c r="R32" s="5">
        <v>1.413840909467819E-2</v>
      </c>
      <c r="S32" s="5">
        <v>-2.4275604069351916E-2</v>
      </c>
      <c r="T32" s="5">
        <v>-7.3721439769845104E-2</v>
      </c>
      <c r="U32" s="5">
        <v>4.4428172229560955E-2</v>
      </c>
      <c r="V32" s="5">
        <v>2.1913351889672E-2</v>
      </c>
      <c r="W32" s="5">
        <v>0.13140682415361865</v>
      </c>
      <c r="X32" s="5">
        <v>0.40759273334856089</v>
      </c>
      <c r="Y32" s="5">
        <v>0.12963342738933503</v>
      </c>
      <c r="Z32" s="5">
        <v>-1.8537452232600456E-2</v>
      </c>
      <c r="AA32" s="5">
        <v>5.7402833786205612E-4</v>
      </c>
      <c r="AB32" s="5">
        <v>9.0395797656210725E-2</v>
      </c>
      <c r="AC32" s="5">
        <v>8.9925415066097487E-3</v>
      </c>
      <c r="AD32" s="5">
        <v>4.7414188073500133E-2</v>
      </c>
      <c r="AE32" s="5">
        <v>8.4999328910803345E-3</v>
      </c>
      <c r="AF32" s="5">
        <v>1.6250877202954855E-2</v>
      </c>
      <c r="AG32" s="5">
        <v>1.4048026052586758E-3</v>
      </c>
      <c r="AH32" s="5">
        <v>8.6769696854551697E-3</v>
      </c>
      <c r="AI32" s="5">
        <v>1.8918403402621287E-3</v>
      </c>
      <c r="AJ32" s="5">
        <v>2.7634199709515163E-3</v>
      </c>
      <c r="AK32" s="5">
        <v>3.9269226655816127E-4</v>
      </c>
      <c r="AL32" s="5">
        <v>1.1520926966899136E-3</v>
      </c>
      <c r="AM32" s="5">
        <v>2.5645172532044638E-4</v>
      </c>
      <c r="AN32" s="5">
        <v>1.7023702665501187E-3</v>
      </c>
      <c r="AO32" s="5">
        <v>1.3373093931358444E-4</v>
      </c>
      <c r="AP32" s="5">
        <v>9.9936450595633004E-5</v>
      </c>
      <c r="AQ32" s="5">
        <v>1.4219052864310953E-4</v>
      </c>
      <c r="AR32" s="5">
        <v>1.4221736720534763E-4</v>
      </c>
      <c r="AS32" s="5"/>
      <c r="AT32" s="5"/>
      <c r="AU32" s="5"/>
      <c r="AV32" s="5"/>
      <c r="AW32" s="5"/>
      <c r="AX32" s="5"/>
      <c r="AY32" s="5"/>
      <c r="AZ32" s="5"/>
      <c r="BA32" s="5"/>
      <c r="BB32" s="5"/>
    </row>
    <row r="33" spans="1:54" x14ac:dyDescent="0.3">
      <c r="A33" s="5">
        <v>15720</v>
      </c>
      <c r="B33" s="5"/>
      <c r="C33" s="5">
        <v>-0.74620916471625709</v>
      </c>
      <c r="D33" s="5">
        <v>-0.2615545253026465</v>
      </c>
      <c r="E33" s="5">
        <v>-8.823243328838408E-2</v>
      </c>
      <c r="F33" s="5">
        <v>-0.25161368782157006</v>
      </c>
      <c r="G33" s="5">
        <v>-1.4200741648274473E-2</v>
      </c>
      <c r="H33" s="5">
        <v>-7.8657997890009004E-2</v>
      </c>
      <c r="I33" s="5">
        <v>-4.5803643773775153E-2</v>
      </c>
      <c r="J33" s="5">
        <v>-0.14741467907778569</v>
      </c>
      <c r="K33" s="5">
        <v>-2.7047740027747518E-3</v>
      </c>
      <c r="L33" s="5">
        <v>-1.2199985097418111</v>
      </c>
      <c r="M33" s="5">
        <v>-0.11036720436317435</v>
      </c>
      <c r="N33" s="5">
        <v>-0.11260412196512955</v>
      </c>
      <c r="O33" s="5">
        <v>-4.1692002091177474E-2</v>
      </c>
      <c r="P33" s="5">
        <v>5.2067396598648633E-2</v>
      </c>
      <c r="Q33" s="5">
        <v>-2.8215292234623761E-2</v>
      </c>
      <c r="R33" s="5">
        <v>1.446997452827754E-2</v>
      </c>
      <c r="S33" s="5">
        <v>-2.4905910188720386E-2</v>
      </c>
      <c r="T33" s="5">
        <v>-7.5821928741248878E-2</v>
      </c>
      <c r="U33" s="5">
        <v>4.5806977293063364E-2</v>
      </c>
      <c r="V33" s="5">
        <v>2.264945275641983E-2</v>
      </c>
      <c r="W33" s="5">
        <v>0.13615892079312347</v>
      </c>
      <c r="X33" s="5">
        <v>0.42338696792966191</v>
      </c>
      <c r="Y33" s="5">
        <v>0.13499402445280209</v>
      </c>
      <c r="Z33" s="5">
        <v>-1.9352528417643351E-2</v>
      </c>
      <c r="AA33" s="5">
        <v>6.0077906892969048E-4</v>
      </c>
      <c r="AB33" s="5">
        <v>9.4847782832636979E-2</v>
      </c>
      <c r="AC33" s="5">
        <v>9.4593781650683974E-3</v>
      </c>
      <c r="AD33" s="5">
        <v>5.0002692347705192E-2</v>
      </c>
      <c r="AE33" s="5">
        <v>8.9868867082175657E-3</v>
      </c>
      <c r="AF33" s="5">
        <v>1.7225945464536634E-2</v>
      </c>
      <c r="AG33" s="5">
        <v>1.4929245819985068E-3</v>
      </c>
      <c r="AH33" s="5">
        <v>9.2450825574225889E-3</v>
      </c>
      <c r="AI33" s="5">
        <v>2.0209297310116569E-3</v>
      </c>
      <c r="AJ33" s="5">
        <v>2.9596580505061882E-3</v>
      </c>
      <c r="AK33" s="5">
        <v>4.2167594871542316E-4</v>
      </c>
      <c r="AL33" s="5">
        <v>1.2403655431997684E-3</v>
      </c>
      <c r="AM33" s="5">
        <v>2.7682649925825982E-4</v>
      </c>
      <c r="AN33" s="5">
        <v>1.8424674870222368E-3</v>
      </c>
      <c r="AO33" s="5">
        <v>1.4511941168753742E-4</v>
      </c>
      <c r="AP33" s="5">
        <v>1.0873501138995091E-4</v>
      </c>
      <c r="AQ33" s="5">
        <v>1.5512154224204178E-4</v>
      </c>
      <c r="AR33" s="5">
        <v>1.5556581268869532E-4</v>
      </c>
      <c r="AS33" s="5"/>
      <c r="AT33" s="5"/>
      <c r="AU33" s="5"/>
      <c r="AV33" s="5"/>
      <c r="AW33" s="5"/>
      <c r="AX33" s="5"/>
      <c r="AY33" s="5"/>
      <c r="AZ33" s="5"/>
      <c r="BA33" s="5"/>
      <c r="BB33" s="5"/>
    </row>
    <row r="34" spans="1:54" x14ac:dyDescent="0.3">
      <c r="A34" s="5">
        <v>15710</v>
      </c>
      <c r="B34" s="5"/>
      <c r="C34" s="5">
        <v>-0.73220337005010083</v>
      </c>
      <c r="D34" s="5">
        <v>-0.25873923368728657</v>
      </c>
      <c r="E34" s="5">
        <v>-8.748778668812951E-2</v>
      </c>
      <c r="F34" s="5">
        <v>-0.25007815705359376</v>
      </c>
      <c r="G34" s="5">
        <v>-1.414744672770433E-2</v>
      </c>
      <c r="H34" s="5">
        <v>-7.8548647740652636E-2</v>
      </c>
      <c r="I34" s="5">
        <v>-4.5848792052340999E-2</v>
      </c>
      <c r="J34" s="5">
        <v>-0.14791217640638299</v>
      </c>
      <c r="K34" s="5">
        <v>-2.7204002648905301E-3</v>
      </c>
      <c r="L34" s="5">
        <v>-1.2299942398557231</v>
      </c>
      <c r="M34" s="5">
        <v>-0.11153960874588278</v>
      </c>
      <c r="N34" s="5">
        <v>-0.11407540710858506</v>
      </c>
      <c r="O34" s="5">
        <v>-4.2339189681879288E-2</v>
      </c>
      <c r="P34" s="5">
        <v>5.3004301625724871E-2</v>
      </c>
      <c r="Q34" s="5">
        <v>-2.8793118264467711E-2</v>
      </c>
      <c r="R34" s="5">
        <v>1.4802472556079426E-2</v>
      </c>
      <c r="S34" s="5">
        <v>-2.5540814490103848E-2</v>
      </c>
      <c r="T34" s="5">
        <v>-7.7946475055655565E-2</v>
      </c>
      <c r="U34" s="5">
        <v>4.7206971254881894E-2</v>
      </c>
      <c r="V34" s="5">
        <v>2.3399609698229299E-2</v>
      </c>
      <c r="W34" s="5">
        <v>0.14101878486753242</v>
      </c>
      <c r="X34" s="5">
        <v>0.43959416083200464</v>
      </c>
      <c r="Y34" s="5">
        <v>0.1405128856938006</v>
      </c>
      <c r="Z34" s="5">
        <v>-2.0194362293897285E-2</v>
      </c>
      <c r="AA34" s="5">
        <v>6.2849483217006696E-4</v>
      </c>
      <c r="AB34" s="5">
        <v>9.9474618023464662E-2</v>
      </c>
      <c r="AC34" s="5">
        <v>9.9460257798401099E-3</v>
      </c>
      <c r="AD34" s="5">
        <v>5.270915076958517E-2</v>
      </c>
      <c r="AE34" s="5">
        <v>9.4975437150581557E-3</v>
      </c>
      <c r="AF34" s="5">
        <v>1.82514889371625E-2</v>
      </c>
      <c r="AG34" s="5">
        <v>1.5858792499068111E-3</v>
      </c>
      <c r="AH34" s="5">
        <v>9.8460922997190975E-3</v>
      </c>
      <c r="AI34" s="5">
        <v>2.1578887705719437E-3</v>
      </c>
      <c r="AJ34" s="5">
        <v>3.1684584068986123E-3</v>
      </c>
      <c r="AK34" s="5">
        <v>4.5260345138333256E-4</v>
      </c>
      <c r="AL34" s="5">
        <v>1.3348277731101152E-3</v>
      </c>
      <c r="AM34" s="5">
        <v>2.9869207009650242E-4</v>
      </c>
      <c r="AN34" s="5">
        <v>1.993243538013566E-3</v>
      </c>
      <c r="AO34" s="5">
        <v>1.5741081879066323E-4</v>
      </c>
      <c r="AP34" s="5">
        <v>1.1825814862958775E-4</v>
      </c>
      <c r="AQ34" s="5">
        <v>1.6915719787273861E-4</v>
      </c>
      <c r="AR34" s="5">
        <v>1.7009570644639798E-4</v>
      </c>
      <c r="AS34" s="5"/>
      <c r="AT34" s="5"/>
      <c r="AU34" s="5"/>
      <c r="AV34" s="5"/>
      <c r="AW34" s="5"/>
      <c r="AX34" s="5"/>
      <c r="AY34" s="5"/>
      <c r="AZ34" s="5"/>
      <c r="BA34" s="5"/>
      <c r="BB34" s="5"/>
    </row>
    <row r="35" spans="1:54" x14ac:dyDescent="0.3">
      <c r="A35" s="5">
        <v>15700</v>
      </c>
      <c r="B35" s="5"/>
      <c r="C35" s="5">
        <v>-0.71714483303499477</v>
      </c>
      <c r="D35" s="5">
        <v>-0.25583028182390988</v>
      </c>
      <c r="E35" s="5">
        <v>-8.6707539883752488E-2</v>
      </c>
      <c r="F35" s="5">
        <v>-0.24843236265822827</v>
      </c>
      <c r="G35" s="5">
        <v>-1.4087589024141794E-2</v>
      </c>
      <c r="H35" s="5">
        <v>-7.8401930798751268E-2</v>
      </c>
      <c r="I35" s="5">
        <v>-4.5872102435635276E-2</v>
      </c>
      <c r="J35" s="5">
        <v>-0.14834081486536216</v>
      </c>
      <c r="K35" s="5">
        <v>-2.7348205310968833E-3</v>
      </c>
      <c r="L35" s="5">
        <v>-1.2394862595325011</v>
      </c>
      <c r="M35" s="5">
        <v>-0.11267140731562782</v>
      </c>
      <c r="N35" s="5">
        <v>-0.11551169618985276</v>
      </c>
      <c r="O35" s="5">
        <v>-4.2976317334968123E-2</v>
      </c>
      <c r="P35" s="5">
        <v>5.3932916631347902E-2</v>
      </c>
      <c r="Q35" s="5">
        <v>-2.9369128571619458E-2</v>
      </c>
      <c r="R35" s="5">
        <v>1.5135600289845641E-2</v>
      </c>
      <c r="S35" s="5">
        <v>-2.6179818655967368E-2</v>
      </c>
      <c r="T35" s="5">
        <v>-8.0093704189967363E-2</v>
      </c>
      <c r="U35" s="5">
        <v>4.8627458366282864E-2</v>
      </c>
      <c r="V35" s="5">
        <v>2.4163571706251337E-2</v>
      </c>
      <c r="W35" s="5">
        <v>0.1459856403000008</v>
      </c>
      <c r="X35" s="5">
        <v>0.45621476547979112</v>
      </c>
      <c r="Y35" s="5">
        <v>0.14619127256681647</v>
      </c>
      <c r="Z35" s="5">
        <v>-2.106332617148237E-2</v>
      </c>
      <c r="AA35" s="5">
        <v>6.5719417513519416E-4</v>
      </c>
      <c r="AB35" s="5">
        <v>0.10428051163150751</v>
      </c>
      <c r="AC35" s="5">
        <v>1.0453050560437419E-2</v>
      </c>
      <c r="AD35" s="5">
        <v>5.5537436649391612E-2</v>
      </c>
      <c r="AE35" s="5">
        <v>1.003277849093801E-2</v>
      </c>
      <c r="AF35" s="5">
        <v>1.932956711606644E-2</v>
      </c>
      <c r="AG35" s="5">
        <v>1.6838820704180722E-3</v>
      </c>
      <c r="AH35" s="5">
        <v>1.0481586761877357E-2</v>
      </c>
      <c r="AI35" s="5">
        <v>2.3031256657994664E-3</v>
      </c>
      <c r="AJ35" s="5">
        <v>3.3905171125928968E-3</v>
      </c>
      <c r="AK35" s="5">
        <v>4.8558925704833366E-4</v>
      </c>
      <c r="AL35" s="5">
        <v>1.4358652227929802E-3</v>
      </c>
      <c r="AM35" s="5">
        <v>3.2214645210379975E-4</v>
      </c>
      <c r="AN35" s="5">
        <v>2.15543660143346E-3</v>
      </c>
      <c r="AO35" s="5">
        <v>1.7067060763630061E-4</v>
      </c>
      <c r="AP35" s="5">
        <v>1.2856080077346474E-4</v>
      </c>
      <c r="AQ35" s="5">
        <v>1.8438492419461846E-4</v>
      </c>
      <c r="AR35" s="5">
        <v>1.8590447239135271E-4</v>
      </c>
      <c r="AS35" s="5"/>
      <c r="AT35" s="5"/>
      <c r="AU35" s="5"/>
      <c r="AV35" s="5"/>
      <c r="AW35" s="5"/>
      <c r="AX35" s="5"/>
      <c r="AY35" s="5"/>
      <c r="AZ35" s="5"/>
      <c r="BA35" s="5"/>
      <c r="BB35" s="5"/>
    </row>
    <row r="36" spans="1:54" x14ac:dyDescent="0.3">
      <c r="A36" s="5">
        <v>15690</v>
      </c>
      <c r="B36" s="5"/>
      <c r="C36" s="5">
        <v>-0.70101934738246729</v>
      </c>
      <c r="D36" s="5">
        <v>-0.25283129156165401</v>
      </c>
      <c r="E36" s="5">
        <v>-8.5892681453273237E-2</v>
      </c>
      <c r="F36" s="5">
        <v>-0.24667838299168085</v>
      </c>
      <c r="G36" s="5">
        <v>-1.4021240782697878E-2</v>
      </c>
      <c r="H36" s="5">
        <v>-7.8217985589774663E-2</v>
      </c>
      <c r="I36" s="5">
        <v>-4.5873499745358412E-2</v>
      </c>
      <c r="J36" s="5">
        <v>-0.14869985152424245</v>
      </c>
      <c r="K36" s="5">
        <v>-2.7480122130514274E-3</v>
      </c>
      <c r="L36" s="5">
        <v>-1.248460550573687</v>
      </c>
      <c r="M36" s="5">
        <v>-0.11376101427417125</v>
      </c>
      <c r="N36" s="5">
        <v>-0.11691108688103928</v>
      </c>
      <c r="O36" s="5">
        <v>-4.3602594048076579E-2</v>
      </c>
      <c r="P36" s="5">
        <v>5.4852173896944335E-2</v>
      </c>
      <c r="Q36" s="5">
        <v>-2.994271949155013E-2</v>
      </c>
      <c r="R36" s="5">
        <v>1.5469046136573485E-2</v>
      </c>
      <c r="S36" s="5">
        <v>-2.6822404260852094E-2</v>
      </c>
      <c r="T36" s="5">
        <v>-8.2262165773411638E-2</v>
      </c>
      <c r="U36" s="5">
        <v>5.0067689274177554E-2</v>
      </c>
      <c r="V36" s="5">
        <v>2.4941058203511585E-2</v>
      </c>
      <c r="W36" s="5">
        <v>0.15105852130974273</v>
      </c>
      <c r="X36" s="5">
        <v>0.47324863433148162</v>
      </c>
      <c r="Y36" s="5">
        <v>0.15203026179633547</v>
      </c>
      <c r="Z36" s="5">
        <v>-2.1959768686988828E-2</v>
      </c>
      <c r="AA36" s="5">
        <v>6.8689506534548215E-4</v>
      </c>
      <c r="AB36" s="5">
        <v>0.10926961752911488</v>
      </c>
      <c r="AC36" s="5">
        <v>1.0981018432937056E-2</v>
      </c>
      <c r="AD36" s="5">
        <v>5.8491457939811489E-2</v>
      </c>
      <c r="AE36" s="5">
        <v>1.0593480160908492E-2</v>
      </c>
      <c r="AF36" s="5">
        <v>2.0462287285208023E-2</v>
      </c>
      <c r="AG36" s="5">
        <v>1.7871547584347269E-3</v>
      </c>
      <c r="AH36" s="5">
        <v>1.1153208274060449E-2</v>
      </c>
      <c r="AI36" s="5">
        <v>2.4570646287611071E-3</v>
      </c>
      <c r="AJ36" s="5">
        <v>3.6265607368819635E-3</v>
      </c>
      <c r="AK36" s="5">
        <v>5.2075336521023553E-4</v>
      </c>
      <c r="AL36" s="5">
        <v>1.5438839433440858E-3</v>
      </c>
      <c r="AM36" s="5">
        <v>3.4729319267321813E-4</v>
      </c>
      <c r="AN36" s="5">
        <v>2.3298294448842664E-3</v>
      </c>
      <c r="AO36" s="5">
        <v>1.8496843051346077E-4</v>
      </c>
      <c r="AP36" s="5">
        <v>1.3970164402543007E-4</v>
      </c>
      <c r="AQ36" s="5">
        <v>2.008984232459766E-4</v>
      </c>
      <c r="AR36" s="5">
        <v>2.0309688244704127E-4</v>
      </c>
      <c r="AS36" s="5"/>
      <c r="AT36" s="5"/>
      <c r="AU36" s="5"/>
      <c r="AV36" s="5"/>
      <c r="AW36" s="5"/>
      <c r="AX36" s="5"/>
      <c r="AY36" s="5"/>
      <c r="AZ36" s="5"/>
      <c r="BA36" s="5"/>
      <c r="BB36" s="5"/>
    </row>
    <row r="37" spans="1:54" x14ac:dyDescent="0.3">
      <c r="A37" s="5">
        <v>15680</v>
      </c>
      <c r="B37" s="5"/>
      <c r="C37" s="5">
        <v>-0.68381365852404008</v>
      </c>
      <c r="D37" s="5">
        <v>-0.24974598105567875</v>
      </c>
      <c r="E37" s="5">
        <v>-8.5044242926000463E-2</v>
      </c>
      <c r="F37" s="5">
        <v>-0.2448184423474184</v>
      </c>
      <c r="G37" s="5">
        <v>-1.3948483408059761E-2</v>
      </c>
      <c r="H37" s="5">
        <v>-7.799700409742083E-2</v>
      </c>
      <c r="I37" s="5">
        <v>-4.5852940058999918E-2</v>
      </c>
      <c r="J37" s="5">
        <v>-0.14898863964450268</v>
      </c>
      <c r="K37" s="5">
        <v>-2.7599543184064802E-3</v>
      </c>
      <c r="L37" s="5">
        <v>-1.256903699703293</v>
      </c>
      <c r="M37" s="5">
        <v>-0.11480688482916471</v>
      </c>
      <c r="N37" s="5">
        <v>-0.11827170160200362</v>
      </c>
      <c r="O37" s="5">
        <v>-4.4217230657957782E-2</v>
      </c>
      <c r="P37" s="5">
        <v>5.576099784820332E-2</v>
      </c>
      <c r="Q37" s="5">
        <v>-3.0513277215048713E-2</v>
      </c>
      <c r="R37" s="5">
        <v>1.5802490181149702E-2</v>
      </c>
      <c r="S37" s="5">
        <v>-2.7468033211582244E-2</v>
      </c>
      <c r="T37" s="5">
        <v>-8.4450334067660976E-2</v>
      </c>
      <c r="U37" s="5">
        <v>5.1526860682708717E-2</v>
      </c>
      <c r="V37" s="5">
        <v>2.5731758520627403E-2</v>
      </c>
      <c r="W37" s="5">
        <v>0.15623626690447118</v>
      </c>
      <c r="X37" s="5">
        <v>0.49069499406346917</v>
      </c>
      <c r="Y37" s="5">
        <v>0.15803073501490544</v>
      </c>
      <c r="Z37" s="5">
        <v>-2.288401298866518E-2</v>
      </c>
      <c r="AA37" s="5">
        <v>7.1761482521879292E-4</v>
      </c>
      <c r="AB37" s="5">
        <v>0.11444602379693829</v>
      </c>
      <c r="AC37" s="5">
        <v>1.1530493875540986E-2</v>
      </c>
      <c r="AD37" s="5">
        <v>6.1575151277931804E-2</v>
      </c>
      <c r="AE37" s="5">
        <v>1.1180551458670196E-2</v>
      </c>
      <c r="AF37" s="5">
        <v>2.165180321793278E-2</v>
      </c>
      <c r="AG37" s="5">
        <v>1.895925238753467E-3</v>
      </c>
      <c r="AH37" s="5">
        <v>1.1862654001734705E-2</v>
      </c>
      <c r="AI37" s="5">
        <v>2.6201461427433704E-3</v>
      </c>
      <c r="AJ37" s="5">
        <v>3.87734710222701E-3</v>
      </c>
      <c r="AK37" s="5">
        <v>5.5822146765451409E-4</v>
      </c>
      <c r="AL37" s="5">
        <v>1.6593109672510416E-3</v>
      </c>
      <c r="AM37" s="5">
        <v>3.7424161307817962E-4</v>
      </c>
      <c r="AN37" s="5">
        <v>2.5172515920929652E-3</v>
      </c>
      <c r="AO37" s="5">
        <v>2.0037837011407044E-4</v>
      </c>
      <c r="AP37" s="5">
        <v>1.5174330967444052E-4</v>
      </c>
      <c r="AQ37" s="5">
        <v>2.1879806297522806E-4</v>
      </c>
      <c r="AR37" s="5">
        <v>2.2178554771608907E-4</v>
      </c>
      <c r="AS37" s="5"/>
      <c r="AT37" s="5"/>
      <c r="AU37" s="5"/>
      <c r="AV37" s="5"/>
      <c r="AW37" s="5"/>
      <c r="AX37" s="5"/>
      <c r="AY37" s="5"/>
      <c r="AZ37" s="5"/>
      <c r="BA37" s="5"/>
      <c r="BB37" s="5"/>
    </row>
    <row r="38" spans="1:54" x14ac:dyDescent="0.3">
      <c r="A38" s="5">
        <v>15670</v>
      </c>
      <c r="B38" s="5"/>
      <c r="C38" s="5">
        <v>-0.66551550523069358</v>
      </c>
      <c r="D38" s="5">
        <v>-0.24657815696766261</v>
      </c>
      <c r="E38" s="5">
        <v>-8.4163296584709932E-2</v>
      </c>
      <c r="F38" s="5">
        <v>-0.24285490624893513</v>
      </c>
      <c r="G38" s="5">
        <v>-1.3869407300956862E-2</v>
      </c>
      <c r="H38" s="5">
        <v>-7.7739231475119713E-2</v>
      </c>
      <c r="I38" s="5">
        <v>-4.581041091472423E-2</v>
      </c>
      <c r="J38" s="5">
        <v>-0.1492066305257182</v>
      </c>
      <c r="K38" s="5">
        <v>-2.7706275051434322E-3</v>
      </c>
      <c r="L38" s="5">
        <v>-1.2648029312281748</v>
      </c>
      <c r="M38" s="5">
        <v>-0.11580751874597719</v>
      </c>
      <c r="N38" s="5">
        <v>-0.11959169156865883</v>
      </c>
      <c r="O38" s="5">
        <v>-4.4819441413973822E-2</v>
      </c>
      <c r="P38" s="5">
        <v>5.6658306994814098E-2</v>
      </c>
      <c r="Q38" s="5">
        <v>-3.1080178754737148E-2</v>
      </c>
      <c r="R38" s="5">
        <v>1.6135604599874936E-2</v>
      </c>
      <c r="S38" s="5">
        <v>-2.8116148249074054E-2</v>
      </c>
      <c r="T38" s="5">
        <v>-8.6656608648931571E-2</v>
      </c>
      <c r="U38" s="5">
        <v>5.3004115136938944E-2</v>
      </c>
      <c r="V38" s="5">
        <v>2.6535331426834518E-2</v>
      </c>
      <c r="W38" s="5">
        <v>0.16151751564010633</v>
      </c>
      <c r="X38" s="5">
        <v>0.50855242126448408</v>
      </c>
      <c r="Y38" s="5">
        <v>0.16419336842301591</v>
      </c>
      <c r="Z38" s="5">
        <v>-2.3836354899046171E-2</v>
      </c>
      <c r="AA38" s="5">
        <v>7.493700653465414E-4</v>
      </c>
      <c r="AB38" s="5">
        <v>0.11981374103132074</v>
      </c>
      <c r="AC38" s="5">
        <v>1.2102038692860686E-2</v>
      </c>
      <c r="AD38" s="5">
        <v>6.4792475605727734E-2</v>
      </c>
      <c r="AE38" s="5">
        <v>1.1794907697394937E-2</v>
      </c>
      <c r="AF38" s="5">
        <v>2.2900313675427494E-2</v>
      </c>
      <c r="AG38" s="5">
        <v>2.0104275836225227E-3</v>
      </c>
      <c r="AH38" s="5">
        <v>1.2611676183565831E-2</v>
      </c>
      <c r="AI38" s="5">
        <v>2.7928272053822805E-3</v>
      </c>
      <c r="AJ38" s="5">
        <v>4.1436660162336757E-3</v>
      </c>
      <c r="AK38" s="5">
        <v>5.9812512254822636E-4</v>
      </c>
      <c r="AL38" s="5">
        <v>1.7825950821116995E-3</v>
      </c>
      <c r="AM38" s="5">
        <v>4.0310705420792178E-4</v>
      </c>
      <c r="AN38" s="5">
        <v>2.7185815579350409E-3</v>
      </c>
      <c r="AO38" s="5">
        <v>2.1697917307368238E-4</v>
      </c>
      <c r="AP38" s="5">
        <v>1.6475261100321574E-4</v>
      </c>
      <c r="AQ38" s="5">
        <v>2.381912894044756E-4</v>
      </c>
      <c r="AR38" s="5">
        <v>2.4209143692098767E-4</v>
      </c>
      <c r="AS38" s="5"/>
      <c r="AT38" s="5"/>
      <c r="AU38" s="5"/>
      <c r="AV38" s="5"/>
      <c r="AW38" s="5"/>
      <c r="AX38" s="5"/>
      <c r="AY38" s="5"/>
      <c r="AZ38" s="5"/>
      <c r="BA38" s="5"/>
      <c r="BB38" s="5"/>
    </row>
    <row r="39" spans="1:54" x14ac:dyDescent="0.3">
      <c r="A39" s="5">
        <v>15660</v>
      </c>
      <c r="B39" s="5"/>
      <c r="C39" s="5">
        <v>-0.64611366030027362</v>
      </c>
      <c r="D39" s="5">
        <v>-0.24333170651315247</v>
      </c>
      <c r="E39" s="5">
        <v>-8.3250953181826348E-2</v>
      </c>
      <c r="F39" s="5">
        <v>-0.24079027641828241</v>
      </c>
      <c r="G39" s="5">
        <v>-1.3784111673180787E-2</v>
      </c>
      <c r="H39" s="5">
        <v>-7.744496562962247E-2</v>
      </c>
      <c r="I39" s="5">
        <v>-4.5745931441672341E-2</v>
      </c>
      <c r="J39" s="5">
        <v>-0.14935337512858698</v>
      </c>
      <c r="K39" s="5">
        <v>-2.7800141324339036E-3</v>
      </c>
      <c r="L39" s="5">
        <v>-1.272146138541238</v>
      </c>
      <c r="M39" s="5">
        <v>-0.11676146384203812</v>
      </c>
      <c r="N39" s="5">
        <v>-0.12086924083887333</v>
      </c>
      <c r="O39" s="5">
        <v>-4.5408445573459674E-2</v>
      </c>
      <c r="P39" s="5">
        <v>5.7543015926744281E-2</v>
      </c>
      <c r="Q39" s="5">
        <v>-3.1642792957488772E-2</v>
      </c>
      <c r="R39" s="5">
        <v>1.6468054104498107E-2</v>
      </c>
      <c r="S39" s="5">
        <v>-2.8766173512132141E-2</v>
      </c>
      <c r="T39" s="5">
        <v>-8.8879315296689618E-2</v>
      </c>
      <c r="U39" s="5">
        <v>5.4498540933620263E-2</v>
      </c>
      <c r="V39" s="5">
        <v>2.7351404719833376E-2</v>
      </c>
      <c r="W39" s="5">
        <v>0.1669007006743452</v>
      </c>
      <c r="X39" s="5">
        <v>0.52681881873599201</v>
      </c>
      <c r="Y39" s="5">
        <v>0.17051862250304503</v>
      </c>
      <c r="Z39" s="5">
        <v>-2.4817061059492614E-2</v>
      </c>
      <c r="AA39" s="5">
        <v>7.8217661623445809E-4</v>
      </c>
      <c r="AB39" s="5">
        <v>0.12537669023266126</v>
      </c>
      <c r="AC39" s="5">
        <v>1.2696210729202292E-2</v>
      </c>
      <c r="AD39" s="5">
        <v>6.8147405363607388E-2</v>
      </c>
      <c r="AE39" s="5">
        <v>1.2437475645886657E-2</v>
      </c>
      <c r="AF39" s="5">
        <v>2.4210060694513265E-2</v>
      </c>
      <c r="AG39" s="5">
        <v>2.1309019303501235E-3</v>
      </c>
      <c r="AH39" s="5">
        <v>1.3402082243604004E-2</v>
      </c>
      <c r="AI39" s="5">
        <v>2.9755815464886769E-3</v>
      </c>
      <c r="AJ39" s="5">
        <v>4.4263399751398261E-3</v>
      </c>
      <c r="AK39" s="5">
        <v>6.4060192672292689E-4</v>
      </c>
      <c r="AL39" s="5">
        <v>1.9142076095497256E-3</v>
      </c>
      <c r="AM39" s="5">
        <v>4.3401112692910952E-4</v>
      </c>
      <c r="AN39" s="5">
        <v>2.9347491466262783E-3</v>
      </c>
      <c r="AO39" s="5">
        <v>2.3485449194408659E-4</v>
      </c>
      <c r="AP39" s="5">
        <v>1.7880077993428719E-4</v>
      </c>
      <c r="AQ39" s="5">
        <v>2.5919305899469396E-4</v>
      </c>
      <c r="AR39" s="5">
        <v>2.6414442315500811E-4</v>
      </c>
      <c r="AS39" s="5"/>
      <c r="AT39" s="5"/>
      <c r="AU39" s="5"/>
      <c r="AV39" s="5"/>
      <c r="AW39" s="5"/>
      <c r="AX39" s="5"/>
      <c r="AY39" s="5"/>
      <c r="AZ39" s="5"/>
      <c r="BA39" s="5"/>
      <c r="BB39" s="5"/>
    </row>
    <row r="40" spans="1:54" x14ac:dyDescent="0.3">
      <c r="A40" s="5">
        <v>15650</v>
      </c>
      <c r="B40" s="5"/>
      <c r="C40" s="5">
        <v>-0.62559797019925045</v>
      </c>
      <c r="D40" s="5">
        <v>-0.24001058937938743</v>
      </c>
      <c r="E40" s="5">
        <v>-8.2308359576485648E-2</v>
      </c>
      <c r="F40" s="5">
        <v>-0.23862718543534439</v>
      </c>
      <c r="G40" s="5">
        <v>-1.3692704341678796E-2</v>
      </c>
      <c r="H40" s="5">
        <v>-7.7114556677502083E-2</v>
      </c>
      <c r="I40" s="5">
        <v>-4.5659552414908169E-2</v>
      </c>
      <c r="J40" s="5">
        <v>-0.14942852546843247</v>
      </c>
      <c r="K40" s="5">
        <v>-2.7880983078449832E-3</v>
      </c>
      <c r="L40" s="5">
        <v>-1.2789219143613191</v>
      </c>
      <c r="M40" s="5">
        <v>-0.11766731941264082</v>
      </c>
      <c r="N40" s="5">
        <v>-0.12210257034410876</v>
      </c>
      <c r="O40" s="5">
        <v>-4.5983469014713237E-2</v>
      </c>
      <c r="P40" s="5">
        <v>5.8414037362447394E-2</v>
      </c>
      <c r="Q40" s="5">
        <v>-3.220048156090527E-2</v>
      </c>
      <c r="R40" s="5">
        <v>1.6799496416284171E-2</v>
      </c>
      <c r="S40" s="5">
        <v>-2.9417515163416542E-2</v>
      </c>
      <c r="T40" s="5">
        <v>-9.111670709304967E-2</v>
      </c>
      <c r="U40" s="5">
        <v>5.6009172163763922E-2</v>
      </c>
      <c r="V40" s="5">
        <v>2.8179574877898E-2</v>
      </c>
      <c r="W40" s="5">
        <v>0.17238404514075703</v>
      </c>
      <c r="X40" s="5">
        <v>0.54549139249577239</v>
      </c>
      <c r="Y40" s="5">
        <v>0.1770067318207289</v>
      </c>
      <c r="Z40" s="5">
        <v>-2.5826367061380123E-2</v>
      </c>
      <c r="AA40" s="5">
        <v>8.1604945863743435E-4</v>
      </c>
      <c r="AB40" s="5">
        <v>0.13113869028927372</v>
      </c>
      <c r="AC40" s="5">
        <v>1.3313562521357661E-2</v>
      </c>
      <c r="AD40" s="5">
        <v>7.1643923252774383E-2</v>
      </c>
      <c r="AE40" s="5">
        <v>1.3109192307712672E-2</v>
      </c>
      <c r="AF40" s="5">
        <v>2.5583327656521236E-2</v>
      </c>
      <c r="AG40" s="5">
        <v>2.2575943778826882E-3</v>
      </c>
      <c r="AH40" s="5">
        <v>1.4235734768639721E-2</v>
      </c>
      <c r="AI40" s="5">
        <v>3.1688998180564492E-3</v>
      </c>
      <c r="AJ40" s="5">
        <v>4.7262248344726466E-3</v>
      </c>
      <c r="AK40" s="5">
        <v>6.8579568546414606E-4</v>
      </c>
      <c r="AL40" s="5">
        <v>2.0546431873051801E-3</v>
      </c>
      <c r="AM40" s="5">
        <v>4.6708196667345493E-4</v>
      </c>
      <c r="AN40" s="5">
        <v>3.1667378113041491E-3</v>
      </c>
      <c r="AO40" s="5">
        <v>2.540931355866728E-4</v>
      </c>
      <c r="AP40" s="5">
        <v>1.9396371356201236E-4</v>
      </c>
      <c r="AQ40" s="5">
        <v>2.8192629176174909E-4</v>
      </c>
      <c r="AR40" s="5">
        <v>2.8808385997923909E-4</v>
      </c>
      <c r="AS40" s="5"/>
      <c r="AT40" s="5"/>
      <c r="AU40" s="5"/>
      <c r="AV40" s="5"/>
      <c r="AW40" s="5"/>
      <c r="AX40" s="5"/>
      <c r="AY40" s="5"/>
      <c r="AZ40" s="5"/>
      <c r="BA40" s="5"/>
      <c r="BB40" s="5"/>
    </row>
    <row r="41" spans="1:54" x14ac:dyDescent="0.3">
      <c r="A41" s="5">
        <v>15640</v>
      </c>
      <c r="B41" s="5"/>
      <c r="C41" s="5">
        <v>-0.60395939354500261</v>
      </c>
      <c r="D41" s="5">
        <v>-0.23661882953750984</v>
      </c>
      <c r="E41" s="5">
        <v>-8.1336696299588701E-2</v>
      </c>
      <c r="F41" s="5">
        <v>-0.23636839110386049</v>
      </c>
      <c r="G41" s="5">
        <v>-1.359530150231022E-2</v>
      </c>
      <c r="H41" s="5">
        <v>-7.6748406275820066E-2</v>
      </c>
      <c r="I41" s="5">
        <v>-4.5551356234487798E-2</v>
      </c>
      <c r="J41" s="5">
        <v>-0.14943183577349076</v>
      </c>
      <c r="K41" s="5">
        <v>-2.7948659307163318E-3</v>
      </c>
      <c r="L41" s="5">
        <v>-1.2851195796064856</v>
      </c>
      <c r="M41" s="5">
        <v>-0.11852373957721221</v>
      </c>
      <c r="N41" s="5">
        <v>-0.1232899418947484</v>
      </c>
      <c r="O41" s="5">
        <v>-4.6543745863226696E-2</v>
      </c>
      <c r="P41" s="5">
        <v>5.9270284244113867E-2</v>
      </c>
      <c r="Q41" s="5">
        <v>-3.2752600291814295E-2</v>
      </c>
      <c r="R41" s="5">
        <v>1.7129582769521808E-2</v>
      </c>
      <c r="S41" s="5">
        <v>-3.006956207755946E-2</v>
      </c>
      <c r="T41" s="5">
        <v>-9.3366965736326982E-2</v>
      </c>
      <c r="U41" s="5">
        <v>5.7534988891451665E-2</v>
      </c>
      <c r="V41" s="5">
        <v>2.9019406777599628E-2</v>
      </c>
      <c r="W41" s="5">
        <v>0.17796555787004262</v>
      </c>
      <c r="X41" s="5">
        <v>0.5645666295837759</v>
      </c>
      <c r="Y41" s="5">
        <v>0.18365769494891523</v>
      </c>
      <c r="Z41" s="5">
        <v>-2.6864475568973097E-2</v>
      </c>
      <c r="AA41" s="5">
        <v>8.5100265262954742E-4</v>
      </c>
      <c r="AB41" s="5">
        <v>0.13710344507343292</v>
      </c>
      <c r="AC41" s="5">
        <v>1.3954639891656776E-2</v>
      </c>
      <c r="AD41" s="5">
        <v>7.5286012563458557E-2</v>
      </c>
      <c r="AE41" s="5">
        <v>1.381100360113564E-2</v>
      </c>
      <c r="AF41" s="5">
        <v>2.7022437129248022E-2</v>
      </c>
      <c r="AG41" s="5">
        <v>2.3907568612739592E-3</v>
      </c>
      <c r="AH41" s="5">
        <v>1.5114551341464949E-2</v>
      </c>
      <c r="AI41" s="5">
        <v>3.3732897538581996E-3</v>
      </c>
      <c r="AJ41" s="5">
        <v>5.0442104423272134E-3</v>
      </c>
      <c r="AK41" s="5">
        <v>7.3385657908187584E-4</v>
      </c>
      <c r="AL41" s="5">
        <v>2.2044205522985514E-3</v>
      </c>
      <c r="AM41" s="5">
        <v>5.0245449180162682E-4</v>
      </c>
      <c r="AN41" s="5">
        <v>3.4155870728341184E-3</v>
      </c>
      <c r="AO41" s="5">
        <v>2.7478932794328559E-4</v>
      </c>
      <c r="AP41" s="5">
        <v>2.103222306963992E-4</v>
      </c>
      <c r="AQ41" s="5">
        <v>3.0652234566789832E-4</v>
      </c>
      <c r="AR41" s="5">
        <v>3.1405918789459929E-4</v>
      </c>
      <c r="AS41" s="5"/>
      <c r="AT41" s="5"/>
      <c r="AU41" s="5"/>
      <c r="AV41" s="5"/>
      <c r="AW41" s="5"/>
      <c r="AX41" s="5"/>
      <c r="AY41" s="5"/>
      <c r="AZ41" s="5"/>
      <c r="BA41" s="5"/>
      <c r="BB41" s="5"/>
    </row>
    <row r="42" spans="1:54" x14ac:dyDescent="0.3">
      <c r="A42" s="5">
        <v>15630</v>
      </c>
      <c r="B42" s="5"/>
      <c r="C42" s="5">
        <v>-0.5811900383149764</v>
      </c>
      <c r="D42" s="5">
        <v>-0.23316050697327531</v>
      </c>
      <c r="E42" s="5">
        <v>-8.0337175054172635E-2</v>
      </c>
      <c r="F42" s="5">
        <v>-0.23401677054115005</v>
      </c>
      <c r="G42" s="5">
        <v>-1.3492027483924423E-2</v>
      </c>
      <c r="H42" s="5">
        <v>-7.6346966828641921E-2</v>
      </c>
      <c r="I42" s="5">
        <v>-4.5421456828382292E-2</v>
      </c>
      <c r="J42" s="5">
        <v>-0.14936316340304137</v>
      </c>
      <c r="K42" s="5">
        <v>-2.8003047315480387E-3</v>
      </c>
      <c r="L42" s="5">
        <v>-1.2907292108008188</v>
      </c>
      <c r="M42" s="5">
        <v>-0.11932943653516304</v>
      </c>
      <c r="N42" s="5">
        <v>-0.12442966214694803</v>
      </c>
      <c r="O42" s="5">
        <v>-4.708852012662805E-2</v>
      </c>
      <c r="P42" s="5">
        <v>6.0110671874806711E-2</v>
      </c>
      <c r="Q42" s="5">
        <v>-3.32985000045476E-2</v>
      </c>
      <c r="R42" s="5">
        <v>1.7457958443759275E-2</v>
      </c>
      <c r="S42" s="5">
        <v>-3.0721686591188922E-2</v>
      </c>
      <c r="T42" s="5">
        <v>-9.562820307160079E-2</v>
      </c>
      <c r="U42" s="5">
        <v>5.9074917472998756E-2</v>
      </c>
      <c r="V42" s="5">
        <v>2.9870433480404142E-2</v>
      </c>
      <c r="W42" s="5">
        <v>0.18364302948495365</v>
      </c>
      <c r="X42" s="5">
        <v>0.58404027677081782</v>
      </c>
      <c r="Y42" s="5">
        <v>0.1904712645495262</v>
      </c>
      <c r="Z42" s="5">
        <v>-2.7931554439272165E-2</v>
      </c>
      <c r="AA42" s="5">
        <v>8.8704926556175921E-4</v>
      </c>
      <c r="AB42" s="5">
        <v>0.14327453016864422</v>
      </c>
      <c r="AC42" s="5">
        <v>1.4619980482289394E-2</v>
      </c>
      <c r="AD42" s="5">
        <v>7.907764906741592E-2</v>
      </c>
      <c r="AE42" s="5">
        <v>1.4543862937903685E-2</v>
      </c>
      <c r="AF42" s="5">
        <v>2.8529748474286975E-2</v>
      </c>
      <c r="AG42" s="5">
        <v>2.5306470029734193E-3</v>
      </c>
      <c r="AH42" s="5">
        <v>1.6040504220639535E-2</v>
      </c>
      <c r="AI42" s="5">
        <v>3.5892762959541412E-3</v>
      </c>
      <c r="AJ42" s="5">
        <v>5.3812212305051135E-3</v>
      </c>
      <c r="AK42" s="5">
        <v>7.8494132549212657E-4</v>
      </c>
      <c r="AL42" s="5">
        <v>2.3640833222866998E-3</v>
      </c>
      <c r="AM42" s="5">
        <v>5.4027066524197156E-4</v>
      </c>
      <c r="AN42" s="5">
        <v>3.6823949952739222E-3</v>
      </c>
      <c r="AO42" s="5">
        <v>2.9704297510635755E-4</v>
      </c>
      <c r="AP42" s="5">
        <v>2.2796233851895769E-4</v>
      </c>
      <c r="AQ42" s="5">
        <v>3.3312151278457817E-4</v>
      </c>
      <c r="AR42" s="5">
        <v>3.4223057220596941E-4</v>
      </c>
      <c r="AS42" s="5"/>
      <c r="AT42" s="5"/>
      <c r="AU42" s="5"/>
      <c r="AV42" s="5"/>
      <c r="AW42" s="5"/>
      <c r="AX42" s="5"/>
      <c r="AY42" s="5"/>
      <c r="AZ42" s="5"/>
      <c r="BA42" s="5"/>
      <c r="BB42" s="5"/>
    </row>
    <row r="43" spans="1:54" x14ac:dyDescent="0.3">
      <c r="A43" s="5">
        <v>15620</v>
      </c>
      <c r="B43" s="5"/>
      <c r="C43" s="5">
        <v>-0.55728319766969703</v>
      </c>
      <c r="D43" s="5">
        <v>-0.22963974936048084</v>
      </c>
      <c r="E43" s="5">
        <v>-7.9311036158607656E-2</v>
      </c>
      <c r="F43" s="5">
        <v>-0.23157531400938289</v>
      </c>
      <c r="G43" s="5">
        <v>-1.3383014483485176E-2</v>
      </c>
      <c r="H43" s="5">
        <v>-7.591074057150464E-2</v>
      </c>
      <c r="I43" s="5">
        <v>-4.5269999479240576E-2</v>
      </c>
      <c r="J43" s="5">
        <v>-0.14922246952121423</v>
      </c>
      <c r="K43" s="5">
        <v>-2.8044043072501398E-3</v>
      </c>
      <c r="L43" s="5">
        <v>-1.2957416659184879</v>
      </c>
      <c r="M43" s="5">
        <v>-0.12008318372057043</v>
      </c>
      <c r="N43" s="5">
        <v>-0.12552008651877317</v>
      </c>
      <c r="O43" s="5">
        <v>-4.7617047333694582E-2</v>
      </c>
      <c r="P43" s="5">
        <v>6.0934120092056177E-2</v>
      </c>
      <c r="Q43" s="5">
        <v>-3.3837527856570362E-2</v>
      </c>
      <c r="R43" s="5">
        <v>1.7784263323937725E-2</v>
      </c>
      <c r="S43" s="5">
        <v>-3.1373245314394359E-2</v>
      </c>
      <c r="T43" s="5">
        <v>-9.789846284046641E-2</v>
      </c>
      <c r="U43" s="5">
        <v>6.0627831020231907E-2</v>
      </c>
      <c r="V43" s="5">
        <v>3.0732156091273805E-2</v>
      </c>
      <c r="W43" s="5">
        <v>0.18941402889511966</v>
      </c>
      <c r="X43" s="5">
        <v>0.60390732027160809</v>
      </c>
      <c r="Y43" s="5">
        <v>0.1974469376506455</v>
      </c>
      <c r="Z43" s="5">
        <v>-2.9027734844406683E-2</v>
      </c>
      <c r="AA43" s="5">
        <v>9.2420129907171849E-4</v>
      </c>
      <c r="AB43" s="5">
        <v>0.14965537924944097</v>
      </c>
      <c r="AC43" s="5">
        <v>1.5310112232170884E-2</v>
      </c>
      <c r="AD43" s="5">
        <v>8.3022792474603174E-2</v>
      </c>
      <c r="AE43" s="5">
        <v>1.5308729699192104E-2</v>
      </c>
      <c r="AF43" s="5">
        <v>3.0107655212384926E-2</v>
      </c>
      <c r="AG43" s="5">
        <v>2.6775279398747274E-3</v>
      </c>
      <c r="AH43" s="5">
        <v>1.7015619857269387E-2</v>
      </c>
      <c r="AI43" s="5">
        <v>3.8174016853668807E-3</v>
      </c>
      <c r="AJ43" s="5">
        <v>5.7382167585535481E-3</v>
      </c>
      <c r="AK43" s="5">
        <v>8.392133379933577E-4</v>
      </c>
      <c r="AL43" s="5">
        <v>2.5342007735390899E-3</v>
      </c>
      <c r="AM43" s="5">
        <v>5.8067975884880363E-4</v>
      </c>
      <c r="AN43" s="5">
        <v>3.968320714992553E-3</v>
      </c>
      <c r="AO43" s="5">
        <v>3.2095994057250389E-4</v>
      </c>
      <c r="AP43" s="5">
        <v>2.469755094226207E-4</v>
      </c>
      <c r="AQ43" s="5">
        <v>3.6187353768838803E-4</v>
      </c>
      <c r="AR43" s="5">
        <v>3.7276957327790633E-4</v>
      </c>
      <c r="AS43" s="5"/>
      <c r="AT43" s="5"/>
      <c r="AU43" s="5"/>
      <c r="AV43" s="5"/>
      <c r="AW43" s="5"/>
      <c r="AX43" s="5"/>
      <c r="AY43" s="5"/>
      <c r="AZ43" s="5"/>
      <c r="BA43" s="5"/>
      <c r="BB43" s="5"/>
    </row>
    <row r="44" spans="1:54" x14ac:dyDescent="0.3">
      <c r="A44" s="5">
        <v>15610</v>
      </c>
      <c r="B44" s="5"/>
      <c r="C44" s="5">
        <v>-0.53223338427735944</v>
      </c>
      <c r="D44" s="5">
        <v>-0.22606072370135172</v>
      </c>
      <c r="E44" s="5">
        <v>-7.8259545940283601E-2</v>
      </c>
      <c r="F44" s="5">
        <v>-0.2290471185070603</v>
      </c>
      <c r="G44" s="5">
        <v>-1.3268402283029232E-2</v>
      </c>
      <c r="H44" s="5">
        <v>-7.5440278536357458E-2</v>
      </c>
      <c r="I44" s="5">
        <v>-4.5097160575235815E-2</v>
      </c>
      <c r="J44" s="5">
        <v>-0.14900981952310491</v>
      </c>
      <c r="K44" s="5">
        <v>-2.8071561521172887E-3</v>
      </c>
      <c r="L44" s="5">
        <v>-1.3001486085731204</v>
      </c>
      <c r="M44" s="5">
        <v>-0.12078381884514673</v>
      </c>
      <c r="N44" s="5">
        <v>-0.1265596230433445</v>
      </c>
      <c r="O44" s="5">
        <v>-4.8128596172684966E-2</v>
      </c>
      <c r="P44" s="5">
        <v>6.1739555472253085E-2</v>
      </c>
      <c r="Q44" s="5">
        <v>-3.4369028518844671E-2</v>
      </c>
      <c r="R44" s="5">
        <v>1.8108132487472818E-2</v>
      </c>
      <c r="S44" s="5">
        <v>-3.2023580002949484E-2</v>
      </c>
      <c r="T44" s="5">
        <v>-0.10017572265146554</v>
      </c>
      <c r="U44" s="5">
        <v>6.2192550011285916E-2</v>
      </c>
      <c r="V44" s="5">
        <v>3.1604043692273383E-2</v>
      </c>
      <c r="W44" s="5">
        <v>0.19527590021766345</v>
      </c>
      <c r="X44" s="5">
        <v>0.62416196656456868</v>
      </c>
      <c r="Y44" s="5">
        <v>0.20458394615672937</v>
      </c>
      <c r="Z44" s="5">
        <v>-3.015310940238718E-2</v>
      </c>
      <c r="AA44" s="5">
        <v>9.6246961532173386E-4</v>
      </c>
      <c r="AB44" s="5">
        <v>0.15624927013744142</v>
      </c>
      <c r="AC44" s="5">
        <v>1.6025551797903596E-2</v>
      </c>
      <c r="AD44" s="5">
        <v>8.7125377455460201E-2</v>
      </c>
      <c r="AE44" s="5">
        <v>1.6106567607264394E-2</v>
      </c>
      <c r="AF44" s="5">
        <v>3.1758582139881357E-2</v>
      </c>
      <c r="AG44" s="5">
        <v>2.8316681250821038E-3</v>
      </c>
      <c r="AH44" s="5">
        <v>1.8041978239237186E-2</v>
      </c>
      <c r="AI44" s="5">
        <v>4.0582255141076761E-3</v>
      </c>
      <c r="AJ44" s="5">
        <v>6.1161922055405042E-3</v>
      </c>
      <c r="AK44" s="5">
        <v>8.968428773764237E-4</v>
      </c>
      <c r="AL44" s="5">
        <v>2.7153686117731574E-3</v>
      </c>
      <c r="AM44" s="5">
        <v>6.238386198683353E-4</v>
      </c>
      <c r="AN44" s="5">
        <v>4.2745870199890224E-3</v>
      </c>
      <c r="AO44" s="5">
        <v>3.4665232852288628E-4</v>
      </c>
      <c r="AP44" s="5">
        <v>2.6745896807638955E-4</v>
      </c>
      <c r="AQ44" s="5">
        <v>3.9293815851284381E-4</v>
      </c>
      <c r="AR44" s="5">
        <v>4.0585985015814051E-4</v>
      </c>
      <c r="AS44" s="5"/>
      <c r="AT44" s="5"/>
      <c r="AU44" s="5"/>
      <c r="AV44" s="5"/>
      <c r="AW44" s="5"/>
      <c r="AX44" s="5"/>
      <c r="AY44" s="5"/>
      <c r="AZ44" s="5"/>
      <c r="BA44" s="5"/>
      <c r="BB44" s="5"/>
    </row>
    <row r="45" spans="1:54" x14ac:dyDescent="0.3">
      <c r="A45" s="5">
        <v>15600</v>
      </c>
      <c r="B45" s="5"/>
      <c r="C45" s="5">
        <v>-0.50603636302906463</v>
      </c>
      <c r="D45" s="5">
        <v>-0.22242762795803336</v>
      </c>
      <c r="E45" s="5">
        <v>-7.7183994087569388E-2</v>
      </c>
      <c r="F45" s="5">
        <v>-0.22643538114011594</v>
      </c>
      <c r="G45" s="5">
        <v>-1.3148337949307929E-2</v>
      </c>
      <c r="H45" s="5">
        <v>-7.4936179399900577E-2</v>
      </c>
      <c r="I45" s="5">
        <v>-4.4903147285495819E-2</v>
      </c>
      <c r="J45" s="5">
        <v>-0.14872538321064654</v>
      </c>
      <c r="K45" s="5">
        <v>-2.8085536844054066E-3</v>
      </c>
      <c r="L45" s="5">
        <v>-1.3039425304650485</v>
      </c>
      <c r="M45" s="5">
        <v>-0.12143024681917683</v>
      </c>
      <c r="N45" s="5">
        <v>-0.12754673614672993</v>
      </c>
      <c r="O45" s="5">
        <v>-4.8622450124161463E-2</v>
      </c>
      <c r="P45" s="5">
        <v>6.2525913559952989E-2</v>
      </c>
      <c r="Q45" s="5">
        <v>-3.4892345418124353E-2</v>
      </c>
      <c r="R45" s="5">
        <v>1.8429196817216727E-2</v>
      </c>
      <c r="S45" s="5">
        <v>-3.2672018490365502E-2</v>
      </c>
      <c r="T45" s="5">
        <v>-0.10245789617196233</v>
      </c>
      <c r="U45" s="5">
        <v>6.3767843051908329E-2</v>
      </c>
      <c r="V45" s="5">
        <v>3.2485533354025105E-2</v>
      </c>
      <c r="W45" s="5">
        <v>0.20122576014900342</v>
      </c>
      <c r="X45" s="5">
        <v>0.6447976244210919</v>
      </c>
      <c r="Y45" s="5">
        <v>0.21188124763068167</v>
      </c>
      <c r="Z45" s="5">
        <v>-3.1307730322275767E-2</v>
      </c>
      <c r="AA45" s="5">
        <v>1.0018638626521259E-3</v>
      </c>
      <c r="AB45" s="5">
        <v>0.16305931055971273</v>
      </c>
      <c r="AC45" s="5">
        <v>1.6766802920669836E-2</v>
      </c>
      <c r="AD45" s="5">
        <v>9.138930423190586E-2</v>
      </c>
      <c r="AE45" s="5">
        <v>1.6938342991704089E-2</v>
      </c>
      <c r="AF45" s="5">
        <v>3.3484982189737063E-2</v>
      </c>
      <c r="AG45" s="5">
        <v>2.9933411033756423E-3</v>
      </c>
      <c r="AH45" s="5">
        <v>1.9121712053295905E-2</v>
      </c>
      <c r="AI45" s="5">
        <v>4.3123247356791211E-3</v>
      </c>
      <c r="AJ45" s="5">
        <v>6.516178804215499E-3</v>
      </c>
      <c r="AK45" s="5">
        <v>9.5800719746107405E-4</v>
      </c>
      <c r="AL45" s="5">
        <v>2.9082097333902966E-3</v>
      </c>
      <c r="AM45" s="5">
        <v>6.6991193884238126E-4</v>
      </c>
      <c r="AN45" s="5">
        <v>4.602482975468938E-3</v>
      </c>
      <c r="AO45" s="5">
        <v>3.7423877493025402E-4</v>
      </c>
      <c r="AP45" s="5">
        <v>2.8951598872120567E-4</v>
      </c>
      <c r="AQ45" s="5">
        <v>4.264856710339491E-4</v>
      </c>
      <c r="AR45" s="5">
        <v>4.4169789851479133E-4</v>
      </c>
      <c r="AS45" s="5"/>
      <c r="AT45" s="5"/>
      <c r="AU45" s="5"/>
      <c r="AV45" s="5"/>
      <c r="AW45" s="5"/>
      <c r="AX45" s="5"/>
      <c r="AY45" s="5"/>
      <c r="AZ45" s="5"/>
      <c r="BA45" s="5"/>
      <c r="BB45" s="5"/>
    </row>
    <row r="46" spans="1:54" x14ac:dyDescent="0.3">
      <c r="A46" s="5">
        <v>15590</v>
      </c>
      <c r="B46" s="5"/>
      <c r="C46" s="5">
        <v>-0.47868918203531413</v>
      </c>
      <c r="D46" s="5">
        <v>-0.21874468269919162</v>
      </c>
      <c r="E46" s="5">
        <v>-7.6085690967929789E-2</v>
      </c>
      <c r="F46" s="5">
        <v>-0.22374339229271803</v>
      </c>
      <c r="G46" s="5">
        <v>-1.3022975517017865E-2</v>
      </c>
      <c r="H46" s="5">
        <v>-7.4399088218646631E-2</v>
      </c>
      <c r="I46" s="5">
        <v>-4.4688197160875839E-2</v>
      </c>
      <c r="J46" s="5">
        <v>-0.14836943471651973</v>
      </c>
      <c r="K46" s="5">
        <v>-2.8085922684010331E-3</v>
      </c>
      <c r="L46" s="5">
        <v>-1.3071167720040093</v>
      </c>
      <c r="M46" s="5">
        <v>-0.12202144254039227</v>
      </c>
      <c r="N46" s="5">
        <v>-0.12847995033839527</v>
      </c>
      <c r="O46" s="5">
        <v>-4.9097909083393197E-2</v>
      </c>
      <c r="P46" s="5">
        <v>6.3292141115986814E-2</v>
      </c>
      <c r="Q46" s="5">
        <v>-3.5406822008208876E-2</v>
      </c>
      <c r="R46" s="5">
        <v>1.8747083639115727E-2</v>
      </c>
      <c r="S46" s="5">
        <v>-3.3317875678624896E-2</v>
      </c>
      <c r="T46" s="5">
        <v>-0.10474283554148178</v>
      </c>
      <c r="U46" s="5">
        <v>6.5352427789835188E-2</v>
      </c>
      <c r="V46" s="5">
        <v>3.3376030227687023E-2</v>
      </c>
      <c r="W46" s="5">
        <v>0.20726049581261977</v>
      </c>
      <c r="X46" s="5">
        <v>0.66580688824703493</v>
      </c>
      <c r="Y46" s="5">
        <v>0.21933751638734589</v>
      </c>
      <c r="Z46" s="5">
        <v>-3.2491607570075888E-2</v>
      </c>
      <c r="AA46" s="5">
        <v>1.0423924008488704E-3</v>
      </c>
      <c r="AB46" s="5">
        <v>0.17008842363796545</v>
      </c>
      <c r="AC46" s="5">
        <v>1.7534354741186815E-2</v>
      </c>
      <c r="AD46" s="5">
        <v>9.581842874183881E-2</v>
      </c>
      <c r="AE46" s="5">
        <v>1.7805022949381653E-2</v>
      </c>
      <c r="AF46" s="5">
        <v>3.5289333031193339E-2</v>
      </c>
      <c r="AG46" s="5">
        <v>3.1628252593850362E-3</v>
      </c>
      <c r="AH46" s="5">
        <v>2.0257005655445054E-2</v>
      </c>
      <c r="AI46" s="5">
        <v>4.5802936311274585E-3</v>
      </c>
      <c r="AJ46" s="5">
        <v>6.9392442120145004E-3</v>
      </c>
      <c r="AK46" s="5">
        <v>1.0228906831060913E-3</v>
      </c>
      <c r="AL46" s="5">
        <v>3.1133749738543213E-3</v>
      </c>
      <c r="AM46" s="5">
        <v>7.1907251821923799E-4</v>
      </c>
      <c r="AN46" s="5">
        <v>4.953366591235811E-3</v>
      </c>
      <c r="AO46" s="5">
        <v>4.0384474624572796E-4</v>
      </c>
      <c r="AP46" s="5">
        <v>3.1325620266579532E-4</v>
      </c>
      <c r="AQ46" s="5">
        <v>4.6269751611715675E-4</v>
      </c>
      <c r="AR46" s="5">
        <v>4.8049382379652256E-4</v>
      </c>
      <c r="AS46" s="5"/>
      <c r="AT46" s="5"/>
      <c r="AU46" s="5"/>
      <c r="AV46" s="5"/>
      <c r="AW46" s="5"/>
      <c r="AX46" s="5"/>
      <c r="AY46" s="5"/>
      <c r="AZ46" s="5"/>
      <c r="BA46" s="5"/>
      <c r="BB46" s="5"/>
    </row>
    <row r="47" spans="1:54" x14ac:dyDescent="0.3">
      <c r="A47" s="5">
        <v>15580</v>
      </c>
      <c r="B47" s="5"/>
      <c r="C47" s="5">
        <v>-0.45019020179639885</v>
      </c>
      <c r="D47" s="5">
        <v>-0.21501612278543952</v>
      </c>
      <c r="E47" s="5">
        <v>-7.4965964920139766E-2</v>
      </c>
      <c r="F47" s="5">
        <v>-0.22097452861844472</v>
      </c>
      <c r="G47" s="5">
        <v>-1.2892475656579919E-2</v>
      </c>
      <c r="H47" s="5">
        <v>-7.3829695054411879E-2</v>
      </c>
      <c r="I47" s="5">
        <v>-4.4452577661085076E-2</v>
      </c>
      <c r="J47" s="5">
        <v>-0.14794235217522725</v>
      </c>
      <c r="K47" s="5">
        <v>-2.8072692318885577E-3</v>
      </c>
      <c r="L47" s="5">
        <v>-1.3096655410302365</v>
      </c>
      <c r="M47" s="5">
        <v>-0.12255645354106508</v>
      </c>
      <c r="N47" s="5">
        <v>-0.12935785380212811</v>
      </c>
      <c r="O47" s="5">
        <v>-4.9554290967389711E-2</v>
      </c>
      <c r="P47" s="5">
        <v>6.4037198378098542E-2</v>
      </c>
      <c r="Q47" s="5">
        <v>-3.5911803067009973E-2</v>
      </c>
      <c r="R47" s="5">
        <v>1.906141738326262E-2</v>
      </c>
      <c r="S47" s="5">
        <v>-3.3960454586202414E-2</v>
      </c>
      <c r="T47" s="5">
        <v>-0.10702833400575784</v>
      </c>
      <c r="U47" s="5">
        <v>6.6944971984363749E-2</v>
      </c>
      <c r="V47" s="5">
        <v>3.4274907719941156E-2</v>
      </c>
      <c r="W47" s="5">
        <v>0.21337676310687642</v>
      </c>
      <c r="X47" s="5">
        <v>0.68718152283857836</v>
      </c>
      <c r="Y47" s="5">
        <v>0.22695113493858279</v>
      </c>
      <c r="Z47" s="5">
        <v>-3.3704707061838569E-2</v>
      </c>
      <c r="AA47" s="5">
        <v>1.0840622262351363E-3</v>
      </c>
      <c r="AB47" s="5">
        <v>0.17733933313952593</v>
      </c>
      <c r="AC47" s="5">
        <v>1.8328680065154472E-2</v>
      </c>
      <c r="AD47" s="5">
        <v>0.10041655238377116</v>
      </c>
      <c r="AE47" s="5">
        <v>1.8707573397653717E-2</v>
      </c>
      <c r="AF47" s="5">
        <v>3.7174133402657475E-2</v>
      </c>
      <c r="AG47" s="5">
        <v>3.3404035375158895E-3</v>
      </c>
      <c r="AH47" s="5">
        <v>2.1450093840055636E-2</v>
      </c>
      <c r="AI47" s="5">
        <v>4.8627437276714596E-3</v>
      </c>
      <c r="AJ47" s="5">
        <v>7.3864928131999741E-3</v>
      </c>
      <c r="AK47" s="5">
        <v>1.0916849796962179E-3</v>
      </c>
      <c r="AL47" s="5">
        <v>3.3315438398543416E-3</v>
      </c>
      <c r="AM47" s="5">
        <v>7.7150154087878616E-4</v>
      </c>
      <c r="AN47" s="5">
        <v>5.3286675259167785E-3</v>
      </c>
      <c r="AO47" s="5">
        <v>4.3560284536867762E-4</v>
      </c>
      <c r="AP47" s="5">
        <v>3.3879591591062395E-4</v>
      </c>
      <c r="AQ47" s="5">
        <v>5.0176689079622504E-4</v>
      </c>
      <c r="AR47" s="5">
        <v>5.2247215048024367E-4</v>
      </c>
      <c r="AS47" s="5"/>
      <c r="AT47" s="5"/>
      <c r="AU47" s="5"/>
      <c r="AV47" s="5"/>
      <c r="AW47" s="5"/>
      <c r="AX47" s="5"/>
      <c r="AY47" s="5"/>
      <c r="AZ47" s="5"/>
      <c r="BA47" s="5"/>
      <c r="BB47" s="5"/>
    </row>
    <row r="48" spans="1:54" x14ac:dyDescent="0.3">
      <c r="A48" s="5">
        <v>15570</v>
      </c>
      <c r="B48" s="5"/>
      <c r="C48" s="5">
        <v>-0.42053912244168112</v>
      </c>
      <c r="D48" s="5">
        <v>-0.21124618911697718</v>
      </c>
      <c r="E48" s="5">
        <v>-7.3826159528573368E-2</v>
      </c>
      <c r="F48" s="5">
        <v>-0.21813224587301455</v>
      </c>
      <c r="G48" s="5">
        <v>-1.2757005327476275E-2</v>
      </c>
      <c r="H48" s="5">
        <v>-7.3228733494316217E-2</v>
      </c>
      <c r="I48" s="5">
        <v>-4.4196585609432473E-2</v>
      </c>
      <c r="J48" s="5">
        <v>-0.14744461714131404</v>
      </c>
      <c r="K48" s="5">
        <v>-2.8045838789354819E-3</v>
      </c>
      <c r="L48" s="5">
        <v>-1.3115839295626117</v>
      </c>
      <c r="M48" s="5">
        <v>-0.1230344024839776</v>
      </c>
      <c r="N48" s="5">
        <v>-0.13017910187551521</v>
      </c>
      <c r="O48" s="5">
        <v>-4.9990933301574857E-2</v>
      </c>
      <c r="P48" s="5">
        <v>6.4760061327649471E-2</v>
      </c>
      <c r="Q48" s="5">
        <v>-3.6406636016128431E-2</v>
      </c>
      <c r="R48" s="5">
        <v>1.9371820266929761E-2</v>
      </c>
      <c r="S48" s="5">
        <v>-3.4599047451742457E-2</v>
      </c>
      <c r="T48" s="5">
        <v>-0.10931212876993848</v>
      </c>
      <c r="U48" s="5">
        <v>6.8544094732759714E-2</v>
      </c>
      <c r="V48" s="5">
        <v>3.518150775327393E-2</v>
      </c>
      <c r="W48" s="5">
        <v>0.21957098557605953</v>
      </c>
      <c r="X48" s="5">
        <v>0.70891244965386746</v>
      </c>
      <c r="Y48" s="5">
        <v>0.23472018583049675</v>
      </c>
      <c r="Z48" s="5">
        <v>-3.4946948890705223E-2</v>
      </c>
      <c r="AA48" s="5">
        <v>1.1268788968074653E-3</v>
      </c>
      <c r="AB48" s="5">
        <v>0.18481454852340201</v>
      </c>
      <c r="AC48" s="5">
        <v>1.9150233581935589E-2</v>
      </c>
      <c r="AD48" s="5">
        <v>0.10518741135010931</v>
      </c>
      <c r="AE48" s="5">
        <v>1.964695702064561E-2</v>
      </c>
      <c r="AF48" s="5">
        <v>3.9141899173055737E-2</v>
      </c>
      <c r="AG48" s="5">
        <v>3.5263631327136411E-3</v>
      </c>
      <c r="AH48" s="5">
        <v>2.2703260398305843E-2</v>
      </c>
      <c r="AI48" s="5">
        <v>5.1603036669027793E-3</v>
      </c>
      <c r="AJ48" s="5">
        <v>7.8590659462549201E-3</v>
      </c>
      <c r="AK48" s="5">
        <v>1.1645891130637011E-3</v>
      </c>
      <c r="AL48" s="5">
        <v>3.5634252216868506E-3</v>
      </c>
      <c r="AM48" s="5">
        <v>8.2738883771495326E-4</v>
      </c>
      <c r="AN48" s="5">
        <v>5.7298898224928578E-3</v>
      </c>
      <c r="AO48" s="5">
        <v>4.6965312455003532E-4</v>
      </c>
      <c r="AP48" s="5">
        <v>3.6625843678368333E-4</v>
      </c>
      <c r="AQ48" s="5">
        <v>5.4389938319151533E-4</v>
      </c>
      <c r="AR48" s="5">
        <v>5.678726682184056E-4</v>
      </c>
      <c r="AS48" s="5"/>
      <c r="AT48" s="5"/>
      <c r="AU48" s="5"/>
      <c r="AV48" s="5"/>
      <c r="AW48" s="5"/>
      <c r="AX48" s="5"/>
      <c r="AY48" s="5"/>
      <c r="AZ48" s="5"/>
      <c r="BA48" s="5"/>
      <c r="BB48" s="5"/>
    </row>
    <row r="49" spans="1:54" x14ac:dyDescent="0.3">
      <c r="A49" s="5">
        <v>15560</v>
      </c>
      <c r="B49" s="5"/>
      <c r="C49" s="5">
        <v>-0.38973700893542684</v>
      </c>
      <c r="D49" s="5">
        <v>-0.20743912046639096</v>
      </c>
      <c r="E49" s="5">
        <v>-7.2667630887543785E-2</v>
      </c>
      <c r="F49" s="5">
        <v>-0.21522007161018203</v>
      </c>
      <c r="G49" s="5">
        <v>-1.2616737418201416E-2</v>
      </c>
      <c r="H49" s="5">
        <v>-7.2596979069725981E-2</v>
      </c>
      <c r="I49" s="5">
        <v>-4.3920546576703724E-2</v>
      </c>
      <c r="J49" s="5">
        <v>-0.14687681375557149</v>
      </c>
      <c r="K49" s="5">
        <v>-2.8005374979312393E-3</v>
      </c>
      <c r="L49" s="5">
        <v>-1.3128679285086042</v>
      </c>
      <c r="M49" s="5">
        <v>-0.12345448949832509</v>
      </c>
      <c r="N49" s="5">
        <v>-0.13094242040626933</v>
      </c>
      <c r="O49" s="5">
        <v>-5.040719478109805E-2</v>
      </c>
      <c r="P49" s="5">
        <v>6.5459723955790777E-2</v>
      </c>
      <c r="Q49" s="5">
        <v>-3.6890672259488402E-2</v>
      </c>
      <c r="R49" s="5">
        <v>1.9677912998057719E-2</v>
      </c>
      <c r="S49" s="5">
        <v>-3.5232936891530002E-2</v>
      </c>
      <c r="T49" s="5">
        <v>-0.11159190406859969</v>
      </c>
      <c r="U49" s="5">
        <v>7.0148367854638446E-2</v>
      </c>
      <c r="V49" s="5">
        <v>3.6095141113611826E-2</v>
      </c>
      <c r="W49" s="5">
        <v>0.2258393538268908</v>
      </c>
      <c r="X49" s="5">
        <v>0.73098973470054329</v>
      </c>
      <c r="Y49" s="5">
        <v>0.24264244391383594</v>
      </c>
      <c r="Z49" s="5">
        <v>-3.6218205594764449E-2</v>
      </c>
      <c r="AA49" s="5">
        <v>1.1708464576471859E-3</v>
      </c>
      <c r="AB49" s="5">
        <v>0.19251634981724161</v>
      </c>
      <c r="AC49" s="5">
        <v>1.9999450039519848E-2</v>
      </c>
      <c r="AD49" s="5">
        <v>0.11013466555951282</v>
      </c>
      <c r="AE49" s="5">
        <v>2.0624131108851255E-2</v>
      </c>
      <c r="AF49" s="5">
        <v>4.1195159127578901E-2</v>
      </c>
      <c r="AG49" s="5">
        <v>3.7209951511974959E-3</v>
      </c>
      <c r="AH49" s="5">
        <v>2.4018836456616698E-2</v>
      </c>
      <c r="AI49" s="5">
        <v>5.4736190195249258E-3</v>
      </c>
      <c r="AJ49" s="5">
        <v>8.3581420505074062E-3</v>
      </c>
      <c r="AK49" s="5">
        <v>1.2418095987603965E-3</v>
      </c>
      <c r="AL49" s="5">
        <v>3.8097580820903297E-3</v>
      </c>
      <c r="AM49" s="5">
        <v>8.8693315335229615E-4</v>
      </c>
      <c r="AN49" s="5">
        <v>6.1586146690174922E-3</v>
      </c>
      <c r="AO49" s="5">
        <v>5.0614340482351794E-4</v>
      </c>
      <c r="AP49" s="5">
        <v>3.9577441342422302E-4</v>
      </c>
      <c r="AQ49" s="5">
        <v>5.8931363140522254E-4</v>
      </c>
      <c r="AR49" s="5">
        <v>6.1695131563709699E-4</v>
      </c>
      <c r="AS49" s="5"/>
      <c r="AT49" s="5"/>
      <c r="AU49" s="5"/>
      <c r="AV49" s="5"/>
      <c r="AW49" s="5"/>
      <c r="AX49" s="5"/>
      <c r="AY49" s="5"/>
      <c r="AZ49" s="5"/>
      <c r="BA49" s="5"/>
      <c r="BB49" s="5"/>
    </row>
    <row r="50" spans="1:54" x14ac:dyDescent="0.3">
      <c r="A50" s="5">
        <v>15550</v>
      </c>
      <c r="B50" s="5"/>
      <c r="C50" s="5">
        <v>-0.35778631415011541</v>
      </c>
      <c r="D50" s="5">
        <v>-0.20359914541904209</v>
      </c>
      <c r="E50" s="5">
        <v>-7.1491744863644208E-2</v>
      </c>
      <c r="F50" s="5">
        <v>-0.21224159776274837</v>
      </c>
      <c r="G50" s="5">
        <v>-1.2471850373923855E-2</v>
      </c>
      <c r="H50" s="5">
        <v>-7.1935247578912259E-2</v>
      </c>
      <c r="I50" s="5">
        <v>-4.3624814195924802E-2</v>
      </c>
      <c r="J50" s="5">
        <v>-0.14623962766092602</v>
      </c>
      <c r="K50" s="5">
        <v>-2.7951333648308673E-3</v>
      </c>
      <c r="L50" s="5">
        <v>-1.3135144402771195</v>
      </c>
      <c r="M50" s="5">
        <v>-0.12381599434705962</v>
      </c>
      <c r="N50" s="5">
        <v>-0.13164660897395836</v>
      </c>
      <c r="O50" s="5">
        <v>-5.0802456801789977E-2</v>
      </c>
      <c r="P50" s="5">
        <v>6.6135200522383711E-2</v>
      </c>
      <c r="Q50" s="5">
        <v>-3.7363268537433561E-2</v>
      </c>
      <c r="R50" s="5">
        <v>1.9979315497566909E-2</v>
      </c>
      <c r="S50" s="5">
        <v>-3.586139710864962E-2</v>
      </c>
      <c r="T50" s="5">
        <v>-0.11386529444936766</v>
      </c>
      <c r="U50" s="5">
        <v>7.1756317434956932E-2</v>
      </c>
      <c r="V50" s="5">
        <v>3.7015087887132606E-2</v>
      </c>
      <c r="W50" s="5">
        <v>0.23217782551161242</v>
      </c>
      <c r="X50" s="5">
        <v>0.75340257813730527</v>
      </c>
      <c r="Y50" s="5">
        <v>0.25071536908864095</v>
      </c>
      <c r="Z50" s="5">
        <v>-3.7518300472787001E-2</v>
      </c>
      <c r="AA50" s="5">
        <v>1.2159673668479939E-3</v>
      </c>
      <c r="AB50" s="5">
        <v>0.2004467723633197</v>
      </c>
      <c r="AC50" s="5">
        <v>2.0876742379142232E-2</v>
      </c>
      <c r="AD50" s="5">
        <v>0.11526188720082989</v>
      </c>
      <c r="AE50" s="5">
        <v>2.1640045292673986E-2</v>
      </c>
      <c r="AF50" s="5">
        <v>4.3336450474500646E-2</v>
      </c>
      <c r="AG50" s="5">
        <v>3.9245942403506586E-3</v>
      </c>
      <c r="AH50" s="5">
        <v>2.5399198585976678E-2</v>
      </c>
      <c r="AI50" s="5">
        <v>5.803352043585671E-3</v>
      </c>
      <c r="AJ50" s="5">
        <v>8.884936725815213E-3</v>
      </c>
      <c r="AK50" s="5">
        <v>1.3235605395533101E-3</v>
      </c>
      <c r="AL50" s="5">
        <v>4.0713121175563723E-3</v>
      </c>
      <c r="AM50" s="5">
        <v>9.5034240900672591E-4</v>
      </c>
      <c r="AN50" s="5">
        <v>6.6165031778119485E-3</v>
      </c>
      <c r="AO50" s="5">
        <v>5.4522960149958305E-4</v>
      </c>
      <c r="AP50" s="5">
        <v>4.2748218089891247E-4</v>
      </c>
      <c r="AQ50" s="5">
        <v>6.3824200645349054E-4</v>
      </c>
      <c r="AR50" s="5">
        <v>6.6998110246554001E-4</v>
      </c>
      <c r="AS50" s="5"/>
      <c r="AT50" s="5"/>
      <c r="AU50" s="5"/>
      <c r="AV50" s="5"/>
      <c r="AW50" s="5"/>
      <c r="AX50" s="5"/>
      <c r="AY50" s="5"/>
      <c r="AZ50" s="5"/>
      <c r="BA50" s="5"/>
      <c r="BB50" s="5"/>
    </row>
    <row r="51" spans="1:54" x14ac:dyDescent="0.3">
      <c r="A51" s="5">
        <v>15540</v>
      </c>
      <c r="B51" s="5"/>
      <c r="C51" s="5">
        <v>-0.32469089971151815</v>
      </c>
      <c r="D51" s="5">
        <v>-0.1997304744428739</v>
      </c>
      <c r="E51" s="5">
        <v>-7.0299874363975084E-2</v>
      </c>
      <c r="F51" s="5">
        <v>-0.20920047313089585</v>
      </c>
      <c r="G51" s="5">
        <v>-1.2322527812994402E-2</v>
      </c>
      <c r="H51" s="5">
        <v>-7.1244393318517549E-2</v>
      </c>
      <c r="I51" s="5">
        <v>-4.3309769410003814E-2</v>
      </c>
      <c r="J51" s="5">
        <v>-0.14553384467056918</v>
      </c>
      <c r="K51" s="5">
        <v>-2.7883767415708828E-3</v>
      </c>
      <c r="L51" s="5">
        <v>-1.313521289242042</v>
      </c>
      <c r="M51" s="5">
        <v>-0.12411827841766318</v>
      </c>
      <c r="N51" s="5">
        <v>-0.13229054396599663</v>
      </c>
      <c r="O51" s="5">
        <v>-5.1176124955787758E-2</v>
      </c>
      <c r="P51" s="5">
        <v>6.6785527800841918E-2</v>
      </c>
      <c r="Q51" s="5">
        <v>-3.7823788292566149E-2</v>
      </c>
      <c r="R51" s="5">
        <v>2.0275647638755855E-2</v>
      </c>
      <c r="S51" s="5">
        <v>-3.6483695151492211E-2</v>
      </c>
      <c r="T51" s="5">
        <v>-0.11612988826613593</v>
      </c>
      <c r="U51" s="5">
        <v>7.3366425525700329E-2</v>
      </c>
      <c r="V51" s="5">
        <v>3.794059798782979E-2</v>
      </c>
      <c r="W51" s="5">
        <v>0.2385821258975282</v>
      </c>
      <c r="X51" s="5">
        <v>0.77613930568556466</v>
      </c>
      <c r="Y51" s="5">
        <v>0.25893609956432184</v>
      </c>
      <c r="Z51" s="5">
        <v>-3.8847005955019137E-2</v>
      </c>
      <c r="AA51" s="5">
        <v>1.2622424222100393E-3</v>
      </c>
      <c r="AB51" s="5">
        <v>0.20860759147410599</v>
      </c>
      <c r="AC51" s="5">
        <v>2.1782499833245549E-2</v>
      </c>
      <c r="AD51" s="5">
        <v>0.12057254890315572</v>
      </c>
      <c r="AE51" s="5">
        <v>2.2695639170959667E-2</v>
      </c>
      <c r="AF51" s="5">
        <v>4.5568314070558107E-2</v>
      </c>
      <c r="AG51" s="5">
        <v>4.1374581870142176E-3</v>
      </c>
      <c r="AH51" s="5">
        <v>2.6846766673265667E-2</v>
      </c>
      <c r="AI51" s="5">
        <v>6.150181383154988E-3</v>
      </c>
      <c r="AJ51" s="5">
        <v>9.4407026990288821E-3</v>
      </c>
      <c r="AK51" s="5">
        <v>1.4100637099769002E-3</v>
      </c>
      <c r="AL51" s="5">
        <v>4.3488883879408257E-3</v>
      </c>
      <c r="AM51" s="5">
        <v>1.0178339614314244E-3</v>
      </c>
      <c r="AN51" s="5">
        <v>7.1052991757933146E-3</v>
      </c>
      <c r="AO51" s="5">
        <v>5.8707605519487554E-4</v>
      </c>
      <c r="AP51" s="5">
        <v>4.6152811768006806E-4</v>
      </c>
      <c r="AQ51" s="5">
        <v>6.9093131921119382E-4</v>
      </c>
      <c r="AR51" s="5">
        <v>7.2725307059816812E-4</v>
      </c>
      <c r="AS51" s="5"/>
      <c r="AT51" s="5"/>
      <c r="AU51" s="5"/>
      <c r="AV51" s="5"/>
      <c r="AW51" s="5"/>
      <c r="AX51" s="5"/>
      <c r="AY51" s="5"/>
      <c r="AZ51" s="5"/>
      <c r="BA51" s="5"/>
      <c r="BB51" s="5"/>
    </row>
    <row r="52" spans="1:54" x14ac:dyDescent="0.3">
      <c r="A52" s="5">
        <v>15530</v>
      </c>
      <c r="B52" s="5"/>
      <c r="C52" s="5">
        <v>-0.29045605452374335</v>
      </c>
      <c r="D52" s="5">
        <v>-0.19583729210879627</v>
      </c>
      <c r="E52" s="5">
        <v>-6.9093396618061603E-2</v>
      </c>
      <c r="F52" s="5">
        <v>-0.20610039580022149</v>
      </c>
      <c r="G52" s="5">
        <v>-1.2168958133468341E-2</v>
      </c>
      <c r="H52" s="5">
        <v>-7.0525307229223455E-2</v>
      </c>
      <c r="I52" s="5">
        <v>-4.2975819654472849E-2</v>
      </c>
      <c r="J52" s="5">
        <v>-0.14476034919173755</v>
      </c>
      <c r="K52" s="5">
        <v>-2.7802748696410351E-3</v>
      </c>
      <c r="L52" s="5">
        <v>-1.3128872300112095</v>
      </c>
      <c r="M52" s="5">
        <v>-0.12436078652886681</v>
      </c>
      <c r="N52" s="5">
        <v>-0.13287318149712654</v>
      </c>
      <c r="O52" s="5">
        <v>-5.1527630486908518E-2</v>
      </c>
      <c r="P52" s="5">
        <v>6.7409767302003237E-2</v>
      </c>
      <c r="Q52" s="5">
        <v>-3.8271603043488013E-2</v>
      </c>
      <c r="R52" s="5">
        <v>2.0566530001950585E-2</v>
      </c>
      <c r="S52" s="5">
        <v>-3.7099092219042708E-2</v>
      </c>
      <c r="T52" s="5">
        <v>-0.11838323137700153</v>
      </c>
      <c r="U52" s="5">
        <v>7.4977132005794103E-2</v>
      </c>
      <c r="V52" s="5">
        <v>3.887089177713067E-2</v>
      </c>
      <c r="W52" s="5">
        <v>0.24504774904151758</v>
      </c>
      <c r="X52" s="5">
        <v>0.79918736194453388</v>
      </c>
      <c r="Y52" s="5">
        <v>0.26730144567620351</v>
      </c>
      <c r="Z52" s="5">
        <v>-4.0204042036353742E-2</v>
      </c>
      <c r="AA52" s="5">
        <v>1.3096706889593325E-3</v>
      </c>
      <c r="AB52" s="5">
        <v>0.2170003070401878</v>
      </c>
      <c r="AC52" s="5">
        <v>2.2717085990800558E-2</v>
      </c>
      <c r="AD52" s="5">
        <v>0.12607001154874181</v>
      </c>
      <c r="AE52" s="5">
        <v>2.379183983600941E-2</v>
      </c>
      <c r="AF52" s="5">
        <v>4.789328936325437E-2</v>
      </c>
      <c r="AG52" s="5">
        <v>4.3598874834997027E-3</v>
      </c>
      <c r="AH52" s="5">
        <v>2.8364001545984556E-2</v>
      </c>
      <c r="AI52" s="5">
        <v>6.5148017044108176E-3</v>
      </c>
      <c r="AJ52" s="5">
        <v>1.002672969083759E-2</v>
      </c>
      <c r="AK52" s="5">
        <v>1.5015486267371211E-3</v>
      </c>
      <c r="AL52" s="5">
        <v>4.6433199099909688E-3</v>
      </c>
      <c r="AM52" s="5">
        <v>1.0896348568195644E-3</v>
      </c>
      <c r="AN52" s="5">
        <v>7.6268319979534913E-3</v>
      </c>
      <c r="AO52" s="5">
        <v>6.3185586780411E-4</v>
      </c>
      <c r="AP52" s="5">
        <v>4.9806701115649309E-4</v>
      </c>
      <c r="AQ52" s="5">
        <v>7.4764355125239951E-4</v>
      </c>
      <c r="AR52" s="5">
        <v>7.890772946001764E-4</v>
      </c>
      <c r="AS52" s="5"/>
      <c r="AT52" s="5"/>
      <c r="AU52" s="5"/>
      <c r="AV52" s="5"/>
      <c r="AW52" s="5"/>
      <c r="AX52" s="5"/>
      <c r="AY52" s="5"/>
      <c r="AZ52" s="5"/>
      <c r="BA52" s="5"/>
      <c r="BB52" s="5"/>
    </row>
    <row r="53" spans="1:54" x14ac:dyDescent="0.3">
      <c r="A53" s="5">
        <v>15520</v>
      </c>
      <c r="B53" s="5"/>
      <c r="C53" s="5">
        <v>-0.25508851088681966</v>
      </c>
      <c r="D53" s="5">
        <v>-0.19192374948204113</v>
      </c>
      <c r="E53" s="5">
        <v>-6.7873690481140198E-2</v>
      </c>
      <c r="F53" s="5">
        <v>-0.20294510551192727</v>
      </c>
      <c r="G53" s="5">
        <v>-1.2011334110838259E-2</v>
      </c>
      <c r="H53" s="5">
        <v>-6.9778914961291391E-2</v>
      </c>
      <c r="I53" s="5">
        <v>-4.262339797777108E-2</v>
      </c>
      <c r="J53" s="5">
        <v>-0.14392012240939336</v>
      </c>
      <c r="K53" s="5">
        <v>-2.7708369588120303E-3</v>
      </c>
      <c r="L53" s="5">
        <v>-1.3116119534627249</v>
      </c>
      <c r="M53" s="5">
        <v>-0.12454304854638587</v>
      </c>
      <c r="N53" s="5">
        <v>-0.13339356016201026</v>
      </c>
      <c r="O53" s="5">
        <v>-5.1856431700907521E-2</v>
      </c>
      <c r="P53" s="5">
        <v>6.800700747009128E-2</v>
      </c>
      <c r="Q53" s="5">
        <v>-3.8706093762501642E-2</v>
      </c>
      <c r="R53" s="5">
        <v>2.08515846424751E-2</v>
      </c>
      <c r="S53" s="5">
        <v>-3.7706845010148857E-2</v>
      </c>
      <c r="T53" s="5">
        <v>-0.12062283104119882</v>
      </c>
      <c r="U53" s="5">
        <v>7.6586836598214594E-2</v>
      </c>
      <c r="V53" s="5">
        <v>3.9805160776591582E-2</v>
      </c>
      <c r="W53" s="5">
        <v>0.25156995958655382</v>
      </c>
      <c r="X53" s="5">
        <v>0.82253330569968475</v>
      </c>
      <c r="Y53" s="5">
        <v>0.27580788429916636</v>
      </c>
      <c r="Z53" s="5">
        <v>-4.1589074779278576E-2</v>
      </c>
      <c r="AA53" s="5">
        <v>1.3582494287598522E-3</v>
      </c>
      <c r="AB53" s="5">
        <v>0.22562612813565872</v>
      </c>
      <c r="AC53" s="5">
        <v>2.3680836834318948E-2</v>
      </c>
      <c r="AD53" s="5">
        <v>0.13175751174761657</v>
      </c>
      <c r="AE53" s="5">
        <v>2.4929559297018972E-2</v>
      </c>
      <c r="AF53" s="5">
        <v>5.031390904937947E-2</v>
      </c>
      <c r="AG53" s="5">
        <v>4.592184860710528E-3</v>
      </c>
      <c r="AH53" s="5">
        <v>2.9953402342138152E-2</v>
      </c>
      <c r="AI53" s="5">
        <v>6.8979232661191062E-3</v>
      </c>
      <c r="AJ53" s="5">
        <v>1.0644344176528693E-2</v>
      </c>
      <c r="AK53" s="5">
        <v>1.5982526037251245E-3</v>
      </c>
      <c r="AL53" s="5">
        <v>4.9554722102087192E-3</v>
      </c>
      <c r="AM53" s="5">
        <v>1.1659820784647855E-3</v>
      </c>
      <c r="AN53" s="5">
        <v>8.1830192753331935E-3</v>
      </c>
      <c r="AO53" s="5">
        <v>6.797512427526018E-4</v>
      </c>
      <c r="AP53" s="5">
        <v>5.3726243178506522E-4</v>
      </c>
      <c r="AQ53" s="5">
        <v>8.0865660936972074E-4</v>
      </c>
      <c r="AR53" s="5">
        <v>8.5578392206662991E-4</v>
      </c>
      <c r="AS53" s="5"/>
      <c r="AT53" s="5"/>
      <c r="AU53" s="5"/>
      <c r="AV53" s="5"/>
      <c r="AW53" s="5"/>
      <c r="AX53" s="5"/>
      <c r="AY53" s="5"/>
      <c r="AZ53" s="5"/>
      <c r="BA53" s="5"/>
      <c r="BB53" s="5"/>
    </row>
    <row r="54" spans="1:54" x14ac:dyDescent="0.3">
      <c r="A54" s="5">
        <v>15510</v>
      </c>
      <c r="B54" s="5"/>
      <c r="C54" s="5">
        <v>-0.2185964581238809</v>
      </c>
      <c r="D54" s="5">
        <v>-0.18799395670408481</v>
      </c>
      <c r="E54" s="5">
        <v>-6.664213376634856E-2</v>
      </c>
      <c r="F54" s="5">
        <v>-0.19973837600762218</v>
      </c>
      <c r="G54" s="5">
        <v>-1.1849852488197922E-2</v>
      </c>
      <c r="H54" s="5">
        <v>-6.9006174865904935E-2</v>
      </c>
      <c r="I54" s="5">
        <v>-4.2252962101723704E-2</v>
      </c>
      <c r="J54" s="5">
        <v>-0.14301424023488352</v>
      </c>
      <c r="K54" s="5">
        <v>-2.7600741710359627E-3</v>
      </c>
      <c r="L54" s="5">
        <v>-1.3096960905179085</v>
      </c>
      <c r="M54" s="5">
        <v>-0.12466468080133478</v>
      </c>
      <c r="N54" s="5">
        <v>-0.13385080361101498</v>
      </c>
      <c r="O54" s="5">
        <v>-5.2162015325851019E-2</v>
      </c>
      <c r="P54" s="5">
        <v>6.8576365843799003E-2</v>
      </c>
      <c r="Q54" s="5">
        <v>-3.9126652253239164E-2</v>
      </c>
      <c r="R54" s="5">
        <v>2.1130435869924271E-2</v>
      </c>
      <c r="S54" s="5">
        <v>-3.8306207113748672E-2</v>
      </c>
      <c r="T54" s="5">
        <v>-0.1228461600084545</v>
      </c>
      <c r="U54" s="5">
        <v>7.8193901042674874E-2</v>
      </c>
      <c r="V54" s="5">
        <v>4.0742568474397847E-2</v>
      </c>
      <c r="W54" s="5">
        <v>0.25814379519565028</v>
      </c>
      <c r="X54" s="5">
        <v>0.84616280731098859</v>
      </c>
      <c r="Y54" s="5">
        <v>0.284451553898662</v>
      </c>
      <c r="Z54" s="5">
        <v>-4.3001714894066588E-2</v>
      </c>
      <c r="AA54" s="5">
        <v>1.4079740302932393E-3</v>
      </c>
      <c r="AB54" s="5">
        <v>0.23448595766818872</v>
      </c>
      <c r="AC54" s="5">
        <v>2.4674058753217203E-2</v>
      </c>
      <c r="AD54" s="5">
        <v>0.13763814899505439</v>
      </c>
      <c r="AE54" s="5">
        <v>2.6109691804367056E-2</v>
      </c>
      <c r="AF54" s="5">
        <v>5.2832693450018689E-2</v>
      </c>
      <c r="AG54" s="5">
        <v>4.8346547878447763E-3</v>
      </c>
      <c r="AH54" s="5">
        <v>3.1617503617418795E-2</v>
      </c>
      <c r="AI54" s="5">
        <v>7.3002714215323148E-3</v>
      </c>
      <c r="AJ54" s="5">
        <v>1.1294909034117376E-2</v>
      </c>
      <c r="AK54" s="5">
        <v>1.700420790366295E-3</v>
      </c>
      <c r="AL54" s="5">
        <v>5.2862438322710727E-3</v>
      </c>
      <c r="AM54" s="5">
        <v>1.247122786909878E-3</v>
      </c>
      <c r="AN54" s="5">
        <v>8.7758697081602981E-3</v>
      </c>
      <c r="AO54" s="5">
        <v>7.3095382879614056E-4</v>
      </c>
      <c r="AP54" s="5">
        <v>5.7928711542425332E-4</v>
      </c>
      <c r="AQ54" s="5">
        <v>8.7426510344656581E-4</v>
      </c>
      <c r="AR54" s="5">
        <v>9.2772425413351002E-4</v>
      </c>
      <c r="AS54" s="5"/>
      <c r="AT54" s="5"/>
      <c r="AU54" s="5"/>
      <c r="AV54" s="5"/>
      <c r="AW54" s="5"/>
      <c r="AX54" s="5"/>
      <c r="AY54" s="5"/>
      <c r="AZ54" s="5"/>
      <c r="BA54" s="5"/>
      <c r="BB54" s="5"/>
    </row>
    <row r="55" spans="1:54" x14ac:dyDescent="0.3">
      <c r="A55" s="5">
        <v>15500</v>
      </c>
      <c r="B55" s="5"/>
      <c r="C55" s="5">
        <v>-0.1809895536400398</v>
      </c>
      <c r="D55" s="5">
        <v>-0.1840519757838249</v>
      </c>
      <c r="E55" s="5">
        <v>-6.5400100613181328E-2</v>
      </c>
      <c r="F55" s="5">
        <v>-0.19648400737109531</v>
      </c>
      <c r="G55" s="5">
        <v>-1.1684713560075721E-2</v>
      </c>
      <c r="H55" s="5">
        <v>-6.8208075918475206E-2</v>
      </c>
      <c r="I55" s="5">
        <v>-4.1864993425071891E-2</v>
      </c>
      <c r="J55" s="5">
        <v>-0.14204387102546506</v>
      </c>
      <c r="K55" s="5">
        <v>-2.7479995995526611E-3</v>
      </c>
      <c r="L55" s="5">
        <v>-1.3071412136277498</v>
      </c>
      <c r="M55" s="5">
        <v>-0.12472538730560552</v>
      </c>
      <c r="N55" s="5">
        <v>-0.13424412293976434</v>
      </c>
      <c r="O55" s="5">
        <v>-5.2443897817932461E-2</v>
      </c>
      <c r="P55" s="5">
        <v>6.9116991175544068E-2</v>
      </c>
      <c r="Q55" s="5">
        <v>-3.9532682524107923E-2</v>
      </c>
      <c r="R55" s="5">
        <v>2.1402711036637503E-2</v>
      </c>
      <c r="S55" s="5">
        <v>-3.8896430436825072E-2</v>
      </c>
      <c r="T55" s="5">
        <v>-0.1250506607933389</v>
      </c>
      <c r="U55" s="5">
        <v>7.9796651421666698E-2</v>
      </c>
      <c r="V55" s="5">
        <v>4.1682251226086417E-2</v>
      </c>
      <c r="W55" s="5">
        <v>0.26476406963693011</v>
      </c>
      <c r="X55" s="5">
        <v>0.87006064826316687</v>
      </c>
      <c r="Y55" s="5">
        <v>0.29322825025855326</v>
      </c>
      <c r="Z55" s="5">
        <v>-4.4441516403728253E-2</v>
      </c>
      <c r="AA55" s="5">
        <v>1.4588379416872813E-3</v>
      </c>
      <c r="AB55" s="5">
        <v>0.24358037712314401</v>
      </c>
      <c r="AC55" s="5">
        <v>2.5697026538507563E-2</v>
      </c>
      <c r="AD55" s="5">
        <v>0.14371487253529941</v>
      </c>
      <c r="AE55" s="5">
        <v>2.7333111077676452E-2</v>
      </c>
      <c r="AF55" s="5">
        <v>5.5452144603392706E-2</v>
      </c>
      <c r="AG55" s="5">
        <v>5.0876029382413163E-3</v>
      </c>
      <c r="AH55" s="5">
        <v>3.3358872182297751E-2</v>
      </c>
      <c r="AI55" s="5">
        <v>7.7225860487838815E-3</v>
      </c>
      <c r="AJ55" s="5">
        <v>1.1979823073274845E-2</v>
      </c>
      <c r="AK55" s="5">
        <v>1.808306191997918E-3</v>
      </c>
      <c r="AL55" s="5">
        <v>5.6365667940375761E-3</v>
      </c>
      <c r="AM55" s="5">
        <v>1.3333145512421532E-3</v>
      </c>
      <c r="AN55" s="5">
        <v>9.4074858141118944E-3</v>
      </c>
      <c r="AO55" s="5">
        <v>7.8566506655972296E-4</v>
      </c>
      <c r="AP55" s="5">
        <v>6.24323353320684E-4</v>
      </c>
      <c r="AQ55" s="5">
        <v>9.4478114723975696E-4</v>
      </c>
      <c r="AR55" s="5">
        <v>1.0052718663145874E-3</v>
      </c>
      <c r="AS55" s="5"/>
      <c r="AT55" s="5"/>
      <c r="AU55" s="5"/>
      <c r="AV55" s="5"/>
      <c r="AW55" s="5"/>
      <c r="AX55" s="5"/>
      <c r="AY55" s="5"/>
      <c r="AZ55" s="5"/>
      <c r="BA55" s="5"/>
      <c r="BB55" s="5"/>
    </row>
    <row r="56" spans="1:54" x14ac:dyDescent="0.3">
      <c r="A56" s="5">
        <v>15490</v>
      </c>
      <c r="B56" s="5"/>
      <c r="C56" s="5">
        <v>-0.14227893134051098</v>
      </c>
      <c r="D56" s="5">
        <v>-0.18010181361576441</v>
      </c>
      <c r="E56" s="5">
        <v>-6.4148958899365824E-2</v>
      </c>
      <c r="F56" s="5">
        <v>-0.19318581838924598</v>
      </c>
      <c r="G56" s="5">
        <v>-1.1516120751190944E-2</v>
      </c>
      <c r="H56" s="5">
        <v>-6.7385635580279879E-2</v>
      </c>
      <c r="I56" s="5">
        <v>-4.1459995973099621E-2</v>
      </c>
      <c r="J56" s="5">
        <v>-0.14101027308137562</v>
      </c>
      <c r="K56" s="5">
        <v>-2.7346282432518299E-3</v>
      </c>
      <c r="L56" s="5">
        <v>-1.3039498359574351</v>
      </c>
      <c r="M56" s="5">
        <v>-0.12472496075914549</v>
      </c>
      <c r="N56" s="5">
        <v>-0.1345728188835697</v>
      </c>
      <c r="O56" s="5">
        <v>-5.2701626608193886E-2</v>
      </c>
      <c r="P56" s="5">
        <v>6.9628065501969816E-2</v>
      </c>
      <c r="Q56" s="5">
        <v>-3.9923602153385189E-2</v>
      </c>
      <c r="R56" s="5">
        <v>2.1668041333195508E-2</v>
      </c>
      <c r="S56" s="5">
        <v>-3.9476766666637415E-2</v>
      </c>
      <c r="T56" s="5">
        <v>-0.12723375012634114</v>
      </c>
      <c r="U56" s="5">
        <v>8.1393380637050525E-2</v>
      </c>
      <c r="V56" s="5">
        <v>4.2623319249590758E-2</v>
      </c>
      <c r="W56" s="5">
        <v>0.27142537653167065</v>
      </c>
      <c r="X56" s="5">
        <v>0.89421072295528481</v>
      </c>
      <c r="Y56" s="5">
        <v>0.30213342292445672</v>
      </c>
      <c r="Z56" s="5">
        <v>-4.5907975401231288E-2</v>
      </c>
      <c r="AA56" s="5">
        <v>1.5108326050806181E-3</v>
      </c>
      <c r="AB56" s="5">
        <v>0.25290963145302142</v>
      </c>
      <c r="AC56" s="5">
        <v>2.674998136410809E-2</v>
      </c>
      <c r="AD56" s="5">
        <v>0.14999046795718532</v>
      </c>
      <c r="AE56" s="5">
        <v>2.8600667441069899E-2</v>
      </c>
      <c r="AF56" s="5">
        <v>5.8174740077949594E-2</v>
      </c>
      <c r="AG56" s="5">
        <v>5.3513356210285953E-3</v>
      </c>
      <c r="AH56" s="5">
        <v>3.5180103662150727E-2</v>
      </c>
      <c r="AI56" s="5">
        <v>8.1656209069252052E-3</v>
      </c>
      <c r="AJ56" s="5">
        <v>1.2700520438455955E-2</v>
      </c>
      <c r="AK56" s="5">
        <v>1.9221696709431284E-3</v>
      </c>
      <c r="AL56" s="5">
        <v>6.0074069889937739E-3</v>
      </c>
      <c r="AM56" s="5">
        <v>1.4248255701236015E-3</v>
      </c>
      <c r="AN56" s="5">
        <v>1.0080066640955506E-2</v>
      </c>
      <c r="AO56" s="5">
        <v>8.4409653692948407E-4</v>
      </c>
      <c r="AP56" s="5">
        <v>6.7256338914518997E-4</v>
      </c>
      <c r="AQ56" s="5">
        <v>1.0205351815042786E-3</v>
      </c>
      <c r="AR56" s="5">
        <v>1.088823769702416E-3</v>
      </c>
      <c r="AS56" s="5"/>
      <c r="AT56" s="5"/>
      <c r="AU56" s="5"/>
      <c r="AV56" s="5"/>
      <c r="AW56" s="5"/>
      <c r="AX56" s="5"/>
      <c r="AY56" s="5"/>
      <c r="AZ56" s="5"/>
      <c r="BA56" s="5"/>
      <c r="BB56" s="5"/>
    </row>
    <row r="57" spans="1:54" x14ac:dyDescent="0.3">
      <c r="A57" s="5">
        <v>15480</v>
      </c>
      <c r="B57" s="5"/>
      <c r="C57" s="5">
        <v>-0.10247720734112675</v>
      </c>
      <c r="D57" s="5">
        <v>-0.17614741524194855</v>
      </c>
      <c r="E57" s="5">
        <v>-6.2890067703094979E-2</v>
      </c>
      <c r="F57" s="5">
        <v>-0.18984763895409121</v>
      </c>
      <c r="G57" s="5">
        <v>-1.1344280191395181E-2</v>
      </c>
      <c r="H57" s="5">
        <v>-6.6539897604988893E-2</v>
      </c>
      <c r="I57" s="5">
        <v>-4.1038495296581053E-2</v>
      </c>
      <c r="J57" s="5">
        <v>-0.13991479192789008</v>
      </c>
      <c r="K57" s="5">
        <v>-2.7199769763571191E-3</v>
      </c>
      <c r="L57" s="5">
        <v>-1.3001254082613483</v>
      </c>
      <c r="M57" s="5">
        <v>-0.12466328334474612</v>
      </c>
      <c r="N57" s="5">
        <v>-0.13483628380843909</v>
      </c>
      <c r="O57" s="5">
        <v>-5.2934781285753817E-2</v>
      </c>
      <c r="P57" s="5">
        <v>7.0108806158834497E-2</v>
      </c>
      <c r="Q57" s="5">
        <v>-4.0298843641743604E-2</v>
      </c>
      <c r="R57" s="5">
        <v>2.1926062588693083E-2</v>
      </c>
      <c r="S57" s="5">
        <v>-4.0046468763590512E-2</v>
      </c>
      <c r="T57" s="5">
        <v>-0.12939282357257503</v>
      </c>
      <c r="U57" s="5">
        <v>8.2982351033760365E-2</v>
      </c>
      <c r="V57" s="5">
        <v>4.356485771437775E-2</v>
      </c>
      <c r="W57" s="5">
        <v>0.27812209377522085</v>
      </c>
      <c r="X57" s="5">
        <v>0.91859604280204155</v>
      </c>
      <c r="Y57" s="5">
        <v>0.31116217240020333</v>
      </c>
      <c r="Z57" s="5">
        <v>-4.7400528906501337E-2</v>
      </c>
      <c r="AA57" s="5">
        <v>1.5639473936161E-3</v>
      </c>
      <c r="AB57" s="5">
        <v>0.26247361416539589</v>
      </c>
      <c r="AC57" s="5">
        <v>2.7833128760372205E-2</v>
      </c>
      <c r="AD57" s="5">
        <v>0.15646754354965126</v>
      </c>
      <c r="AE57" s="5">
        <v>2.9913184869579473E-2</v>
      </c>
      <c r="AF57" s="5">
        <v>6.1002926509304355E-2</v>
      </c>
      <c r="AG57" s="5">
        <v>5.6261591783392404E-3</v>
      </c>
      <c r="AH57" s="5">
        <v>3.7083818774125851E-2</v>
      </c>
      <c r="AI57" s="5">
        <v>8.6301429148370225E-3</v>
      </c>
      <c r="AJ57" s="5">
        <v>1.3458469879651682E-2</v>
      </c>
      <c r="AK57" s="5">
        <v>2.0422799269232154E-3</v>
      </c>
      <c r="AL57" s="5">
        <v>6.3997645267972417E-3</v>
      </c>
      <c r="AM57" s="5">
        <v>1.5219348810728299E-3</v>
      </c>
      <c r="AN57" s="5">
        <v>1.0795910432086189E-2</v>
      </c>
      <c r="AO57" s="5">
        <v>9.0647031033153655E-4</v>
      </c>
      <c r="AP57" s="5">
        <v>7.2420982239692331E-4</v>
      </c>
      <c r="AQ57" s="5">
        <v>1.1018768187568623E-3</v>
      </c>
      <c r="AR57" s="5">
        <v>1.178801612422405E-3</v>
      </c>
      <c r="AS57" s="5"/>
      <c r="AT57" s="5"/>
      <c r="AU57" s="5"/>
      <c r="AV57" s="5"/>
      <c r="AW57" s="5"/>
      <c r="AX57" s="5"/>
      <c r="AY57" s="5"/>
      <c r="AZ57" s="5"/>
      <c r="BA57" s="5"/>
      <c r="BB57" s="5"/>
    </row>
    <row r="58" spans="1:54" x14ac:dyDescent="0.3">
      <c r="A58" s="5">
        <v>15470</v>
      </c>
      <c r="B58" s="5"/>
      <c r="C58" s="5">
        <v>-6.1598482910445923E-2</v>
      </c>
      <c r="D58" s="5">
        <v>-0.17219265737334302</v>
      </c>
      <c r="E58" s="5">
        <v>-6.1624774822294538E-2</v>
      </c>
      <c r="F58" s="5">
        <v>-0.18647330252743072</v>
      </c>
      <c r="G58" s="5">
        <v>-1.1169400288064481E-2</v>
      </c>
      <c r="H58" s="5">
        <v>-6.5671929796788181E-2</v>
      </c>
      <c r="I58" s="5">
        <v>-4.0601037323439532E-2</v>
      </c>
      <c r="J58" s="5">
        <v>-0.13875885739054339</v>
      </c>
      <c r="K58" s="5">
        <v>-2.7040645135146474E-3</v>
      </c>
      <c r="L58" s="5">
        <v>-1.2956723134488481</v>
      </c>
      <c r="M58" s="5">
        <v>-0.1245403273066531</v>
      </c>
      <c r="N58" s="5">
        <v>-0.13503400349097708</v>
      </c>
      <c r="O58" s="5">
        <v>-5.3142974713313987E-2</v>
      </c>
      <c r="P58" s="5">
        <v>7.0558467733521396E-2</v>
      </c>
      <c r="Q58" s="5">
        <v>-4.065785574796197E-2</v>
      </c>
      <c r="R58" s="5">
        <v>2.2176416073479425E-2</v>
      </c>
      <c r="S58" s="5">
        <v>-4.0604792480905601E-2</v>
      </c>
      <c r="T58" s="5">
        <v>-0.13152526030818246</v>
      </c>
      <c r="U58" s="5">
        <v>8.4561797166578176E-2</v>
      </c>
      <c r="V58" s="5">
        <v>4.450592792410097E-2</v>
      </c>
      <c r="W58" s="5">
        <v>0.28484838863861039</v>
      </c>
      <c r="X58" s="5">
        <v>0.94319874271345261</v>
      </c>
      <c r="Y58" s="5">
        <v>0.32030924813367923</v>
      </c>
      <c r="Z58" s="5">
        <v>-4.8918553830636334E-2</v>
      </c>
      <c r="AA58" s="5">
        <v>1.618169551158737E-3</v>
      </c>
      <c r="AB58" s="5">
        <v>0.27227185266432702</v>
      </c>
      <c r="AC58" s="5">
        <v>2.8946636585740072E-2</v>
      </c>
      <c r="AD58" s="5">
        <v>0.16314851644746425</v>
      </c>
      <c r="AE58" s="5">
        <v>3.1271457951197477E-2</v>
      </c>
      <c r="AF58" s="5">
        <v>6.3939112865826792E-2</v>
      </c>
      <c r="AG58" s="5">
        <v>5.912379347966153E-3</v>
      </c>
      <c r="AH58" s="5">
        <v>3.9072659315111696E-2</v>
      </c>
      <c r="AI58" s="5">
        <v>9.1169313503503182E-3</v>
      </c>
      <c r="AJ58" s="5">
        <v>1.4255173884218741E-2</v>
      </c>
      <c r="AK58" s="5">
        <v>2.1689134554316938E-3</v>
      </c>
      <c r="AL58" s="5">
        <v>6.8146740074326046E-3</v>
      </c>
      <c r="AM58" s="5">
        <v>1.6249325564457954E-3</v>
      </c>
      <c r="AN58" s="5">
        <v>1.1557417232752219E-2</v>
      </c>
      <c r="AO58" s="5">
        <v>9.7301929584859312E-4</v>
      </c>
      <c r="AP58" s="5">
        <v>7.7947601741148304E-4</v>
      </c>
      <c r="AQ58" s="5">
        <v>1.1891757088318827E-3</v>
      </c>
      <c r="AR58" s="5">
        <v>1.2756529210664802E-3</v>
      </c>
      <c r="AS58" s="5"/>
      <c r="AT58" s="5"/>
      <c r="AU58" s="5"/>
      <c r="AV58" s="5"/>
      <c r="AW58" s="5"/>
      <c r="AX58" s="5"/>
      <c r="AY58" s="5"/>
      <c r="AZ58" s="5"/>
      <c r="BA58" s="5"/>
      <c r="BB58" s="5"/>
    </row>
    <row r="59" spans="1:54" x14ac:dyDescent="0.3">
      <c r="A59" s="5">
        <v>15460</v>
      </c>
      <c r="B59" s="5"/>
      <c r="C59" s="5">
        <v>-1.9658344589137604E-2</v>
      </c>
      <c r="D59" s="5">
        <v>-0.16824134218524375</v>
      </c>
      <c r="E59" s="5">
        <v>-6.0354414357332478E-2</v>
      </c>
      <c r="F59" s="5">
        <v>-0.18306663868932077</v>
      </c>
      <c r="G59" s="5">
        <v>-1.0991691297207885E-2</v>
      </c>
      <c r="H59" s="5">
        <v>-6.4782821726942094E-2</v>
      </c>
      <c r="I59" s="5">
        <v>-4.0148187166658814E-2</v>
      </c>
      <c r="J59" s="5">
        <v>-0.13754398047240346</v>
      </c>
      <c r="K59" s="5">
        <v>-2.6869113703842521E-3</v>
      </c>
      <c r="L59" s="5">
        <v>-1.29059585884906</v>
      </c>
      <c r="M59" s="5">
        <v>-0.12435615531003083</v>
      </c>
      <c r="N59" s="5">
        <v>-0.1351655586801514</v>
      </c>
      <c r="O59" s="5">
        <v>-5.3325854070896538E-2</v>
      </c>
      <c r="P59" s="5">
        <v>7.0976343948517678E-2</v>
      </c>
      <c r="Q59" s="5">
        <v>-4.10001048035624E-2</v>
      </c>
      <c r="R59" s="5">
        <v>2.2418749302003528E-2</v>
      </c>
      <c r="S59" s="5">
        <v>-4.1150997907079059E-2</v>
      </c>
      <c r="T59" s="5">
        <v>-0.13362842804372457</v>
      </c>
      <c r="U59" s="5">
        <v>8.6129928705328734E-2</v>
      </c>
      <c r="V59" s="5">
        <v>4.5445568591856757E-2</v>
      </c>
      <c r="W59" s="5">
        <v>0.29159822355655324</v>
      </c>
      <c r="X59" s="5">
        <v>0.96800009001327203</v>
      </c>
      <c r="Y59" s="5">
        <v>0.32956904732701531</v>
      </c>
      <c r="Z59" s="5">
        <v>-5.0461366054712797E-2</v>
      </c>
      <c r="AA59" s="5">
        <v>1.6734841350375383E-3</v>
      </c>
      <c r="AB59" s="5">
        <v>0.28230349390167186</v>
      </c>
      <c r="AC59" s="5">
        <v>3.0090633002703315E-2</v>
      </c>
      <c r="AD59" s="5">
        <v>0.1700355985997089</v>
      </c>
      <c r="AE59" s="5">
        <v>3.2676248769609048E-2</v>
      </c>
      <c r="AF59" s="5">
        <v>6.6985663448940719E-2</v>
      </c>
      <c r="AG59" s="5">
        <v>6.2103005914539711E-3</v>
      </c>
      <c r="AH59" s="5">
        <v>4.1149283855860072E-2</v>
      </c>
      <c r="AI59" s="5">
        <v>9.6267769670328653E-3</v>
      </c>
      <c r="AJ59" s="5">
        <v>1.5092167663323067E-2</v>
      </c>
      <c r="AK59" s="5">
        <v>2.3023544826782771E-3</v>
      </c>
      <c r="AL59" s="5">
        <v>7.2532047233180687E-3</v>
      </c>
      <c r="AM59" s="5">
        <v>1.7341198844942874E-3</v>
      </c>
      <c r="AN59" s="5">
        <v>1.2367091424005281E-2</v>
      </c>
      <c r="AO59" s="5">
        <v>1.0439875890397897E-3</v>
      </c>
      <c r="AP59" s="5">
        <v>8.385865171237157E-4</v>
      </c>
      <c r="AQ59" s="5">
        <v>1.2828224242305514E-3</v>
      </c>
      <c r="AR59" s="5">
        <v>1.3798523816573678E-3</v>
      </c>
      <c r="AS59" s="5"/>
      <c r="AT59" s="5"/>
      <c r="AU59" s="5"/>
      <c r="AV59" s="5"/>
      <c r="AW59" s="5"/>
      <c r="AX59" s="5"/>
      <c r="AY59" s="5"/>
      <c r="AZ59" s="5"/>
      <c r="BA59" s="5"/>
      <c r="BB59" s="5"/>
    </row>
    <row r="60" spans="1:54" x14ac:dyDescent="0.3">
      <c r="A60" s="5">
        <v>15450</v>
      </c>
      <c r="B60" s="5"/>
      <c r="C60" s="5">
        <v>2.332613856108464E-2</v>
      </c>
      <c r="D60" s="5">
        <v>-0.16429719140016222</v>
      </c>
      <c r="E60" s="5">
        <v>-5.9080304363281634E-2</v>
      </c>
      <c r="F60" s="5">
        <v>-0.179631465791009</v>
      </c>
      <c r="G60" s="5">
        <v>-1.0811364894552165E-2</v>
      </c>
      <c r="H60" s="5">
        <v>-6.3873682415739347E-2</v>
      </c>
      <c r="I60" s="5">
        <v>-3.9680527892127664E-2</v>
      </c>
      <c r="J60" s="5">
        <v>-0.13627175004294961</v>
      </c>
      <c r="K60" s="5">
        <v>-2.6685398198475515E-3</v>
      </c>
      <c r="L60" s="5">
        <v>-1.2849022661909055</v>
      </c>
      <c r="M60" s="5">
        <v>-0.1241109205790482</v>
      </c>
      <c r="N60" s="5">
        <v>-0.13523062643459008</v>
      </c>
      <c r="O60" s="5">
        <v>-5.3483101823970536E-2</v>
      </c>
      <c r="P60" s="5">
        <v>7.1361769469361402E-2</v>
      </c>
      <c r="Q60" s="5">
        <v>-4.1325076002115865E-2</v>
      </c>
      <c r="R60" s="5">
        <v>2.2652716833357033E-2</v>
      </c>
      <c r="S60" s="5">
        <v>-4.168435102695324E-2</v>
      </c>
      <c r="T60" s="5">
        <v>-0.13569968808306049</v>
      </c>
      <c r="U60" s="5">
        <v>8.7684933473221469E-2</v>
      </c>
      <c r="V60" s="5">
        <v>4.6382797206764026E-2</v>
      </c>
      <c r="W60" s="5">
        <v>0.29836536260521251</v>
      </c>
      <c r="X60" s="5">
        <v>0.9929804958500984</v>
      </c>
      <c r="Y60" s="5">
        <v>0.33893561460427546</v>
      </c>
      <c r="Z60" s="5">
        <v>-5.2028219630414652E-2</v>
      </c>
      <c r="AA60" s="5">
        <v>1.729873962112392E-3</v>
      </c>
      <c r="AB60" s="5">
        <v>0.2925672903962902</v>
      </c>
      <c r="AC60" s="5">
        <v>3.1265204464562983E-2</v>
      </c>
      <c r="AD60" s="5">
        <v>0.17713078259596535</v>
      </c>
      <c r="AE60" s="5">
        <v>3.4128283713198773E-2</v>
      </c>
      <c r="AF60" s="5">
        <v>7.0144890635504539E-2</v>
      </c>
      <c r="AG60" s="5">
        <v>6.5202253877467611E-3</v>
      </c>
      <c r="AH60" s="5">
        <v>4.3316363137115087E-2</v>
      </c>
      <c r="AI60" s="5">
        <v>1.016048102623651E-2</v>
      </c>
      <c r="AJ60" s="5">
        <v>1.5971017986621837E-2</v>
      </c>
      <c r="AK60" s="5">
        <v>2.4428948756988643E-3</v>
      </c>
      <c r="AL60" s="5">
        <v>7.7164607835701433E-3</v>
      </c>
      <c r="AM60" s="5">
        <v>1.8498095338129971E-3</v>
      </c>
      <c r="AN60" s="5">
        <v>1.3227544170677483E-2</v>
      </c>
      <c r="AO60" s="5">
        <v>1.1196308172419151E-3</v>
      </c>
      <c r="AP60" s="5">
        <v>9.0177746064574234E-4</v>
      </c>
      <c r="AQ60" s="5">
        <v>1.3832293641015674E-3</v>
      </c>
      <c r="AR60" s="5">
        <v>1.4919031595032803E-3</v>
      </c>
      <c r="AS60" s="5"/>
      <c r="AT60" s="5"/>
      <c r="AU60" s="5"/>
      <c r="AV60" s="5"/>
      <c r="AW60" s="5"/>
      <c r="AX60" s="5"/>
      <c r="AY60" s="5"/>
      <c r="AZ60" s="5"/>
      <c r="BA60" s="5"/>
      <c r="BB60" s="5"/>
    </row>
    <row r="61" spans="1:54" x14ac:dyDescent="0.3">
      <c r="A61" s="5">
        <v>15440</v>
      </c>
      <c r="B61" s="5"/>
      <c r="C61" s="5">
        <v>6.7336420619701118E-2</v>
      </c>
      <c r="D61" s="5">
        <v>-0.16036384067045817</v>
      </c>
      <c r="E61" s="5">
        <v>-5.780374457753179E-2</v>
      </c>
      <c r="F61" s="5">
        <v>-0.17617158373240094</v>
      </c>
      <c r="G61" s="5">
        <v>-1.0628633747851089E-2</v>
      </c>
      <c r="H61" s="5">
        <v>-6.2945637986842315E-2</v>
      </c>
      <c r="I61" s="5">
        <v>-3.9198659250221098E-2</v>
      </c>
      <c r="J61" s="5">
        <v>-0.13494382934874527</v>
      </c>
      <c r="K61" s="5">
        <v>-2.6489738439619145E-3</v>
      </c>
      <c r="L61" s="5">
        <v>-1.2785986593224847</v>
      </c>
      <c r="M61" s="5">
        <v>-0.12380486681210734</v>
      </c>
      <c r="N61" s="5">
        <v>-0.13522898122979948</v>
      </c>
      <c r="O61" s="5">
        <v>-5.3614436612343094E-2</v>
      </c>
      <c r="P61" s="5">
        <v>7.1714121630730848E-2</v>
      </c>
      <c r="Q61" s="5">
        <v>-4.1632274658982268E-2</v>
      </c>
      <c r="R61" s="5">
        <v>2.2877981067070213E-2</v>
      </c>
      <c r="S61" s="5">
        <v>-4.2204125297065229E-2</v>
      </c>
      <c r="T61" s="5">
        <v>-0.13773640050546829</v>
      </c>
      <c r="U61" s="5">
        <v>8.9224980612454638E-2</v>
      </c>
      <c r="V61" s="5">
        <v>4.7316611490234299E-2</v>
      </c>
      <c r="W61" s="5">
        <v>0.30514337867082242</v>
      </c>
      <c r="X61" s="5">
        <v>1.0181195291480631</v>
      </c>
      <c r="Y61" s="5">
        <v>0.34840264256805781</v>
      </c>
      <c r="Z61" s="5">
        <v>-5.3618306109589099E-2</v>
      </c>
      <c r="AA61" s="5">
        <v>1.7873195584672979E-3</v>
      </c>
      <c r="AB61" s="5">
        <v>0.30306158668030247</v>
      </c>
      <c r="AC61" s="5">
        <v>3.2470393719715163E-2</v>
      </c>
      <c r="AD61" s="5">
        <v>0.18443582738730147</v>
      </c>
      <c r="AE61" s="5">
        <v>3.5628250216497855E-2</v>
      </c>
      <c r="AF61" s="5">
        <v>7.3419047370994514E-2</v>
      </c>
      <c r="AG61" s="5">
        <v>6.8424534926454211E-3</v>
      </c>
      <c r="AH61" s="5">
        <v>4.5576575164420138E-2</v>
      </c>
      <c r="AI61" s="5">
        <v>1.0718854242160366E-2</v>
      </c>
      <c r="AJ61" s="5">
        <v>1.6893321858961523E-2</v>
      </c>
      <c r="AK61" s="5">
        <v>2.590834026224554E-3</v>
      </c>
      <c r="AL61" s="5">
        <v>8.2055811544954737E-3</v>
      </c>
      <c r="AM61" s="5">
        <v>1.9723256994220429E-3</v>
      </c>
      <c r="AN61" s="5">
        <v>1.4141495768924331E-2</v>
      </c>
      <c r="AO61" s="5">
        <v>1.2002164810401379E-3</v>
      </c>
      <c r="AP61" s="5">
        <v>9.6929700362819728E-4</v>
      </c>
      <c r="AQ61" s="5">
        <v>1.4908316755209178E-3</v>
      </c>
      <c r="AR61" s="5">
        <v>1.6123382570989472E-3</v>
      </c>
      <c r="AS61" s="5"/>
      <c r="AT61" s="5"/>
      <c r="AU61" s="5"/>
      <c r="AV61" s="5"/>
      <c r="AW61" s="5"/>
      <c r="AX61" s="5"/>
      <c r="AY61" s="5"/>
      <c r="AZ61" s="5"/>
      <c r="BA61" s="5"/>
      <c r="BB61" s="5"/>
    </row>
    <row r="62" spans="1:54" x14ac:dyDescent="0.3">
      <c r="A62" s="5">
        <v>15430</v>
      </c>
      <c r="B62" s="5"/>
      <c r="C62" s="5">
        <v>0.11235248741424532</v>
      </c>
      <c r="D62" s="5">
        <v>-0.15644483427177019</v>
      </c>
      <c r="E62" s="5">
        <v>-5.6526014228208812E-2</v>
      </c>
      <c r="F62" s="5">
        <v>-0.17269076688348212</v>
      </c>
      <c r="G62" s="5">
        <v>-1.0443711091653669E-2</v>
      </c>
      <c r="H62" s="5">
        <v>-6.1999829301108075E-2</v>
      </c>
      <c r="I62" s="5">
        <v>-3.8703196375029288E-2</v>
      </c>
      <c r="J62" s="5">
        <v>-0.13356195235668697</v>
      </c>
      <c r="K62" s="5">
        <v>-2.6282390818042501E-3</v>
      </c>
      <c r="L62" s="5">
        <v>-1.2716930497018364</v>
      </c>
      <c r="M62" s="5">
        <v>-0.12343832787349659</v>
      </c>
      <c r="N62" s="5">
        <v>-0.13516049583044507</v>
      </c>
      <c r="O62" s="5">
        <v>-5.3719614056431178E-2</v>
      </c>
      <c r="P62" s="5">
        <v>7.2032822074549752E-2</v>
      </c>
      <c r="Q62" s="5">
        <v>-4.192122743728522E-2</v>
      </c>
      <c r="R62" s="5">
        <v>2.3094213031689476E-2</v>
      </c>
      <c r="S62" s="5">
        <v>-4.270960323079967E-2</v>
      </c>
      <c r="T62" s="5">
        <v>-0.13973592945804386</v>
      </c>
      <c r="U62" s="5">
        <v>9.0748223870610462E-2</v>
      </c>
      <c r="V62" s="5">
        <v>4.8245990939931996E-2</v>
      </c>
      <c r="W62" s="5">
        <v>0.31192566130779442</v>
      </c>
      <c r="X62" s="5">
        <v>1.043395933136279</v>
      </c>
      <c r="Y62" s="5">
        <v>0.35796347327436345</v>
      </c>
      <c r="Z62" s="5">
        <v>-5.523075400963097E-2</v>
      </c>
      <c r="AA62" s="5">
        <v>1.845799113031341E-3</v>
      </c>
      <c r="AB62" s="5">
        <v>0.31378430623271869</v>
      </c>
      <c r="AC62" s="5">
        <v>3.3706197840463664E-2</v>
      </c>
      <c r="AD62" s="5">
        <v>0.19195224394149116</v>
      </c>
      <c r="AE62" s="5">
        <v>3.7176793440790487E-2</v>
      </c>
      <c r="AF62" s="5">
        <v>7.6810319423608955E-2</v>
      </c>
      <c r="AG62" s="5">
        <v>7.1772811644686936E-3</v>
      </c>
      <c r="AH62" s="5">
        <v>4.7932599999193304E-2</v>
      </c>
      <c r="AI62" s="5">
        <v>1.1302715637862129E-2</v>
      </c>
      <c r="AJ62" s="5">
        <v>1.7860705033024046E-2</v>
      </c>
      <c r="AK62" s="5">
        <v>2.7464787069002823E-3</v>
      </c>
      <c r="AL62" s="5">
        <v>8.7217396102716744E-3</v>
      </c>
      <c r="AM62" s="5">
        <v>2.1020042286688549E-3</v>
      </c>
      <c r="AN62" s="5">
        <v>1.5111777878143329E-2</v>
      </c>
      <c r="AO62" s="5">
        <v>1.2860242905058043E-3</v>
      </c>
      <c r="AP62" s="5">
        <v>1.0414057402753389E-3</v>
      </c>
      <c r="AQ62" s="5">
        <v>1.6060881905580662E-3</v>
      </c>
      <c r="AR62" s="5">
        <v>1.7417219090084177E-3</v>
      </c>
      <c r="AS62" s="5"/>
      <c r="AT62" s="5"/>
      <c r="AU62" s="5"/>
      <c r="AV62" s="5"/>
      <c r="AW62" s="5"/>
      <c r="AX62" s="5"/>
      <c r="AY62" s="5"/>
      <c r="AZ62" s="5"/>
      <c r="BA62" s="5"/>
      <c r="BB62" s="5"/>
    </row>
    <row r="63" spans="1:54" x14ac:dyDescent="0.3">
      <c r="A63" s="5">
        <v>15420</v>
      </c>
      <c r="B63" s="5"/>
      <c r="C63" s="5">
        <v>0.15835286809761323</v>
      </c>
      <c r="D63" s="5">
        <v>-0.15254362011708539</v>
      </c>
      <c r="E63" s="5">
        <v>-5.5248369928515818E-2</v>
      </c>
      <c r="F63" s="5">
        <v>-0.16919275716839954</v>
      </c>
      <c r="G63" s="5">
        <v>-1.0256810305744289E-2</v>
      </c>
      <c r="H63" s="5">
        <v>-6.1037409576969105E-2</v>
      </c>
      <c r="I63" s="5">
        <v>-3.8194768455239683E-2</v>
      </c>
      <c r="J63" s="5">
        <v>-0.13212791994116144</v>
      </c>
      <c r="K63" s="5">
        <v>-2.6063627733627281E-3</v>
      </c>
      <c r="L63" s="5">
        <v>-1.2641943196988499</v>
      </c>
      <c r="M63" s="5">
        <v>-0.12301172726152154</v>
      </c>
      <c r="N63" s="5">
        <v>-0.13502514192361564</v>
      </c>
      <c r="O63" s="5">
        <v>-5.3798427477781394E-2</v>
      </c>
      <c r="P63" s="5">
        <v>7.2317338294218769E-2</v>
      </c>
      <c r="Q63" s="5">
        <v>-4.2191483535978742E-2</v>
      </c>
      <c r="R63" s="5">
        <v>2.3301093163646397E-2</v>
      </c>
      <c r="S63" s="5">
        <v>-4.3200077988752451E-2</v>
      </c>
      <c r="T63" s="5">
        <v>-0.14169564854473105</v>
      </c>
      <c r="U63" s="5">
        <v>9.2252805000764215E-2</v>
      </c>
      <c r="V63" s="5">
        <v>4.9169898459058059E-2</v>
      </c>
      <c r="W63" s="5">
        <v>0.31870542528244872</v>
      </c>
      <c r="X63" s="5">
        <v>1.0687876444885342</v>
      </c>
      <c r="Y63" s="5">
        <v>0.36761110065274893</v>
      </c>
      <c r="Z63" s="5">
        <v>-5.6864628421371001E-2</v>
      </c>
      <c r="AA63" s="5">
        <v>1.9052884354264668E-3</v>
      </c>
      <c r="AB63" s="5">
        <v>0.32473293896151462</v>
      </c>
      <c r="AC63" s="5">
        <v>3.4972566283587345E-2</v>
      </c>
      <c r="AD63" s="5">
        <v>0.19968128087396053</v>
      </c>
      <c r="AE63" s="5">
        <v>3.8774512901184284E-2</v>
      </c>
      <c r="AF63" s="5">
        <v>8.0320817410817674E-2</v>
      </c>
      <c r="AG63" s="5">
        <v>7.5250003564579226E-3</v>
      </c>
      <c r="AH63" s="5">
        <v>5.0387114244631784E-2</v>
      </c>
      <c r="AI63" s="5">
        <v>1.1912891310349876E-2</v>
      </c>
      <c r="AJ63" s="5">
        <v>1.8874820352081042E-2</v>
      </c>
      <c r="AK63" s="5">
        <v>2.9101428984525941E-3</v>
      </c>
      <c r="AL63" s="5">
        <v>9.2661445876785382E-3</v>
      </c>
      <c r="AM63" s="5">
        <v>2.2391927250737073E-3</v>
      </c>
      <c r="AN63" s="5">
        <v>1.6141335621322476E-2</v>
      </c>
      <c r="AO63" s="5">
        <v>1.3773464947058635E-3</v>
      </c>
      <c r="AP63" s="5">
        <v>1.1183771257854724E-3</v>
      </c>
      <c r="AQ63" s="5">
        <v>1.729482377425328E-3</v>
      </c>
      <c r="AR63" s="5">
        <v>1.8806510124311047E-3</v>
      </c>
      <c r="AS63" s="5"/>
      <c r="AT63" s="5"/>
      <c r="AU63" s="5"/>
      <c r="AV63" s="5"/>
      <c r="AW63" s="5"/>
      <c r="AX63" s="5"/>
      <c r="AY63" s="5"/>
      <c r="AZ63" s="5"/>
      <c r="BA63" s="5"/>
      <c r="BB63" s="5"/>
    </row>
    <row r="64" spans="1:54" x14ac:dyDescent="0.3">
      <c r="A64" s="5">
        <v>15410</v>
      </c>
      <c r="B64" s="5"/>
      <c r="C64" s="5">
        <v>0.205314649714082</v>
      </c>
      <c r="D64" s="5">
        <v>-0.1486635451000167</v>
      </c>
      <c r="E64" s="5">
        <v>-5.3972043661736455E-2</v>
      </c>
      <c r="F64" s="5">
        <v>-0.16568125733012279</v>
      </c>
      <c r="G64" s="5">
        <v>-1.0068144498444001E-2</v>
      </c>
      <c r="H64" s="5">
        <v>-6.0059542004454257E-2</v>
      </c>
      <c r="I64" s="5">
        <v>-3.7674017380750831E-2</v>
      </c>
      <c r="J64" s="5">
        <v>-0.13064359592694813</v>
      </c>
      <c r="K64" s="5">
        <v>-2.5833736996479437E-3</v>
      </c>
      <c r="L64" s="5">
        <v>-1.2561122037557546</v>
      </c>
      <c r="M64" s="5">
        <v>-0.12252557735394091</v>
      </c>
      <c r="N64" s="5">
        <v>-0.13482299050979413</v>
      </c>
      <c r="O64" s="5">
        <v>-5.3850708530975434E-2</v>
      </c>
      <c r="P64" s="5">
        <v>7.2567185079333948E-2</v>
      </c>
      <c r="Q64" s="5">
        <v>-4.244261583593549E-2</v>
      </c>
      <c r="R64" s="5">
        <v>2.349831207392012E-2</v>
      </c>
      <c r="S64" s="5">
        <v>-4.367485496959856E-2</v>
      </c>
      <c r="T64" s="5">
        <v>-0.14361294629769059</v>
      </c>
      <c r="U64" s="5">
        <v>9.3736857267653254E-2</v>
      </c>
      <c r="V64" s="5">
        <v>5.0087282068222182E-2</v>
      </c>
      <c r="W64" s="5">
        <v>0.32547571979595485</v>
      </c>
      <c r="X64" s="5">
        <v>1.0942718150964121</v>
      </c>
      <c r="Y64" s="5">
        <v>0.3773381738965052</v>
      </c>
      <c r="Z64" s="5">
        <v>-5.8518930765904274E-2</v>
      </c>
      <c r="AA64" s="5">
        <v>1.9657609183385215E-3</v>
      </c>
      <c r="AB64" s="5">
        <v>0.33590452929597781</v>
      </c>
      <c r="AC64" s="5">
        <v>3.6269398990107823E-2</v>
      </c>
      <c r="AD64" s="5">
        <v>0.20762391009813772</v>
      </c>
      <c r="AE64" s="5">
        <v>4.0421959048010429E-2</v>
      </c>
      <c r="AF64" s="5">
        <v>8.3952568611372541E-2</v>
      </c>
      <c r="AG64" s="5">
        <v>7.8858978766190042E-3</v>
      </c>
      <c r="AH64" s="5">
        <v>5.2942785226042753E-2</v>
      </c>
      <c r="AI64" s="5">
        <v>1.2550213103105085E-2</v>
      </c>
      <c r="AJ64" s="5">
        <v>1.9937345917245684E-2</v>
      </c>
      <c r="AK64" s="5">
        <v>3.0821475864162107E-3</v>
      </c>
      <c r="AL64" s="5">
        <v>9.840038938662355E-3</v>
      </c>
      <c r="AM64" s="5">
        <v>2.3842506281884016E-3</v>
      </c>
      <c r="AN64" s="5">
        <v>1.7233229537162796E-2</v>
      </c>
      <c r="AO64" s="5">
        <v>1.4744882028950826E-3</v>
      </c>
      <c r="AP64" s="5">
        <v>1.2004978978847117E-3</v>
      </c>
      <c r="AQ64" s="5">
        <v>1.8615233038094283E-3</v>
      </c>
      <c r="AR64" s="5">
        <v>2.0297565919009156E-3</v>
      </c>
      <c r="AS64" s="5"/>
      <c r="AT64" s="5"/>
      <c r="AU64" s="5"/>
      <c r="AV64" s="5"/>
      <c r="AW64" s="5"/>
      <c r="AX64" s="5"/>
      <c r="AY64" s="5"/>
      <c r="AZ64" s="5"/>
      <c r="BA64" s="5"/>
      <c r="BB64" s="5"/>
    </row>
    <row r="65" spans="1:54" x14ac:dyDescent="0.3">
      <c r="A65" s="5">
        <v>15400</v>
      </c>
      <c r="B65" s="5"/>
      <c r="C65" s="5">
        <v>0.25321349476408966</v>
      </c>
      <c r="D65" s="5">
        <v>-0.14480785077460545</v>
      </c>
      <c r="E65" s="5">
        <v>-5.2698240861266822E-2</v>
      </c>
      <c r="F65" s="5">
        <v>-0.16215992439276367</v>
      </c>
      <c r="G65" s="5">
        <v>-9.8779260959332808E-3</v>
      </c>
      <c r="H65" s="5">
        <v>-5.9067397359894802E-2</v>
      </c>
      <c r="I65" s="5">
        <v>-3.7141596369159986E-2</v>
      </c>
      <c r="J65" s="5">
        <v>-0.12911090300016143</v>
      </c>
      <c r="K65" s="5">
        <v>-2.5593021192081666E-3</v>
      </c>
      <c r="L65" s="5">
        <v>-1.2474572674610926</v>
      </c>
      <c r="M65" s="5">
        <v>-0.12198047843230875</v>
      </c>
      <c r="N65" s="5">
        <v>-0.13455421204907714</v>
      </c>
      <c r="O65" s="5">
        <v>-5.3876327744340577E-2</v>
      </c>
      <c r="P65" s="5">
        <v>7.2781925855540205E-2</v>
      </c>
      <c r="Q65" s="5">
        <v>-4.2674222000074542E-2</v>
      </c>
      <c r="R65" s="5">
        <v>2.3685571299996395E-2</v>
      </c>
      <c r="S65" s="5">
        <v>-4.4133253396665531E-2</v>
      </c>
      <c r="T65" s="5">
        <v>-0.14548523171611344</v>
      </c>
      <c r="U65" s="5">
        <v>9.5198509051702671E-2</v>
      </c>
      <c r="V65" s="5">
        <v>5.0997076696801293E-2</v>
      </c>
      <c r="W65" s="5">
        <v>0.332229438377449</v>
      </c>
      <c r="X65" s="5">
        <v>1.119824836490112</v>
      </c>
      <c r="Y65" s="5">
        <v>0.38713700184479244</v>
      </c>
      <c r="Z65" s="5">
        <v>-6.019259870646796E-2</v>
      </c>
      <c r="AA65" s="5">
        <v>2.0271875047029085E-3</v>
      </c>
      <c r="AB65" s="5">
        <v>0.34729566495158121</v>
      </c>
      <c r="AC65" s="5">
        <v>3.7596544531899839E-2</v>
      </c>
      <c r="AD65" s="5">
        <v>0.21578081254091144</v>
      </c>
      <c r="AE65" s="5">
        <v>4.2119629810988518E-2</v>
      </c>
      <c r="AF65" s="5">
        <v>8.7707508577242049E-2</v>
      </c>
      <c r="AG65" s="5">
        <v>8.2602545158529696E-3</v>
      </c>
      <c r="AH65" s="5">
        <v>5.5602264866302618E-2</v>
      </c>
      <c r="AI65" s="5">
        <v>1.3215517184628054E-2</v>
      </c>
      <c r="AJ65" s="5">
        <v>2.104998307391796E-2</v>
      </c>
      <c r="AK65" s="5">
        <v>3.2628205260498795E-3</v>
      </c>
      <c r="AL65" s="5">
        <v>1.0444699574466216E-2</v>
      </c>
      <c r="AM65" s="5">
        <v>2.5375492674841551E-3</v>
      </c>
      <c r="AN65" s="5">
        <v>1.8390637366587297E-2</v>
      </c>
      <c r="AO65" s="5">
        <v>1.5777676957076166E-3</v>
      </c>
      <c r="AP65" s="5">
        <v>1.2880684960168778E-3</v>
      </c>
      <c r="AQ65" s="5">
        <v>2.0027466102758434E-3</v>
      </c>
      <c r="AR65" s="5">
        <v>2.1897052963036775E-3</v>
      </c>
      <c r="AS65" s="5"/>
      <c r="AT65" s="5"/>
      <c r="AU65" s="5"/>
      <c r="AV65" s="5"/>
      <c r="AW65" s="5"/>
      <c r="AX65" s="5"/>
      <c r="AY65" s="5"/>
      <c r="AZ65" s="5"/>
      <c r="BA65" s="5"/>
      <c r="BB65" s="5"/>
    </row>
    <row r="66" spans="1:54" x14ac:dyDescent="0.3">
      <c r="A66" s="5">
        <v>15390</v>
      </c>
      <c r="B66" s="5"/>
      <c r="C66" s="5">
        <v>0.30202366176973938</v>
      </c>
      <c r="D66" s="5">
        <v>-0.14097966937769429</v>
      </c>
      <c r="E66" s="5">
        <v>-5.1428138589648995E-2</v>
      </c>
      <c r="F66" s="5">
        <v>-0.1586323633377314</v>
      </c>
      <c r="G66" s="5">
        <v>-9.6863664387224924E-3</v>
      </c>
      <c r="H66" s="5">
        <v>-5.8062151628298343E-2</v>
      </c>
      <c r="I66" s="5">
        <v>-3.6598168576307807E-2</v>
      </c>
      <c r="J66" s="5">
        <v>-0.12753181849993428</v>
      </c>
      <c r="K66" s="5">
        <v>-2.5341797012452009E-3</v>
      </c>
      <c r="L66" s="5">
        <v>-1.2382408845993587</v>
      </c>
      <c r="M66" s="5">
        <v>-0.1213771174875993</v>
      </c>
      <c r="N66" s="5">
        <v>-0.13421907636102251</v>
      </c>
      <c r="O66" s="5">
        <v>-5.3875194967181947E-2</v>
      </c>
      <c r="P66" s="5">
        <v>7.2961173914474514E-2</v>
      </c>
      <c r="Q66" s="5">
        <v>-4.2885925523656672E-2</v>
      </c>
      <c r="R66" s="5">
        <v>2.3862584040637898E-2</v>
      </c>
      <c r="S66" s="5">
        <v>-4.4574607895345605E-2</v>
      </c>
      <c r="T66" s="5">
        <v>-0.14730993985703905</v>
      </c>
      <c r="U66" s="5">
        <v>9.6635887542148677E-2</v>
      </c>
      <c r="V66" s="5">
        <v>5.1898206050319619E-2</v>
      </c>
      <c r="W66" s="5">
        <v>0.33895932943564766</v>
      </c>
      <c r="X66" s="5">
        <v>1.145422366912443</v>
      </c>
      <c r="Y66" s="5">
        <v>0.39699955837604317</v>
      </c>
      <c r="Z66" s="5">
        <v>-6.1884506221179372E-2</v>
      </c>
      <c r="AA66" s="5">
        <v>2.0895366599908162E-3</v>
      </c>
      <c r="AB66" s="5">
        <v>0.35890246642972617</v>
      </c>
      <c r="AC66" s="5">
        <v>3.8953798312958234E-2</v>
      </c>
      <c r="AD66" s="5">
        <v>0.2241523639707744</v>
      </c>
      <c r="AE66" s="5">
        <v>4.3867967115152798E-2</v>
      </c>
      <c r="AF66" s="5">
        <v>9.1587472561457162E-2</v>
      </c>
      <c r="AG66" s="5">
        <v>8.6483441453917096E-3</v>
      </c>
      <c r="AH66" s="5">
        <v>5.8368183258309905E-2</v>
      </c>
      <c r="AI66" s="5">
        <v>1.3909642531858049E-2</v>
      </c>
      <c r="AJ66" s="5">
        <v>2.2214454212430877E-2</v>
      </c>
      <c r="AK66" s="5">
        <v>3.4524959740987577E-3</v>
      </c>
      <c r="AL66" s="5">
        <v>1.1081436995015672E-2</v>
      </c>
      <c r="AM66" s="5">
        <v>2.6994718882393637E-3</v>
      </c>
      <c r="AN66" s="5">
        <v>1.9616855655575919E-2</v>
      </c>
      <c r="AO66" s="5">
        <v>1.68751672457064E-3</v>
      </c>
      <c r="AP66" s="5">
        <v>1.3814034766433021E-3</v>
      </c>
      <c r="AQ66" s="5">
        <v>2.1537154914211751E-3</v>
      </c>
      <c r="AR66" s="5">
        <v>2.3612009261157795E-3</v>
      </c>
      <c r="AS66" s="5"/>
      <c r="AT66" s="5"/>
      <c r="AU66" s="5"/>
      <c r="AV66" s="5"/>
      <c r="AW66" s="5"/>
      <c r="AX66" s="5"/>
      <c r="AY66" s="5"/>
      <c r="AZ66" s="5"/>
      <c r="BA66" s="5"/>
      <c r="BB66" s="5"/>
    </row>
    <row r="67" spans="1:54" x14ac:dyDescent="0.3">
      <c r="A67" s="5">
        <v>15380</v>
      </c>
      <c r="B67" s="5"/>
      <c r="C67" s="5">
        <v>0.35171802883468672</v>
      </c>
      <c r="D67" s="5">
        <v>-0.1371820201986434</v>
      </c>
      <c r="E67" s="5">
        <v>-5.0162883820181511E-2</v>
      </c>
      <c r="F67" s="5">
        <v>-0.15510212100894955</v>
      </c>
      <c r="G67" s="5">
        <v>-9.4936753863598053E-3</v>
      </c>
      <c r="H67" s="5">
        <v>-5.704498364028323E-2</v>
      </c>
      <c r="I67" s="5">
        <v>-3.6044405695091437E-2</v>
      </c>
      <c r="J67" s="5">
        <v>-0.12590837010390329</v>
      </c>
      <c r="K67" s="5">
        <v>-2.5080394555390467E-3</v>
      </c>
      <c r="L67" s="5">
        <v>-1.2284752122455285</v>
      </c>
      <c r="M67" s="5">
        <v>-0.12071626681025396</v>
      </c>
      <c r="N67" s="5">
        <v>-0.13381795227735352</v>
      </c>
      <c r="O67" s="5">
        <v>-5.384725972155998E-2</v>
      </c>
      <c r="P67" s="5">
        <v>7.3104593529082912E-2</v>
      </c>
      <c r="Q67" s="5">
        <v>-4.3077376730996569E-2</v>
      </c>
      <c r="R67" s="5">
        <v>2.4029075871002531E-2</v>
      </c>
      <c r="S67" s="5">
        <v>-4.4998270056414491E-2</v>
      </c>
      <c r="T67" s="5">
        <v>-0.14908453746221639</v>
      </c>
      <c r="U67" s="5">
        <v>9.8047122509981516E-2</v>
      </c>
      <c r="V67" s="5">
        <v>5.2789584550018642E-2</v>
      </c>
      <c r="W67" s="5">
        <v>0.34565800745458353</v>
      </c>
      <c r="X67" s="5">
        <v>1.1710393610421346</v>
      </c>
      <c r="Y67" s="5">
        <v>0.40691748882879014</v>
      </c>
      <c r="Z67" s="5">
        <v>-6.3593463842041606E-2</v>
      </c>
      <c r="AA67" s="5">
        <v>2.1527743498748037E-3</v>
      </c>
      <c r="AB67" s="5">
        <v>0.37072057731477148</v>
      </c>
      <c r="AC67" s="5">
        <v>4.0340900833284614E-2</v>
      </c>
      <c r="AD67" s="5">
        <v>0.23273862098812997</v>
      </c>
      <c r="AE67" s="5">
        <v>4.5667353378083822E-2</v>
      </c>
      <c r="AF67" s="5">
        <v>9.5594186779363433E-2</v>
      </c>
      <c r="AG67" s="5">
        <v>9.0504327847236408E-3</v>
      </c>
      <c r="AH67" s="5">
        <v>6.124314193753163E-2</v>
      </c>
      <c r="AI67" s="5">
        <v>1.463342931760386E-2</v>
      </c>
      <c r="AJ67" s="5">
        <v>2.343250037829608E-2</v>
      </c>
      <c r="AK67" s="5">
        <v>3.6515143860926455E-3</v>
      </c>
      <c r="AL67" s="5">
        <v>1.1751594697251016E-2</v>
      </c>
      <c r="AM67" s="5">
        <v>2.8704136473550702E-3</v>
      </c>
      <c r="AN67" s="5">
        <v>2.0915301155577513E-2</v>
      </c>
      <c r="AO67" s="5">
        <v>1.8040807974671533E-3</v>
      </c>
      <c r="AP67" s="5">
        <v>1.4808319229964984E-3</v>
      </c>
      <c r="AQ67" s="5">
        <v>2.3150216822229105E-3</v>
      </c>
      <c r="AR67" s="5">
        <v>2.544985988469509E-3</v>
      </c>
      <c r="AS67" s="5"/>
      <c r="AT67" s="5"/>
      <c r="AU67" s="5"/>
      <c r="AV67" s="5"/>
      <c r="AW67" s="5"/>
      <c r="AX67" s="5"/>
      <c r="AY67" s="5"/>
      <c r="AZ67" s="5"/>
      <c r="BA67" s="5"/>
      <c r="BB67" s="5"/>
    </row>
    <row r="68" spans="1:54" x14ac:dyDescent="0.3">
      <c r="A68" s="5">
        <v>15370</v>
      </c>
      <c r="B68" s="5"/>
      <c r="C68" s="5">
        <v>0.40226812018338687</v>
      </c>
      <c r="D68" s="5">
        <v>-0.13341780629989522</v>
      </c>
      <c r="E68" s="5">
        <v>-4.8903591824269038E-2</v>
      </c>
      <c r="F68" s="5">
        <v>-0.15157268026136467</v>
      </c>
      <c r="G68" s="5">
        <v>-9.3000609314252813E-3</v>
      </c>
      <c r="H68" s="5">
        <v>-5.6017072730351038E-2</v>
      </c>
      <c r="I68" s="5">
        <v>-3.5480986546766527E-2</v>
      </c>
      <c r="J68" s="5">
        <v>-0.12424263142085663</v>
      </c>
      <c r="K68" s="5">
        <v>-2.4809156593998023E-3</v>
      </c>
      <c r="L68" s="5">
        <v>-1.2181731639804958</v>
      </c>
      <c r="M68" s="5">
        <v>-0.1199987823685511</v>
      </c>
      <c r="N68" s="5">
        <v>-0.13335130704760334</v>
      </c>
      <c r="O68" s="5">
        <v>-5.3792511456955738E-2</v>
      </c>
      <c r="P68" s="5">
        <v>7.3211900949952696E-2</v>
      </c>
      <c r="Q68" s="5">
        <v>-4.3248253714984468E-2</v>
      </c>
      <c r="R68" s="5">
        <v>2.4184785435678081E-2</v>
      </c>
      <c r="S68" s="5">
        <v>-4.540360998029646E-2</v>
      </c>
      <c r="T68" s="5">
        <v>-0.15080652860461558</v>
      </c>
      <c r="U68" s="5">
        <v>9.9430350150946312E-2</v>
      </c>
      <c r="V68" s="5">
        <v>5.3670119340441455E-2</v>
      </c>
      <c r="W68" s="5">
        <v>0.35231796481639571</v>
      </c>
      <c r="X68" s="5">
        <v>1.1966501023527512</v>
      </c>
      <c r="Y68" s="5">
        <v>0.41688211746302439</v>
      </c>
      <c r="Z68" s="5">
        <v>-6.5318219065253508E-2</v>
      </c>
      <c r="AA68" s="5">
        <v>2.2168640235431638E-3</v>
      </c>
      <c r="AB68" s="5">
        <v>0.38274515543032805</v>
      </c>
      <c r="AC68" s="5">
        <v>4.1757536023478835E-2</v>
      </c>
      <c r="AD68" s="5">
        <v>0.24153930722895481</v>
      </c>
      <c r="AE68" s="5">
        <v>4.7518107998541247E-2</v>
      </c>
      <c r="AF68" s="5">
        <v>9.9729259522299787E-2</v>
      </c>
      <c r="AG68" s="5">
        <v>9.4667776413688131E-3</v>
      </c>
      <c r="AH68" s="5">
        <v>6.4229706859009E-2</v>
      </c>
      <c r="AI68" s="5">
        <v>1.5387717201419477E-2</v>
      </c>
      <c r="AJ68" s="5">
        <v>2.4705878687843279E-2</v>
      </c>
      <c r="AK68" s="5">
        <v>3.8602220779144448E-3</v>
      </c>
      <c r="AL68" s="5">
        <v>1.2456548456103242E-2</v>
      </c>
      <c r="AM68" s="5">
        <v>3.0507815769899166E-3</v>
      </c>
      <c r="AN68" s="5">
        <v>2.2289512002129374E-2</v>
      </c>
      <c r="AO68" s="5">
        <v>1.9278194490824727E-3</v>
      </c>
      <c r="AP68" s="5">
        <v>1.586697847518714E-3</v>
      </c>
      <c r="AQ68" s="5">
        <v>2.4872864468041731E-3</v>
      </c>
      <c r="AR68" s="5">
        <v>2.741843277338668E-3</v>
      </c>
      <c r="AS68" s="5"/>
      <c r="AT68" s="5"/>
      <c r="AU68" s="5"/>
      <c r="AV68" s="5"/>
      <c r="AW68" s="5"/>
      <c r="AX68" s="5"/>
      <c r="AY68" s="5"/>
      <c r="AZ68" s="5"/>
      <c r="BA68" s="5"/>
      <c r="BB68" s="5"/>
    </row>
    <row r="69" spans="1:54" x14ac:dyDescent="0.3">
      <c r="A69" s="5">
        <v>15360</v>
      </c>
      <c r="B69" s="5"/>
      <c r="C69" s="5">
        <v>0.45364413565626055</v>
      </c>
      <c r="D69" s="5">
        <v>-0.1296898115906403</v>
      </c>
      <c r="E69" s="5">
        <v>-4.7651344667267351E-2</v>
      </c>
      <c r="F69" s="5">
        <v>-0.14804745436593283</v>
      </c>
      <c r="G69" s="5">
        <v>-9.1057288238138336E-3</v>
      </c>
      <c r="H69" s="5">
        <v>-5.4979596423132958E-2</v>
      </c>
      <c r="I69" s="5">
        <v>-3.4908595668954198E-2</v>
      </c>
      <c r="J69" s="5">
        <v>-0.12253671750415858</v>
      </c>
      <c r="K69" s="5">
        <v>-2.4528437818752162E-3</v>
      </c>
      <c r="L69" s="5">
        <v>-1.2073483813099035</v>
      </c>
      <c r="M69" s="5">
        <v>-0.11922560197993767</v>
      </c>
      <c r="N69" s="5">
        <v>-0.13281970549864755</v>
      </c>
      <c r="O69" s="5">
        <v>-5.3710979706494286E-2</v>
      </c>
      <c r="P69" s="5">
        <v>7.3282865278673906E-2</v>
      </c>
      <c r="Q69" s="5">
        <v>-4.3398263215966279E-2</v>
      </c>
      <c r="R69" s="5">
        <v>2.4329465117244244E-2</v>
      </c>
      <c r="S69" s="5">
        <v>-4.5790017797291922E-2</v>
      </c>
      <c r="T69" s="5">
        <v>-0.15247346033779227</v>
      </c>
      <c r="U69" s="5">
        <v>0.10078371698836153</v>
      </c>
      <c r="V69" s="5">
        <v>5.4538712360498988E-2</v>
      </c>
      <c r="W69" s="5">
        <v>0.35893158423138638</v>
      </c>
      <c r="X69" s="5">
        <v>1.2222282380838714</v>
      </c>
      <c r="Y69" s="5">
        <v>0.42688445597187819</v>
      </c>
      <c r="Z69" s="5">
        <v>-6.7057456937385684E-2</v>
      </c>
      <c r="AA69" s="5">
        <v>2.281766602922937E-3</v>
      </c>
      <c r="AB69" s="5">
        <v>0.39497086491632716</v>
      </c>
      <c r="AC69" s="5">
        <v>4.3203329658213371E-2</v>
      </c>
      <c r="AD69" s="5">
        <v>0.25055379983452009</v>
      </c>
      <c r="AE69" s="5">
        <v>4.9420483847098837E-2</v>
      </c>
      <c r="AF69" s="5">
        <v>0.10399417214424936</v>
      </c>
      <c r="AG69" s="5">
        <v>9.8976261240397243E-3</v>
      </c>
      <c r="AH69" s="5">
        <v>6.733040108456359E-2</v>
      </c>
      <c r="AI69" s="5">
        <v>1.6173343523691607E-2</v>
      </c>
      <c r="AJ69" s="5">
        <v>2.6036359545529277E-2</v>
      </c>
      <c r="AK69" s="5">
        <v>4.0789708504195919E-3</v>
      </c>
      <c r="AL69" s="5">
        <v>1.3197705471868224E-2</v>
      </c>
      <c r="AM69" s="5">
        <v>3.2409945138779277E-3</v>
      </c>
      <c r="AN69" s="5">
        <v>2.374314865170131E-2</v>
      </c>
      <c r="AO69" s="5">
        <v>2.0591064932755174E-3</v>
      </c>
      <c r="AP69" s="5">
        <v>1.6993605851031446E-3</v>
      </c>
      <c r="AQ69" s="5">
        <v>2.6711615665914348E-3</v>
      </c>
      <c r="AR69" s="5">
        <v>2.952597475807723E-3</v>
      </c>
      <c r="AS69" s="5"/>
      <c r="AT69" s="5"/>
      <c r="AU69" s="5"/>
      <c r="AV69" s="5"/>
      <c r="AW69" s="5"/>
      <c r="AX69" s="5"/>
      <c r="AY69" s="5"/>
      <c r="AZ69" s="5"/>
      <c r="BA69" s="5"/>
      <c r="BB69" s="5"/>
    </row>
    <row r="70" spans="1:54" x14ac:dyDescent="0.3">
      <c r="A70" s="5">
        <v>15350</v>
      </c>
      <c r="B70" s="5"/>
      <c r="C70" s="5">
        <v>0.50581498312845075</v>
      </c>
      <c r="D70" s="5">
        <v>-0.12600069825457999</v>
      </c>
      <c r="E70" s="5">
        <v>-4.6407189815154709E-2</v>
      </c>
      <c r="F70" s="5">
        <v>-0.14452978168319788</v>
      </c>
      <c r="G70" s="5">
        <v>-8.9108822062635359E-3</v>
      </c>
      <c r="H70" s="5">
        <v>-5.3933728154080388E-2</v>
      </c>
      <c r="I70" s="5">
        <v>-3.4327921904542938E-2</v>
      </c>
      <c r="J70" s="5">
        <v>-0.12079278029975922</v>
      </c>
      <c r="K70" s="5">
        <v>-2.4238604054507176E-3</v>
      </c>
      <c r="L70" s="5">
        <v>-1.1960152033750313</v>
      </c>
      <c r="M70" s="5">
        <v>-0.11839774328069619</v>
      </c>
      <c r="N70" s="5">
        <v>-0.13222380894993124</v>
      </c>
      <c r="O70" s="5">
        <v>-5.3602734143731831E-2</v>
      </c>
      <c r="P70" s="5">
        <v>7.3317309214641593E-2</v>
      </c>
      <c r="Q70" s="5">
        <v>-4.3527141436704504E-2</v>
      </c>
      <c r="R70" s="5">
        <v>2.4462881678025423E-2</v>
      </c>
      <c r="S70" s="5">
        <v>-4.615690515878642E-2</v>
      </c>
      <c r="T70" s="5">
        <v>-0.15408292833097847</v>
      </c>
      <c r="U70" s="5">
        <v>0.10210538382507839</v>
      </c>
      <c r="V70" s="5">
        <v>5.5394262473154543E-2</v>
      </c>
      <c r="W70" s="5">
        <v>0.36549115175283808</v>
      </c>
      <c r="X70" s="5">
        <v>1.2477468167911039</v>
      </c>
      <c r="Y70" s="5">
        <v>0.43691521304984571</v>
      </c>
      <c r="Z70" s="5">
        <v>-6.8809800821543685E-2</v>
      </c>
      <c r="AA70" s="5">
        <v>2.3474404780597282E-3</v>
      </c>
      <c r="AB70" s="5">
        <v>0.40739186928734855</v>
      </c>
      <c r="AC70" s="5">
        <v>4.4677847856833396E-2</v>
      </c>
      <c r="AD70" s="5">
        <v>0.2597811162414036</v>
      </c>
      <c r="AE70" s="5">
        <v>5.1374663769908499E-2</v>
      </c>
      <c r="AF70" s="5">
        <v>0.10839026994352272</v>
      </c>
      <c r="AG70" s="5">
        <v>1.0343214830905853E-2</v>
      </c>
      <c r="AH70" s="5">
        <v>7.0547697187310715E-2</v>
      </c>
      <c r="AI70" s="5">
        <v>1.6991141403042913E-2</v>
      </c>
      <c r="AJ70" s="5">
        <v>2.7425723659675834E-2</v>
      </c>
      <c r="AK70" s="5">
        <v>4.3081175759499251E-3</v>
      </c>
      <c r="AL70" s="5">
        <v>1.3976503377796245E-2</v>
      </c>
      <c r="AM70" s="5">
        <v>3.4414829921679312E-3</v>
      </c>
      <c r="AN70" s="5">
        <v>2.527999455621608E-2</v>
      </c>
      <c r="AO70" s="5">
        <v>2.198330255725061E-3</v>
      </c>
      <c r="AP70" s="5">
        <v>1.8191951751396801E-3</v>
      </c>
      <c r="AQ70" s="5">
        <v>2.8673303245943518E-3</v>
      </c>
      <c r="AR70" s="5">
        <v>3.1781167770459306E-3</v>
      </c>
      <c r="AS70" s="5"/>
      <c r="AT70" s="5"/>
      <c r="AU70" s="5"/>
      <c r="AV70" s="5"/>
      <c r="AW70" s="5"/>
      <c r="AX70" s="5"/>
      <c r="AY70" s="5"/>
      <c r="AZ70" s="5"/>
      <c r="BA70" s="5"/>
      <c r="BB70" s="5"/>
    </row>
    <row r="71" spans="1:54" x14ac:dyDescent="0.3">
      <c r="A71" s="5">
        <v>15340</v>
      </c>
      <c r="B71" s="5"/>
      <c r="C71" s="5">
        <v>0.55874831381114154</v>
      </c>
      <c r="D71" s="5">
        <v>-0.12235300453158245</v>
      </c>
      <c r="E71" s="5">
        <v>-4.5172138853945235E-2</v>
      </c>
      <c r="F71" s="5">
        <v>-0.14102292061646268</v>
      </c>
      <c r="G71" s="5">
        <v>-8.7157212620324262E-3</v>
      </c>
      <c r="H71" s="5">
        <v>-5.2880635030879905E-2</v>
      </c>
      <c r="I71" s="5">
        <v>-3.3739656995639071E-2</v>
      </c>
      <c r="J71" s="5">
        <v>-0.11901300404273622</v>
      </c>
      <c r="K71" s="5">
        <v>-2.39400314548686E-3</v>
      </c>
      <c r="L71" s="5">
        <v>-1.1841886350502171</v>
      </c>
      <c r="M71" s="5">
        <v>-0.11751630150002117</v>
      </c>
      <c r="N71" s="5">
        <v>-0.13156437388706085</v>
      </c>
      <c r="O71" s="5">
        <v>-5.3467884539354679E-2</v>
      </c>
      <c r="P71" s="5">
        <v>7.3315109672121737E-2</v>
      </c>
      <c r="Q71" s="5">
        <v>-4.3634654790332003E-2</v>
      </c>
      <c r="R71" s="5">
        <v>2.458481687276072E-2</v>
      </c>
      <c r="S71" s="5">
        <v>-4.6503706694485426E-2</v>
      </c>
      <c r="T71" s="5">
        <v>-0.15563258247250228</v>
      </c>
      <c r="U71" s="5">
        <v>0.1033935297335145</v>
      </c>
      <c r="V71" s="5">
        <v>5.6235667648535811E-2</v>
      </c>
      <c r="W71" s="5">
        <v>0.37198887035143835</v>
      </c>
      <c r="X71" s="5">
        <v>1.2731783284310603</v>
      </c>
      <c r="Y71" s="5">
        <v>0.44696480502032132</v>
      </c>
      <c r="Z71" s="5">
        <v>-7.0573813347095143E-2</v>
      </c>
      <c r="AA71" s="5">
        <v>2.4138415088888628E-3</v>
      </c>
      <c r="AB71" s="5">
        <v>0.42000182553165494</v>
      </c>
      <c r="AC71" s="5">
        <v>4.6180595679357013E-2</v>
      </c>
      <c r="AD71" s="5">
        <v>0.2692199013472224</v>
      </c>
      <c r="AE71" s="5">
        <v>5.3380757117192271E-2</v>
      </c>
      <c r="AF71" s="5">
        <v>0.11291875296304896</v>
      </c>
      <c r="AG71" s="5">
        <v>1.0803768514863085E-2</v>
      </c>
      <c r="AH71" s="5">
        <v>7.3884009382051377E-2</v>
      </c>
      <c r="AI71" s="5">
        <v>1.7841937737524939E-2</v>
      </c>
      <c r="AJ71" s="5">
        <v>2.8875758853970361E-2</v>
      </c>
      <c r="AK71" s="5">
        <v>4.5480237456491639E-3</v>
      </c>
      <c r="AL71" s="5">
        <v>1.4794409101832731E-2</v>
      </c>
      <c r="AM71" s="5">
        <v>3.6526890976104876E-3</v>
      </c>
      <c r="AN71" s="5">
        <v>2.69039565541986E-2</v>
      </c>
      <c r="AO71" s="5">
        <v>2.3458937845131605E-3</v>
      </c>
      <c r="AP71" s="5">
        <v>1.9465927302525956E-3</v>
      </c>
      <c r="AQ71" s="5">
        <v>3.0765084822849298E-3</v>
      </c>
      <c r="AR71" s="5">
        <v>3.419314520248109E-3</v>
      </c>
      <c r="AS71" s="5"/>
      <c r="AT71" s="5"/>
      <c r="AU71" s="5"/>
      <c r="AV71" s="5"/>
      <c r="AW71" s="5"/>
      <c r="AX71" s="5"/>
      <c r="AY71" s="5"/>
      <c r="AZ71" s="5"/>
      <c r="BA71" s="5"/>
      <c r="BB71" s="5"/>
    </row>
    <row r="72" spans="1:54" x14ac:dyDescent="0.3">
      <c r="A72" s="5">
        <v>15330</v>
      </c>
      <c r="B72" s="5"/>
      <c r="C72" s="5">
        <v>0.61241056038559083</v>
      </c>
      <c r="D72" s="5">
        <v>-0.11874914285180775</v>
      </c>
      <c r="E72" s="5">
        <v>-4.3947166323339039E-2</v>
      </c>
      <c r="F72" s="5">
        <v>-0.13753004485442449</v>
      </c>
      <c r="G72" s="5">
        <v>-8.520442875574092E-3</v>
      </c>
      <c r="H72" s="5">
        <v>-5.1821475641660897E-2</v>
      </c>
      <c r="I72" s="5">
        <v>-3.3144494186662481E-2</v>
      </c>
      <c r="J72" s="5">
        <v>-0.11719960061640204</v>
      </c>
      <c r="K72" s="5">
        <v>-2.3633105676455751E-3</v>
      </c>
      <c r="L72" s="5">
        <v>-1.1718843135266745</v>
      </c>
      <c r="M72" s="5">
        <v>-0.11658244704527151</v>
      </c>
      <c r="N72" s="5">
        <v>-0.1308422503972804</v>
      </c>
      <c r="O72" s="5">
        <v>-5.3306580617484736E-2</v>
      </c>
      <c r="P72" s="5">
        <v>7.3276198264836084E-2</v>
      </c>
      <c r="Q72" s="5">
        <v>-4.3720600578412636E-2</v>
      </c>
      <c r="R72" s="5">
        <v>2.4695068029990268E-2</v>
      </c>
      <c r="S72" s="5">
        <v>-4.6829881430758571E-2</v>
      </c>
      <c r="T72" s="5">
        <v>-0.15712013242393538</v>
      </c>
      <c r="U72" s="5">
        <v>0.10464635607231609</v>
      </c>
      <c r="V72" s="5">
        <v>5.7061827194970549E-2</v>
      </c>
      <c r="W72" s="5">
        <v>0.37841687402142232</v>
      </c>
      <c r="X72" s="5">
        <v>1.298494746927255</v>
      </c>
      <c r="Y72" s="5">
        <v>0.45702336752132711</v>
      </c>
      <c r="Z72" s="5">
        <v>-7.2347997546027068E-2</v>
      </c>
      <c r="AA72" s="5">
        <v>2.4809230336183224E-3</v>
      </c>
      <c r="AB72" s="5">
        <v>0.43279387930891666</v>
      </c>
      <c r="AC72" s="5">
        <v>4.7711015826149131E-2</v>
      </c>
      <c r="AD72" s="5">
        <v>0.27886841510870314</v>
      </c>
      <c r="AE72" s="5">
        <v>5.5438796308526286E-2</v>
      </c>
      <c r="AF72" s="5">
        <v>0.1175806667343023</v>
      </c>
      <c r="AG72" s="5">
        <v>1.1279499027895136E-2</v>
      </c>
      <c r="AH72" s="5">
        <v>7.7341685391600759E-2</v>
      </c>
      <c r="AI72" s="5">
        <v>1.8726551110458536E-2</v>
      </c>
      <c r="AJ72" s="5">
        <v>3.0388256672635273E-2</v>
      </c>
      <c r="AK72" s="5">
        <v>4.7990549765659536E-3</v>
      </c>
      <c r="AL72" s="5">
        <v>1.5652917576579151E-2</v>
      </c>
      <c r="AM72" s="5">
        <v>3.8750662809105135E-3</v>
      </c>
      <c r="AN72" s="5">
        <v>2.8619064957018197E-2</v>
      </c>
      <c r="AO72" s="5">
        <v>2.5022150363206682E-3</v>
      </c>
      <c r="AP72" s="5">
        <v>2.0819607895011878E-3</v>
      </c>
      <c r="AQ72" s="5">
        <v>3.2994452452942274E-3</v>
      </c>
      <c r="AR72" s="5">
        <v>3.6771508374304519E-3</v>
      </c>
      <c r="AS72" s="5"/>
      <c r="AT72" s="5"/>
      <c r="AU72" s="5"/>
      <c r="AV72" s="5"/>
      <c r="AW72" s="5"/>
      <c r="AX72" s="5"/>
      <c r="AY72" s="5"/>
      <c r="AZ72" s="5"/>
      <c r="BA72" s="5"/>
      <c r="BB72" s="5"/>
    </row>
    <row r="73" spans="1:54" x14ac:dyDescent="0.3">
      <c r="A73" s="5">
        <v>15320</v>
      </c>
      <c r="B73" s="5"/>
      <c r="C73" s="5">
        <v>0.66676697791121686</v>
      </c>
      <c r="D73" s="5">
        <v>-0.11519139831972422</v>
      </c>
      <c r="E73" s="5">
        <v>-4.2733208665686744E-2</v>
      </c>
      <c r="F73" s="5">
        <v>-0.13405423891198559</v>
      </c>
      <c r="G73" s="5">
        <v>-8.3252403070052886E-3</v>
      </c>
      <c r="H73" s="5">
        <v>-5.0757397915829706E-2</v>
      </c>
      <c r="I73" s="5">
        <v>-3.2543126840612967E-2</v>
      </c>
      <c r="J73" s="5">
        <v>-0.11535480488803544</v>
      </c>
      <c r="K73" s="5">
        <v>-2.3318221035627243E-3</v>
      </c>
      <c r="L73" s="5">
        <v>-1.1591184734876727</v>
      </c>
      <c r="M73" s="5">
        <v>-0.1155974229058169</v>
      </c>
      <c r="N73" s="5">
        <v>-0.13005838037119238</v>
      </c>
      <c r="O73" s="5">
        <v>-5.311901181163696E-2</v>
      </c>
      <c r="P73" s="5">
        <v>7.3200561655764385E-2</v>
      </c>
      <c r="Q73" s="5">
        <v>-4.3784807596441218E-2</v>
      </c>
      <c r="R73" s="5">
        <v>2.4793448600040104E-2</v>
      </c>
      <c r="S73" s="5">
        <v>-4.7134914165240717E-2</v>
      </c>
      <c r="T73" s="5">
        <v>-0.15854335310722947</v>
      </c>
      <c r="U73" s="5">
        <v>0.10586209051787751</v>
      </c>
      <c r="V73" s="5">
        <v>5.7871644032145661E-2</v>
      </c>
      <c r="W73" s="5">
        <v>0.38476724238799798</v>
      </c>
      <c r="X73" s="5">
        <v>1.3236675751524483</v>
      </c>
      <c r="Y73" s="5">
        <v>0.46708076824455347</v>
      </c>
      <c r="Z73" s="5">
        <v>-7.4130798178406038E-2</v>
      </c>
      <c r="AA73" s="5">
        <v>2.5486358839278923E-3</v>
      </c>
      <c r="AB73" s="5">
        <v>0.4457606613027541</v>
      </c>
      <c r="AC73" s="5">
        <v>4.9268487449507695E-2</v>
      </c>
      <c r="AD73" s="5">
        <v>0.28872452062951792</v>
      </c>
      <c r="AE73" s="5">
        <v>5.754873344740561E-2</v>
      </c>
      <c r="AF73" s="5">
        <v>0.12237689299139203</v>
      </c>
      <c r="AG73" s="5">
        <v>1.1770604246800442E-2</v>
      </c>
      <c r="AH73" s="5">
        <v>8.0922998060649204E-2</v>
      </c>
      <c r="AI73" s="5">
        <v>1.96457896021838E-2</v>
      </c>
      <c r="AJ73" s="5">
        <v>3.1965008777841655E-2</v>
      </c>
      <c r="AK73" s="5">
        <v>5.0615804776168224E-3</v>
      </c>
      <c r="AL73" s="5">
        <v>1.6553550291717053E-2</v>
      </c>
      <c r="AM73" s="5">
        <v>4.1090791280665199E-3</v>
      </c>
      <c r="AN73" s="5">
        <v>3.0429473308312239E-2</v>
      </c>
      <c r="AO73" s="5">
        <v>2.6677270358287488E-3</v>
      </c>
      <c r="AP73" s="5">
        <v>2.2257236537002222E-3</v>
      </c>
      <c r="AQ73" s="5">
        <v>3.5369242138791382E-3</v>
      </c>
      <c r="AR73" s="5">
        <v>3.9526343065845772E-3</v>
      </c>
      <c r="AS73" s="5"/>
      <c r="AT73" s="5"/>
      <c r="AU73" s="5"/>
      <c r="AV73" s="5"/>
      <c r="AW73" s="5"/>
      <c r="AX73" s="5"/>
      <c r="AY73" s="5"/>
      <c r="AZ73" s="5"/>
      <c r="BA73" s="5"/>
      <c r="BB73" s="5"/>
    </row>
    <row r="74" spans="1:54" x14ac:dyDescent="0.3">
      <c r="A74" s="5">
        <v>15310</v>
      </c>
      <c r="B74" s="5"/>
      <c r="C74" s="5">
        <v>0.72178168744027227</v>
      </c>
      <c r="D74" s="5">
        <v>-0.11168192754430006</v>
      </c>
      <c r="E74" s="5">
        <v>-4.15311632909275E-2</v>
      </c>
      <c r="F74" s="5">
        <v>-0.13059849397678397</v>
      </c>
      <c r="G74" s="5">
        <v>-8.1303028810989549E-3</v>
      </c>
      <c r="H74" s="5">
        <v>-4.9689537043110285E-2</v>
      </c>
      <c r="I74" s="5">
        <v>-3.1936247072448687E-2</v>
      </c>
      <c r="J74" s="5">
        <v>-0.11348087003527067</v>
      </c>
      <c r="K74" s="5">
        <v>-2.2995779650288239E-3</v>
      </c>
      <c r="L74" s="5">
        <v>-1.1459079109845776</v>
      </c>
      <c r="M74" s="5">
        <v>-0.11456254188353421</v>
      </c>
      <c r="N74" s="5">
        <v>-0.1292137954759148</v>
      </c>
      <c r="O74" s="5">
        <v>-5.2905406920726497E-2</v>
      </c>
      <c r="P74" s="5">
        <v>7.3088241770321333E-2</v>
      </c>
      <c r="Q74" s="5">
        <v>-4.3827136664344943E-2</v>
      </c>
      <c r="R74" s="5">
        <v>2.4879788667580109E-2</v>
      </c>
      <c r="S74" s="5">
        <v>-4.7418316792923888E-2</v>
      </c>
      <c r="T74" s="5">
        <v>-0.15990009010703279</v>
      </c>
      <c r="U74" s="5">
        <v>0.10703899109867017</v>
      </c>
      <c r="V74" s="5">
        <v>5.8664027000307553E-2</v>
      </c>
      <c r="W74" s="5">
        <v>0.39103201578301944</v>
      </c>
      <c r="X74" s="5">
        <v>1.3486678922522475</v>
      </c>
      <c r="Y74" s="5">
        <v>0.47712662071889567</v>
      </c>
      <c r="Z74" s="5">
        <v>-7.5920603248811058E-2</v>
      </c>
      <c r="AA74" s="5">
        <v>2.616928407170867E-3</v>
      </c>
      <c r="AB74" s="5">
        <v>0.45889428478230065</v>
      </c>
      <c r="AC74" s="5">
        <v>5.0852325085328512E-2</v>
      </c>
      <c r="AD74" s="5">
        <v>0.2987856727961119</v>
      </c>
      <c r="AE74" s="5">
        <v>5.9710436997991369E-2</v>
      </c>
      <c r="AF74" s="5">
        <v>0.12730814038320898</v>
      </c>
      <c r="AG74" s="5">
        <v>1.2277266982745521E-2</v>
      </c>
      <c r="AH74" s="5">
        <v>8.4630136730318245E-2</v>
      </c>
      <c r="AI74" s="5">
        <v>2.0600448509404932E-2</v>
      </c>
      <c r="AJ74" s="5">
        <v>3.3607803138603468E-2</v>
      </c>
      <c r="AK74" s="5">
        <v>5.3359724735734422E-3</v>
      </c>
      <c r="AL74" s="5">
        <v>1.7497853683360126E-2</v>
      </c>
      <c r="AM74" s="5">
        <v>4.35520308552879E-3</v>
      </c>
      <c r="AN74" s="5">
        <v>3.2339457794311403E-2</v>
      </c>
      <c r="AO74" s="5">
        <v>2.8428780058413496E-3</v>
      </c>
      <c r="AP74" s="5">
        <v>2.3783227004018858E-3</v>
      </c>
      <c r="AQ74" s="5">
        <v>3.789764313845481E-3</v>
      </c>
      <c r="AR74" s="5">
        <v>4.2468236062900696E-3</v>
      </c>
      <c r="AS74" s="5"/>
      <c r="AT74" s="5"/>
      <c r="AU74" s="5"/>
      <c r="AV74" s="5"/>
      <c r="AW74" s="5"/>
      <c r="AX74" s="5"/>
      <c r="AY74" s="5"/>
      <c r="AZ74" s="5"/>
      <c r="BA74" s="5"/>
      <c r="BB74" s="5"/>
    </row>
    <row r="75" spans="1:54" x14ac:dyDescent="0.3">
      <c r="A75" s="5">
        <v>15300</v>
      </c>
      <c r="B75" s="5"/>
      <c r="C75" s="5">
        <v>0.77741772226293426</v>
      </c>
      <c r="D75" s="5">
        <v>-0.10822275781056097</v>
      </c>
      <c r="E75" s="5">
        <v>-4.0341887757757829E-2</v>
      </c>
      <c r="F75" s="5">
        <v>-0.12716570406780425</v>
      </c>
      <c r="G75" s="5">
        <v>-7.935815691475551E-3</v>
      </c>
      <c r="H75" s="5">
        <v>-4.8619013456098113E-2</v>
      </c>
      <c r="I75" s="5">
        <v>-3.1324544403413201E-2</v>
      </c>
      <c r="J75" s="5">
        <v>-0.11158006287709263</v>
      </c>
      <c r="K75" s="5">
        <v>-2.26661905694383E-3</v>
      </c>
      <c r="L75" s="5">
        <v>-1.1322699461274381</v>
      </c>
      <c r="M75" s="5">
        <v>-0.11347918365859928</v>
      </c>
      <c r="N75" s="5">
        <v>-0.12830961490566933</v>
      </c>
      <c r="O75" s="5">
        <v>-5.2666033665875175E-2</v>
      </c>
      <c r="P75" s="5">
        <v>7.2939335871534214E-2</v>
      </c>
      <c r="Q75" s="5">
        <v>-4.384748107979157E-2</v>
      </c>
      <c r="R75" s="5">
        <v>2.4953935426831528E-2</v>
      </c>
      <c r="S75" s="5">
        <v>-4.7679629579076011E-2</v>
      </c>
      <c r="T75" s="5">
        <v>-0.16118826497039213</v>
      </c>
      <c r="U75" s="5">
        <v>0.10817535022007936</v>
      </c>
      <c r="V75" s="5">
        <v>5.9437893199161304E-2</v>
      </c>
      <c r="W75" s="5">
        <v>0.39720321075338405</v>
      </c>
      <c r="X75" s="5">
        <v>1.3734664032245267</v>
      </c>
      <c r="Y75" s="5">
        <v>0.48715029912550534</v>
      </c>
      <c r="Z75" s="5">
        <v>-7.7715745714996037E-2</v>
      </c>
      <c r="AA75" s="5">
        <v>2.6857464957463265E-3</v>
      </c>
      <c r="AB75" s="5">
        <v>0.4721863444245149</v>
      </c>
      <c r="AC75" s="5">
        <v>5.2461777712907096E-2</v>
      </c>
      <c r="AD75" s="5">
        <v>0.3090489075202566</v>
      </c>
      <c r="AE75" s="5">
        <v>6.1923688537283118E-2</v>
      </c>
      <c r="AF75" s="5">
        <v>0.13237493521291846</v>
      </c>
      <c r="AG75" s="5">
        <v>1.2799653877291808E-2</v>
      </c>
      <c r="AH75" s="5">
        <v>8.8465198388181066E-2</v>
      </c>
      <c r="AI75" s="5">
        <v>2.1591307974255094E-2</v>
      </c>
      <c r="AJ75" s="5">
        <v>3.5318420011153054E-2</v>
      </c>
      <c r="AK75" s="5">
        <v>5.622605586348672E-3</v>
      </c>
      <c r="AL75" s="5">
        <v>1.8487397355032791E-2</v>
      </c>
      <c r="AM75" s="5">
        <v>4.6139241380323097E-3</v>
      </c>
      <c r="AN75" s="5">
        <v>3.435341628254928E-2</v>
      </c>
      <c r="AO75" s="5">
        <v>3.0281314655704783E-3</v>
      </c>
      <c r="AP75" s="5">
        <v>2.5402166759700365E-3</v>
      </c>
      <c r="AQ75" s="5">
        <v>4.05882070334284E-3</v>
      </c>
      <c r="AR75" s="5">
        <v>4.5608291664761529E-3</v>
      </c>
      <c r="AS75" s="5"/>
      <c r="AT75" s="5"/>
      <c r="AU75" s="5"/>
      <c r="AV75" s="5"/>
      <c r="AW75" s="5"/>
      <c r="AX75" s="5"/>
      <c r="AY75" s="5"/>
      <c r="AZ75" s="5"/>
      <c r="BA75" s="5"/>
      <c r="BB75" s="5"/>
    </row>
    <row r="76" spans="1:54" x14ac:dyDescent="0.3">
      <c r="A76" s="5">
        <v>15290</v>
      </c>
      <c r="B76" s="5"/>
      <c r="C76" s="5">
        <v>0.83363707669813114</v>
      </c>
      <c r="D76" s="5">
        <v>-0.10481578658665072</v>
      </c>
      <c r="E76" s="5">
        <v>-3.9166199070878691E-2</v>
      </c>
      <c r="F76" s="5">
        <v>-0.1237586625112459</v>
      </c>
      <c r="G76" s="5">
        <v>-7.7419593206027957E-3</v>
      </c>
      <c r="H76" s="5">
        <v>-4.7546930881342195E-2</v>
      </c>
      <c r="I76" s="5">
        <v>-3.0708704440036261E-2</v>
      </c>
      <c r="J76" s="5">
        <v>-0.10965465922325013</v>
      </c>
      <c r="K76" s="5">
        <v>-2.2329868893140861E-3</v>
      </c>
      <c r="L76" s="5">
        <v>-1.1182223847074966</v>
      </c>
      <c r="M76" s="5">
        <v>-0.11234879169979106</v>
      </c>
      <c r="N76" s="5">
        <v>-0.1273470429165858</v>
      </c>
      <c r="O76" s="5">
        <v>-5.2401198149119269E-2</v>
      </c>
      <c r="P76" s="5">
        <v>7.2753996496325149E-2</v>
      </c>
      <c r="Q76" s="5">
        <v>-4.3845766992363359E-2</v>
      </c>
      <c r="R76" s="5">
        <v>2.501575361761153E-2</v>
      </c>
      <c r="S76" s="5">
        <v>-4.7918422374447753E-2</v>
      </c>
      <c r="T76" s="5">
        <v>-0.16240588038610523</v>
      </c>
      <c r="U76" s="5">
        <v>0.10926949866725125</v>
      </c>
      <c r="V76" s="5">
        <v>6.0192170349878713E-2</v>
      </c>
      <c r="W76" s="5">
        <v>0.40327283596423047</v>
      </c>
      <c r="X76" s="5">
        <v>1.3980334906588034</v>
      </c>
      <c r="Y76" s="5">
        <v>0.4971409541274534</v>
      </c>
      <c r="Z76" s="5">
        <v>-7.9514505389351203E-2</v>
      </c>
      <c r="AA76" s="5">
        <v>2.7550336237897087E-3</v>
      </c>
      <c r="AB76" s="5">
        <v>0.48562791644642039</v>
      </c>
      <c r="AC76" s="5">
        <v>5.4096027950789161E-2</v>
      </c>
      <c r="AD76" s="5">
        <v>0.31951083164726102</v>
      </c>
      <c r="AE76" s="5">
        <v>6.41881795963056E-2</v>
      </c>
      <c r="AF76" s="5">
        <v>0.13757761223538659</v>
      </c>
      <c r="AG76" s="5">
        <v>1.3337914287728403E-2</v>
      </c>
      <c r="AH76" s="5">
        <v>9.2430178610149932E-2</v>
      </c>
      <c r="AI76" s="5">
        <v>2.2619130525663743E-2</v>
      </c>
      <c r="AJ76" s="5">
        <v>3.7098627711545228E-2</v>
      </c>
      <c r="AK76" s="5">
        <v>5.921856172965108E-3</v>
      </c>
      <c r="AL76" s="5">
        <v>1.9523772125281471E-2</v>
      </c>
      <c r="AM76" s="5">
        <v>4.8857384369908313E-3</v>
      </c>
      <c r="AN76" s="5">
        <v>3.6475866966217893E-2</v>
      </c>
      <c r="AO76" s="5">
        <v>3.2239662944580231E-3</v>
      </c>
      <c r="AP76" s="5">
        <v>2.7118819620666678E-3</v>
      </c>
      <c r="AQ76" s="5">
        <v>4.3449856506719989E-3</v>
      </c>
      <c r="AR76" s="5">
        <v>4.8958148095971828E-3</v>
      </c>
      <c r="AS76" s="5"/>
      <c r="AT76" s="5"/>
      <c r="AU76" s="5"/>
      <c r="AV76" s="5"/>
      <c r="AW76" s="5"/>
      <c r="AX76" s="5"/>
      <c r="AY76" s="5"/>
      <c r="AZ76" s="5"/>
      <c r="BA76" s="5"/>
      <c r="BB76" s="5"/>
    </row>
    <row r="77" spans="1:54" x14ac:dyDescent="0.3">
      <c r="A77" s="5">
        <v>15280</v>
      </c>
      <c r="B77" s="5"/>
      <c r="C77" s="5">
        <v>0.89040075733669166</v>
      </c>
      <c r="D77" s="5">
        <v>-0.10146278135953182</v>
      </c>
      <c r="E77" s="5">
        <v>-3.800487309377916E-2</v>
      </c>
      <c r="F77" s="5">
        <v>-0.12038005873763993</v>
      </c>
      <c r="G77" s="5">
        <v>-7.5489095761486127E-3</v>
      </c>
      <c r="H77" s="5">
        <v>-4.6474374463667326E-2</v>
      </c>
      <c r="I77" s="5">
        <v>-3.0089407581402706E-2</v>
      </c>
      <c r="J77" s="5">
        <v>-0.10770693925570703</v>
      </c>
      <c r="K77" s="5">
        <v>-2.1987234885614175E-3</v>
      </c>
      <c r="L77" s="5">
        <v>-1.1037834788722025</v>
      </c>
      <c r="M77" s="5">
        <v>-0.11117287002904649</v>
      </c>
      <c r="N77" s="5">
        <v>-0.12632736615326445</v>
      </c>
      <c r="O77" s="5">
        <v>-5.2111244215467735E-2</v>
      </c>
      <c r="P77" s="5">
        <v>7.2532431252486831E-2</v>
      </c>
      <c r="Q77" s="5">
        <v>-4.3821953696919727E-2</v>
      </c>
      <c r="R77" s="5">
        <v>2.5065125920521882E-2</v>
      </c>
      <c r="S77" s="5">
        <v>-4.8134295768377106E-2</v>
      </c>
      <c r="T77" s="5">
        <v>-0.16355102522615569</v>
      </c>
      <c r="U77" s="5">
        <v>0.11031980957331064</v>
      </c>
      <c r="V77" s="5">
        <v>6.0925799173413162E-2</v>
      </c>
      <c r="W77" s="5">
        <v>0.40923290845669308</v>
      </c>
      <c r="X77" s="5">
        <v>1.4223392685292013</v>
      </c>
      <c r="Y77" s="5">
        <v>0.50708752969275528</v>
      </c>
      <c r="Z77" s="5">
        <v>-8.1315111033084947E-2</v>
      </c>
      <c r="AA77" s="5">
        <v>2.8247308913072339E-3</v>
      </c>
      <c r="AB77" s="5">
        <v>0.49920956009332196</v>
      </c>
      <c r="AC77" s="5">
        <v>5.575419139639505E-2</v>
      </c>
      <c r="AD77" s="5">
        <v>0.33016761358888985</v>
      </c>
      <c r="AE77" s="5">
        <v>6.650350860416894E-2</v>
      </c>
      <c r="AF77" s="5">
        <v>0.14291630554437815</v>
      </c>
      <c r="AG77" s="5">
        <v>1.3892179164725463E-2</v>
      </c>
      <c r="AH77" s="5">
        <v>9.6526962312256354E-2</v>
      </c>
      <c r="AI77" s="5">
        <v>2.3684658536080171E-2</v>
      </c>
      <c r="AJ77" s="5">
        <v>3.8950178182090164E-2</v>
      </c>
      <c r="AK77" s="5">
        <v>6.2341016197202089E-3</v>
      </c>
      <c r="AL77" s="5">
        <v>2.0608587897234819E-2</v>
      </c>
      <c r="AM77" s="5">
        <v>5.1711518773847496E-3</v>
      </c>
      <c r="AN77" s="5">
        <v>3.8711446591362011E-2</v>
      </c>
      <c r="AO77" s="5">
        <v>3.4308767588476946E-3</v>
      </c>
      <c r="AP77" s="5">
        <v>2.8938128137652895E-3</v>
      </c>
      <c r="AQ77" s="5">
        <v>4.6491893779738187E-3</v>
      </c>
      <c r="AR77" s="5">
        <v>5.2529993760554988E-3</v>
      </c>
      <c r="AS77" s="5"/>
      <c r="AT77" s="5"/>
      <c r="AU77" s="5"/>
      <c r="AV77" s="5"/>
      <c r="AW77" s="5"/>
      <c r="AX77" s="5"/>
      <c r="AY77" s="5"/>
      <c r="AZ77" s="5"/>
      <c r="BA77" s="5"/>
      <c r="BB77" s="5"/>
    </row>
    <row r="78" spans="1:54" x14ac:dyDescent="0.3">
      <c r="A78" s="5">
        <v>15270</v>
      </c>
      <c r="B78" s="5"/>
      <c r="C78" s="5">
        <v>0.94766883663535872</v>
      </c>
      <c r="D78" s="5">
        <v>-9.8165379791493437E-2</v>
      </c>
      <c r="E78" s="5">
        <v>-3.6858644076129918E-2</v>
      </c>
      <c r="F78" s="5">
        <v>-0.11703247540302572</v>
      </c>
      <c r="G78" s="5">
        <v>-7.3568372441673874E-3</v>
      </c>
      <c r="H78" s="5">
        <v>-4.5402408968120568E-2</v>
      </c>
      <c r="I78" s="5">
        <v>-2.9467327758142946E-2</v>
      </c>
      <c r="J78" s="5">
        <v>-0.10573918295550766</v>
      </c>
      <c r="K78" s="5">
        <v>-2.1638713084144168E-3</v>
      </c>
      <c r="L78" s="5">
        <v>-1.0889718869760432</v>
      </c>
      <c r="M78" s="5">
        <v>-0.1099529798504898</v>
      </c>
      <c r="N78" s="5">
        <v>-0.12525195077537452</v>
      </c>
      <c r="O78" s="5">
        <v>-5.1796552720104708E-2</v>
      </c>
      <c r="P78" s="5">
        <v>7.2274902476429495E-2</v>
      </c>
      <c r="Q78" s="5">
        <v>-4.3776033844745113E-2</v>
      </c>
      <c r="R78" s="5">
        <v>2.5101953309716613E-2</v>
      </c>
      <c r="S78" s="5">
        <v>-4.8326882175562205E-2</v>
      </c>
      <c r="T78" s="5">
        <v>-0.16462187943187628</v>
      </c>
      <c r="U78" s="5">
        <v>0.11132470234019973</v>
      </c>
      <c r="V78" s="5">
        <v>6.1637735778113177E-2</v>
      </c>
      <c r="W78" s="5">
        <v>0.41507547021776914</v>
      </c>
      <c r="X78" s="5">
        <v>1.4463536379246928</v>
      </c>
      <c r="Y78" s="5">
        <v>0.51697878088543092</v>
      </c>
      <c r="Z78" s="5">
        <v>-8.311574264230967E-2</v>
      </c>
      <c r="AA78" s="5">
        <v>2.8947770758573762E-3</v>
      </c>
      <c r="AB78" s="5">
        <v>0.51292132052588468</v>
      </c>
      <c r="AC78" s="5">
        <v>5.7435316116918121E-2</v>
      </c>
      <c r="AD78" s="5">
        <v>0.34101497473985715</v>
      </c>
      <c r="AE78" s="5">
        <v>6.8869177949101995E-2</v>
      </c>
      <c r="AF78" s="5">
        <v>0.14839093958253066</v>
      </c>
      <c r="AG78" s="5">
        <v>1.4462559925502489E-2</v>
      </c>
      <c r="AH78" s="5">
        <v>0.1007573143320514</v>
      </c>
      <c r="AI78" s="5">
        <v>2.4788611597093051E-2</v>
      </c>
      <c r="AJ78" s="5">
        <v>4.0874802354059755E-2</v>
      </c>
      <c r="AK78" s="5">
        <v>6.5597195921916537E-3</v>
      </c>
      <c r="AL78" s="5">
        <v>2.174347134582082E-2</v>
      </c>
      <c r="AM78" s="5">
        <v>5.4706796211308958E-3</v>
      </c>
      <c r="AN78" s="5">
        <v>4.1064908244052831E-2</v>
      </c>
      <c r="AO78" s="5">
        <v>3.6493724987643333E-3</v>
      </c>
      <c r="AP78" s="5">
        <v>3.0865215664015082E-3</v>
      </c>
      <c r="AQ78" s="5">
        <v>4.9724008653962868E-3</v>
      </c>
      <c r="AR78" s="5">
        <v>5.6336583272584926E-3</v>
      </c>
      <c r="AS78" s="5"/>
      <c r="AT78" s="5"/>
      <c r="AU78" s="5"/>
      <c r="AV78" s="5"/>
      <c r="AW78" s="5"/>
      <c r="AX78" s="5"/>
      <c r="AY78" s="5"/>
      <c r="AZ78" s="5"/>
      <c r="BA78" s="5"/>
      <c r="BB78" s="5"/>
    </row>
    <row r="79" spans="1:54" x14ac:dyDescent="0.3">
      <c r="A79" s="5">
        <v>15260</v>
      </c>
      <c r="B79" s="5"/>
      <c r="C79" s="5">
        <v>1.0054005087519764</v>
      </c>
      <c r="D79" s="5">
        <v>-9.4925090188752573E-2</v>
      </c>
      <c r="E79" s="5">
        <v>-3.5728204294489675E-2</v>
      </c>
      <c r="F79" s="5">
        <v>-0.11371838583583176</v>
      </c>
      <c r="G79" s="5">
        <v>-7.1659078595335364E-3</v>
      </c>
      <c r="H79" s="5">
        <v>-4.4332077063598978E-2</v>
      </c>
      <c r="I79" s="5">
        <v>-2.8843131206444349E-2</v>
      </c>
      <c r="J79" s="5">
        <v>-0.10375366558813841</v>
      </c>
      <c r="K79" s="5">
        <v>-2.1284731406516566E-3</v>
      </c>
      <c r="L79" s="5">
        <v>-1.0738066327327085</v>
      </c>
      <c r="M79" s="5">
        <v>-0.10869073605461177</v>
      </c>
      <c r="N79" s="5">
        <v>-0.12412223939326142</v>
      </c>
      <c r="O79" s="5">
        <v>-5.1457540702867288E-2</v>
      </c>
      <c r="P79" s="5">
        <v>7.1981726752269923E-2</v>
      </c>
      <c r="Q79" s="5">
        <v>-4.3708033571359745E-2</v>
      </c>
      <c r="R79" s="5">
        <v>2.5126155361819273E-2</v>
      </c>
      <c r="S79" s="5">
        <v>-4.8495846852462089E-2</v>
      </c>
      <c r="T79" s="5">
        <v>-0.16561671872779024</v>
      </c>
      <c r="U79" s="5">
        <v>0.11228264649933681</v>
      </c>
      <c r="V79" s="5">
        <v>6.2326954049458608E-2</v>
      </c>
      <c r="W79" s="5">
        <v>0.42079260501777166</v>
      </c>
      <c r="X79" s="5">
        <v>1.4700463445903895</v>
      </c>
      <c r="Y79" s="5">
        <v>0.52680329259505043</v>
      </c>
      <c r="Z79" s="5">
        <v>-8.4914533924528607E-2</v>
      </c>
      <c r="AA79" s="5">
        <v>2.9651086918585237E-3</v>
      </c>
      <c r="AB79" s="5">
        <v>0.52675273314538407</v>
      </c>
      <c r="AC79" s="5">
        <v>5.9138382298731161E-2</v>
      </c>
      <c r="AD79" s="5">
        <v>0.3520481817361934</v>
      </c>
      <c r="AE79" s="5">
        <v>7.1284591170747313E-2</v>
      </c>
      <c r="AF79" s="5">
        <v>0.15400122030819835</v>
      </c>
      <c r="AG79" s="5">
        <v>1.5049147325880054E-2</v>
      </c>
      <c r="AH79" s="5">
        <v>0.10512286986097567</v>
      </c>
      <c r="AI79" s="5">
        <v>2.5931683817983785E-2</v>
      </c>
      <c r="AJ79" s="5">
        <v>4.2874205310017913E-2</v>
      </c>
      <c r="AK79" s="5">
        <v>6.8990872408740038E-3</v>
      </c>
      <c r="AL79" s="5">
        <v>2.2930063418741691E-2</v>
      </c>
      <c r="AM79" s="5">
        <v>5.7848455649901487E-3</v>
      </c>
      <c r="AN79" s="5">
        <v>4.3541118674809788E-2</v>
      </c>
      <c r="AO79" s="5">
        <v>3.8799784720137029E-3</v>
      </c>
      <c r="AP79" s="5">
        <v>3.2905388081750386E-3</v>
      </c>
      <c r="AQ79" s="5">
        <v>5.3156286100625189E-3</v>
      </c>
      <c r="AR79" s="5">
        <v>6.0391253192504032E-3</v>
      </c>
      <c r="AS79" s="5"/>
      <c r="AT79" s="5"/>
      <c r="AU79" s="5"/>
      <c r="AV79" s="5"/>
      <c r="AW79" s="5"/>
      <c r="AX79" s="5"/>
      <c r="AY79" s="5"/>
      <c r="AZ79" s="5"/>
      <c r="BA79" s="5"/>
      <c r="BB79" s="5"/>
    </row>
    <row r="80" spans="1:54" x14ac:dyDescent="0.3">
      <c r="A80" s="5">
        <v>15250</v>
      </c>
      <c r="B80" s="5"/>
      <c r="C80" s="5">
        <v>1.0635541475041821</v>
      </c>
      <c r="D80" s="5">
        <v>-9.1743292272566362E-2</v>
      </c>
      <c r="E80" s="5">
        <v>-3.4614203804664692E-2</v>
      </c>
      <c r="F80" s="5">
        <v>-0.1104401518099527</v>
      </c>
      <c r="G80" s="5">
        <v>-6.9762814939681519E-3</v>
      </c>
      <c r="H80" s="5">
        <v>-4.3264397691865741E-2</v>
      </c>
      <c r="I80" s="5">
        <v>-2.82174752802202E-2</v>
      </c>
      <c r="J80" s="5">
        <v>-0.10175265326012339</v>
      </c>
      <c r="K80" s="5">
        <v>-2.0925720259644953E-3</v>
      </c>
      <c r="L80" s="5">
        <v>-1.0583070637958158</v>
      </c>
      <c r="M80" s="5">
        <v>-0.10738780360866598</v>
      </c>
      <c r="N80" s="5">
        <v>-0.12293974782219759</v>
      </c>
      <c r="O80" s="5">
        <v>-5.1094660472459898E-2</v>
      </c>
      <c r="P80" s="5">
        <v>7.1653274293324201E-2</v>
      </c>
      <c r="Q80" s="5">
        <v>-4.3618012540158416E-2</v>
      </c>
      <c r="R80" s="5">
        <v>2.5137670519703004E-2</v>
      </c>
      <c r="S80" s="5">
        <v>-4.8640888839485745E-2</v>
      </c>
      <c r="T80" s="5">
        <v>-0.16653391914645116</v>
      </c>
      <c r="U80" s="5">
        <v>0.11319216549930404</v>
      </c>
      <c r="V80" s="5">
        <v>6.2992448034595055E-2</v>
      </c>
      <c r="W80" s="5">
        <v>0.42637645546889891</v>
      </c>
      <c r="X80" s="5">
        <v>1.4933870381437722</v>
      </c>
      <c r="Y80" s="5">
        <v>0.53654949917089945</v>
      </c>
      <c r="Z80" s="5">
        <v>-8.6709574963247021E-2</v>
      </c>
      <c r="AA80" s="5">
        <v>3.0356600575760576E-3</v>
      </c>
      <c r="AB80" s="5">
        <v>0.54069282939243135</v>
      </c>
      <c r="AC80" s="5">
        <v>6.0862302062224261E-2</v>
      </c>
      <c r="AD80" s="5">
        <v>0.36326203961318954</v>
      </c>
      <c r="AE80" s="5">
        <v>7.3749050298136457E-2</v>
      </c>
      <c r="AF80" s="5">
        <v>0.15974662655426461</v>
      </c>
      <c r="AG80" s="5">
        <v>1.5652010334753105E-2</v>
      </c>
      <c r="AH80" s="5">
        <v>0.10962512475073671</v>
      </c>
      <c r="AI80" s="5">
        <v>2.7114541051759606E-2</v>
      </c>
      <c r="AJ80" s="5">
        <v>4.4950061250090004E-2</v>
      </c>
      <c r="AK80" s="5">
        <v>7.2525803623927059E-3</v>
      </c>
      <c r="AL80" s="5">
        <v>2.4170016647783864E-2</v>
      </c>
      <c r="AM80" s="5">
        <v>6.114181751153097E-3</v>
      </c>
      <c r="AN80" s="5">
        <v>4.6145055137684021E-2</v>
      </c>
      <c r="AO80" s="5">
        <v>4.1232348527769974E-3</v>
      </c>
      <c r="AP80" s="5">
        <v>3.5064135154236247E-3</v>
      </c>
      <c r="AQ80" s="5">
        <v>5.6799213338984455E-3</v>
      </c>
      <c r="AR80" s="5">
        <v>6.4707937394009899E-3</v>
      </c>
      <c r="AS80" s="5"/>
      <c r="AT80" s="5"/>
      <c r="AU80" s="5"/>
      <c r="AV80" s="5"/>
      <c r="AW80" s="5"/>
      <c r="AX80" s="5"/>
      <c r="AY80" s="5"/>
      <c r="AZ80" s="5"/>
      <c r="BA80" s="5"/>
      <c r="BB80" s="5"/>
    </row>
    <row r="81" spans="1:54" x14ac:dyDescent="0.3">
      <c r="A81" s="5">
        <v>15240</v>
      </c>
      <c r="B81" s="5"/>
      <c r="C81" s="5">
        <v>1.1220873663264908</v>
      </c>
      <c r="D81" s="5">
        <v>-8.8621238242495265E-2</v>
      </c>
      <c r="E81" s="5">
        <v>-3.3517250303724218E-2</v>
      </c>
      <c r="F81" s="5">
        <v>-0.10720002164338145</v>
      </c>
      <c r="G81" s="5">
        <v>-6.7881125619394548E-3</v>
      </c>
      <c r="H81" s="5">
        <v>-4.2200364525308856E-2</v>
      </c>
      <c r="I81" s="5">
        <v>-2.7591007304394018E-2</v>
      </c>
      <c r="J81" s="5">
        <v>-9.9738398559200941E-2</v>
      </c>
      <c r="K81" s="5">
        <v>-2.0562111652047185E-3</v>
      </c>
      <c r="L81" s="5">
        <v>-1.0424928098966215</v>
      </c>
      <c r="M81" s="5">
        <v>-0.10604589384471533</v>
      </c>
      <c r="N81" s="5">
        <v>-0.12170606166554146</v>
      </c>
      <c r="O81" s="5">
        <v>-5.0708398603187523E-2</v>
      </c>
      <c r="P81" s="5">
        <v>7.1289968187558186E-2</v>
      </c>
      <c r="Q81" s="5">
        <v>-4.3506063901336808E-2</v>
      </c>
      <c r="R81" s="5">
        <v>2.5136456309996315E-2</v>
      </c>
      <c r="S81" s="5">
        <v>-4.8761741825352492E-2</v>
      </c>
      <c r="T81" s="5">
        <v>-0.16737196134805005</v>
      </c>
      <c r="U81" s="5">
        <v>0.11405184040781638</v>
      </c>
      <c r="V81" s="5">
        <v>6.3633234314222187E-2</v>
      </c>
      <c r="W81" s="5">
        <v>0.43181924025664681</v>
      </c>
      <c r="X81" s="5">
        <v>1.5163453328206158</v>
      </c>
      <c r="Y81" s="5">
        <v>0.54620570492287945</v>
      </c>
      <c r="Z81" s="5">
        <v>-8.8498915067710709E-2</v>
      </c>
      <c r="AA81" s="5">
        <v>3.1063633698165437E-3</v>
      </c>
      <c r="AB81" s="5">
        <v>0.5547301440504715</v>
      </c>
      <c r="AC81" s="5">
        <v>6.2605919448661118E-2</v>
      </c>
      <c r="AD81" s="5">
        <v>0.37465088591953</v>
      </c>
      <c r="AE81" s="5">
        <v>7.626175334786256E-2</v>
      </c>
      <c r="AF81" s="5">
        <v>0.16562640161487779</v>
      </c>
      <c r="AG81" s="5">
        <v>1.6271195014686206E-2</v>
      </c>
      <c r="AH81" s="5">
        <v>0.11426542571837095</v>
      </c>
      <c r="AI81" s="5">
        <v>2.833781805372983E-2</v>
      </c>
      <c r="AJ81" s="5">
        <v>4.7104008267432433E-2</v>
      </c>
      <c r="AK81" s="5">
        <v>7.6205725164010226E-3</v>
      </c>
      <c r="AL81" s="5">
        <v>2.5464992267530295E-2</v>
      </c>
      <c r="AM81" s="5">
        <v>6.4592277187354051E-3</v>
      </c>
      <c r="AN81" s="5">
        <v>4.8881801721766149E-2</v>
      </c>
      <c r="AO81" s="5">
        <v>4.3796968818468531E-3</v>
      </c>
      <c r="AP81" s="5">
        <v>3.7347131474053169E-3</v>
      </c>
      <c r="AQ81" s="5">
        <v>6.0663686341138317E-3</v>
      </c>
      <c r="AR81" s="5">
        <v>6.9301181981729493E-3</v>
      </c>
      <c r="AS81" s="5"/>
      <c r="AT81" s="5"/>
      <c r="AU81" s="5"/>
      <c r="AV81" s="5"/>
      <c r="AW81" s="5"/>
      <c r="AX81" s="5"/>
      <c r="AY81" s="5"/>
      <c r="AZ81" s="5"/>
      <c r="BA81" s="5"/>
      <c r="BB81" s="5"/>
    </row>
    <row r="82" spans="1:54" x14ac:dyDescent="0.3">
      <c r="A82" s="5">
        <v>15230</v>
      </c>
      <c r="B82" s="5"/>
      <c r="C82" s="5">
        <v>1.1809570800932685</v>
      </c>
      <c r="D82" s="5">
        <v>-8.5560054120726106E-2</v>
      </c>
      <c r="E82" s="5">
        <v>-3.243790909933935E-2</v>
      </c>
      <c r="F82" s="5">
        <v>-0.10400012862065038</v>
      </c>
      <c r="G82" s="5">
        <v>-6.601549644648869E-3</v>
      </c>
      <c r="H82" s="5">
        <v>-4.114094451643352E-2</v>
      </c>
      <c r="I82" s="5">
        <v>-2.6964363472076168E-2</v>
      </c>
      <c r="J82" s="5">
        <v>-9.7713136289992175E-2</v>
      </c>
      <c r="K82" s="5">
        <v>-2.0194338312781125E-3</v>
      </c>
      <c r="L82" s="5">
        <v>-1.0263837406677871</v>
      </c>
      <c r="M82" s="5">
        <v>-0.10466676065705915</v>
      </c>
      <c r="N82" s="5">
        <v>-0.12042283273764395</v>
      </c>
      <c r="O82" s="5">
        <v>-5.0299274847300124E-2</v>
      </c>
      <c r="P82" s="5">
        <v>7.0892283509033913E-2</v>
      </c>
      <c r="Q82" s="5">
        <v>-4.3372314165861549E-2</v>
      </c>
      <c r="R82" s="5">
        <v>2.5122489513332714E-2</v>
      </c>
      <c r="S82" s="5">
        <v>-4.8858174930246794E-2</v>
      </c>
      <c r="T82" s="5">
        <v>-0.1681294347190774</v>
      </c>
      <c r="U82" s="5">
        <v>0.11486031351533124</v>
      </c>
      <c r="V82" s="5">
        <v>6.4248354354300222E-2</v>
      </c>
      <c r="W82" s="5">
        <v>0.43711327149416179</v>
      </c>
      <c r="X82" s="5">
        <v>1.5388908695963894</v>
      </c>
      <c r="Y82" s="5">
        <v>0.55576010544693699</v>
      </c>
      <c r="Z82" s="5">
        <v>-9.0280565803993754E-2</v>
      </c>
      <c r="AA82" s="5">
        <v>3.177148786328804E-3</v>
      </c>
      <c r="AB82" s="5">
        <v>0.5688527240807727</v>
      </c>
      <c r="AC82" s="5">
        <v>6.4368010585232283E-2</v>
      </c>
      <c r="AD82" s="5">
        <v>0.38620858584304146</v>
      </c>
      <c r="AE82" s="5">
        <v>7.8821791996962778E-2</v>
      </c>
      <c r="AF82" s="5">
        <v>0.17163954509690879</v>
      </c>
      <c r="AG82" s="5">
        <v>1.6906723412486103E-2</v>
      </c>
      <c r="AH82" s="5">
        <v>0.11904496047630506</v>
      </c>
      <c r="AI82" s="5">
        <v>2.9602115578212639E-2</v>
      </c>
      <c r="AJ82" s="5">
        <v>4.9337642939218891E-2</v>
      </c>
      <c r="AK82" s="5">
        <v>8.0034340984454534E-3</v>
      </c>
      <c r="AL82" s="5">
        <v>2.6816657139086875E-2</v>
      </c>
      <c r="AM82" s="5">
        <v>6.8205297945273429E-3</v>
      </c>
      <c r="AN82" s="5">
        <v>5.1756545153250413E-2</v>
      </c>
      <c r="AO82" s="5">
        <v>4.6499346656335826E-3</v>
      </c>
      <c r="AP82" s="5">
        <v>3.9760236973448819E-3</v>
      </c>
      <c r="AQ82" s="5">
        <v>6.4761015698776335E-3</v>
      </c>
      <c r="AR82" s="5">
        <v>7.4186159675305365E-3</v>
      </c>
      <c r="AS82" s="5"/>
      <c r="AT82" s="5"/>
      <c r="AU82" s="5"/>
      <c r="AV82" s="5"/>
      <c r="AW82" s="5"/>
      <c r="AX82" s="5"/>
      <c r="AY82" s="5"/>
      <c r="AZ82" s="5"/>
      <c r="BA82" s="5"/>
      <c r="BB82" s="5"/>
    </row>
    <row r="83" spans="1:54" x14ac:dyDescent="0.3">
      <c r="A83" s="5">
        <v>15220</v>
      </c>
      <c r="B83" s="5"/>
      <c r="C83" s="5">
        <v>1.2401195686680715</v>
      </c>
      <c r="D83" s="5">
        <v>-8.256074136569394E-2</v>
      </c>
      <c r="E83" s="5">
        <v>-3.1376703183804248E-2</v>
      </c>
      <c r="F83" s="5">
        <v>-0.10084248973625889</v>
      </c>
      <c r="G83" s="5">
        <v>-6.4167353322491473E-3</v>
      </c>
      <c r="H83" s="5">
        <v>-4.0087076541710412E-2</v>
      </c>
      <c r="I83" s="5">
        <v>-2.6338167788214479E-2</v>
      </c>
      <c r="J83" s="5">
        <v>-9.5679079316594043E-2</v>
      </c>
      <c r="K83" s="5">
        <v>-1.9822832819404563E-3</v>
      </c>
      <c r="L83" s="5">
        <v>-1.0099999232824441</v>
      </c>
      <c r="M83" s="5">
        <v>-0.10325219662104498</v>
      </c>
      <c r="N83" s="5">
        <v>-0.11909177533788624</v>
      </c>
      <c r="O83" s="5">
        <v>-4.9867840966339332E-2</v>
      </c>
      <c r="P83" s="5">
        <v>7.0460746297871427E-2</v>
      </c>
      <c r="Q83" s="5">
        <v>-4.3216922994541093E-2</v>
      </c>
      <c r="R83" s="5">
        <v>2.5095766286523401E-2</v>
      </c>
      <c r="S83" s="5">
        <v>-4.8929993404645232E-2</v>
      </c>
      <c r="T83" s="5">
        <v>-0.16880504123492251</v>
      </c>
      <c r="U83" s="5">
        <v>0.1156162918278264</v>
      </c>
      <c r="V83" s="5">
        <v>6.4836876829977491E-2</v>
      </c>
      <c r="W83" s="5">
        <v>0.44225097214814413</v>
      </c>
      <c r="X83" s="5">
        <v>1.5609933795201383</v>
      </c>
      <c r="Y83" s="5">
        <v>0.56520080972884734</v>
      </c>
      <c r="Z83" s="5">
        <v>-9.2052504202888824E-2</v>
      </c>
      <c r="AA83" s="5">
        <v>3.2479445158840716E-3</v>
      </c>
      <c r="AB83" s="5">
        <v>0.58304813901104835</v>
      </c>
      <c r="AC83" s="5">
        <v>6.6147284034073578E-2</v>
      </c>
      <c r="AD83" s="5">
        <v>0.39792852840180926</v>
      </c>
      <c r="AE83" s="5">
        <v>8.142814944501385E-2</v>
      </c>
      <c r="AF83" s="5">
        <v>0.17778480507352731</v>
      </c>
      <c r="AG83" s="5">
        <v>1.7558592463752947E-2</v>
      </c>
      <c r="AH83" s="5">
        <v>0.12396474781532936</v>
      </c>
      <c r="AI83" s="5">
        <v>3.0907997419487854E-2</v>
      </c>
      <c r="AJ83" s="5">
        <v>5.1652514740461154E-2</v>
      </c>
      <c r="AK83" s="5">
        <v>8.4015313692604541E-3</v>
      </c>
      <c r="AL83" s="5">
        <v>2.822668047703944E-2</v>
      </c>
      <c r="AM83" s="5">
        <v>7.1986403214635191E-3</v>
      </c>
      <c r="AN83" s="5">
        <v>5.4774570046781615E-2</v>
      </c>
      <c r="AO83" s="5">
        <v>4.9345329210657863E-3</v>
      </c>
      <c r="AP83" s="5">
        <v>4.2309496964324468E-3</v>
      </c>
      <c r="AQ83" s="5">
        <v>6.9102931784777973E-3</v>
      </c>
      <c r="AR83" s="5">
        <v>7.9378683570844495E-3</v>
      </c>
      <c r="AS83" s="5"/>
      <c r="AT83" s="5"/>
      <c r="AU83" s="5"/>
      <c r="AV83" s="5"/>
      <c r="AW83" s="5"/>
      <c r="AX83" s="5"/>
      <c r="AY83" s="5"/>
      <c r="AZ83" s="5"/>
      <c r="BA83" s="5"/>
      <c r="BB83" s="5"/>
    </row>
    <row r="84" spans="1:54" x14ac:dyDescent="0.3">
      <c r="A84" s="5">
        <v>15210</v>
      </c>
      <c r="B84" s="5"/>
      <c r="C84" s="5">
        <v>1.299530542033265</v>
      </c>
      <c r="D84" s="5">
        <v>-7.9624178742641855E-2</v>
      </c>
      <c r="E84" s="5">
        <v>-3.0334113409803909E-2</v>
      </c>
      <c r="F84" s="5">
        <v>-9.772900475522131E-2</v>
      </c>
      <c r="G84" s="5">
        <v>-6.2338060843750605E-3</v>
      </c>
      <c r="H84" s="5">
        <v>-3.9039670142029276E-2</v>
      </c>
      <c r="I84" s="5">
        <v>-2.5713031062099677E-2</v>
      </c>
      <c r="J84" s="5">
        <v>-9.3638414523010791E-2</v>
      </c>
      <c r="K84" s="5">
        <v>-1.9448026737466286E-3</v>
      </c>
      <c r="L84" s="5">
        <v>-0.99336158003740371</v>
      </c>
      <c r="M84" s="5">
        <v>-0.10180402904546615</v>
      </c>
      <c r="N84" s="5">
        <v>-0.11771466238771663</v>
      </c>
      <c r="O84" s="5">
        <v>-4.9414679485161733E-2</v>
      </c>
      <c r="P84" s="5">
        <v>6.9995932411715603E-2</v>
      </c>
      <c r="Q84" s="5">
        <v>-4.3040082902557245E-2</v>
      </c>
      <c r="R84" s="5">
        <v>2.5056302235997648E-2</v>
      </c>
      <c r="S84" s="5">
        <v>-4.8977039240965289E-2</v>
      </c>
      <c r="T84" s="5">
        <v>-0.16939759907194793</v>
      </c>
      <c r="U84" s="5">
        <v>0.11631855043647801</v>
      </c>
      <c r="V84" s="5">
        <v>6.5397899914106758E-2</v>
      </c>
      <c r="W84" s="5">
        <v>0.44722489348366257</v>
      </c>
      <c r="X84" s="5">
        <v>1.5826227480899944</v>
      </c>
      <c r="Y84" s="5">
        <v>0.57451586297616752</v>
      </c>
      <c r="Z84" s="5">
        <v>-9.3812676139300527E-2</v>
      </c>
      <c r="AA84" s="5">
        <v>3.3186769159776822E-3</v>
      </c>
      <c r="AB84" s="5">
        <v>0.59730349289471907</v>
      </c>
      <c r="AC84" s="5">
        <v>6.7942381330536622E-2</v>
      </c>
      <c r="AD84" s="5">
        <v>0.40980362375265422</v>
      </c>
      <c r="AE84" s="5">
        <v>8.4079698479827561E-2</v>
      </c>
      <c r="AF84" s="5">
        <v>0.18406067057786596</v>
      </c>
      <c r="AG84" s="5">
        <v>1.8226772915547314E-2</v>
      </c>
      <c r="AH84" s="5">
        <v>0.12902562766996639</v>
      </c>
      <c r="AI84" s="5">
        <v>3.225598740364248E-2</v>
      </c>
      <c r="AJ84" s="5">
        <v>5.4050120289101354E-2</v>
      </c>
      <c r="AK84" s="5">
        <v>8.8152254411519981E-3</v>
      </c>
      <c r="AL84" s="5">
        <v>2.969673037847028E-2</v>
      </c>
      <c r="AM84" s="5">
        <v>7.5941168234170339E-3</v>
      </c>
      <c r="AN84" s="5">
        <v>5.7941253585429321E-2</v>
      </c>
      <c r="AO84" s="5">
        <v>5.2340906635123651E-3</v>
      </c>
      <c r="AP84" s="5">
        <v>4.5001141674000126E-3</v>
      </c>
      <c r="AQ84" s="5">
        <v>7.3701589140220359E-3</v>
      </c>
      <c r="AR84" s="5">
        <v>8.489522018613329E-3</v>
      </c>
      <c r="AS84" s="5"/>
      <c r="AT84" s="5"/>
      <c r="AU84" s="5"/>
      <c r="AV84" s="5"/>
      <c r="AW84" s="5"/>
      <c r="AX84" s="5"/>
      <c r="AY84" s="5"/>
      <c r="AZ84" s="5"/>
      <c r="BA84" s="5"/>
      <c r="BB84" s="5"/>
    </row>
    <row r="85" spans="1:54" x14ac:dyDescent="0.3">
      <c r="A85" s="5">
        <v>15200</v>
      </c>
      <c r="B85" s="5"/>
      <c r="C85" s="5">
        <v>1.3591452068476702</v>
      </c>
      <c r="D85" s="5">
        <v>-7.6751124438213802E-2</v>
      </c>
      <c r="E85" s="5">
        <v>-2.9310578764717387E-2</v>
      </c>
      <c r="F85" s="5">
        <v>-9.4661455585864696E-2</v>
      </c>
      <c r="G85" s="5">
        <v>-6.0528921090012575E-3</v>
      </c>
      <c r="H85" s="5">
        <v>-3.7999604361631682E-2</v>
      </c>
      <c r="I85" s="5">
        <v>-2.5089549950901568E-2</v>
      </c>
      <c r="J85" s="5">
        <v>-9.1593298901781486E-2</v>
      </c>
      <c r="K85" s="5">
        <v>-1.907034977396518E-3</v>
      </c>
      <c r="L85" s="5">
        <v>-0.97648904600849207</v>
      </c>
      <c r="M85" s="5">
        <v>-0.10032411597092153</v>
      </c>
      <c r="N85" s="5">
        <v>-0.11629332144300523</v>
      </c>
      <c r="O85" s="5">
        <v>-4.894040237258545E-2</v>
      </c>
      <c r="P85" s="5">
        <v>6.949846625215983E-2</v>
      </c>
      <c r="Q85" s="5">
        <v>-4.2842018880117592E-2</v>
      </c>
      <c r="R85" s="5">
        <v>2.5004132442025005E-2</v>
      </c>
      <c r="S85" s="5">
        <v>-4.8999191695471241E-2</v>
      </c>
      <c r="T85" s="5">
        <v>-0.16990604595531236</v>
      </c>
      <c r="U85" s="5">
        <v>0.1169659357522409</v>
      </c>
      <c r="V85" s="5">
        <v>6.5930553522722757E-2</v>
      </c>
      <c r="W85" s="5">
        <v>0.45202773247408751</v>
      </c>
      <c r="X85" s="5">
        <v>1.6037490804918622</v>
      </c>
      <c r="Y85" s="5">
        <v>0.58369327012417771</v>
      </c>
      <c r="Z85" s="5">
        <v>-9.5558999877038808E-2</v>
      </c>
      <c r="AA85" s="5">
        <v>3.3892705980657334E-3</v>
      </c>
      <c r="AB85" s="5">
        <v>0.61160543785276889</v>
      </c>
      <c r="AC85" s="5">
        <v>6.9751877715492253E-2</v>
      </c>
      <c r="AD85" s="5">
        <v>0.42182630166682544</v>
      </c>
      <c r="AE85" s="5">
        <v>8.6775199760974059E-2</v>
      </c>
      <c r="AF85" s="5">
        <v>0.19046536447511991</v>
      </c>
      <c r="AG85" s="5">
        <v>1.8911208271435092E-2</v>
      </c>
      <c r="AH85" s="5">
        <v>0.13422825119723192</v>
      </c>
      <c r="AI85" s="5">
        <v>3.3646566338485631E-2</v>
      </c>
      <c r="AJ85" s="5">
        <v>5.6531897431863362E-2</v>
      </c>
      <c r="AK85" s="5">
        <v>9.2448712223230575E-3</v>
      </c>
      <c r="AL85" s="5">
        <v>3.1228470153569311E-2</v>
      </c>
      <c r="AM85" s="5">
        <v>8.007521105078113E-3</v>
      </c>
      <c r="AN85" s="5">
        <v>6.1262059609500694E-2</v>
      </c>
      <c r="AO85" s="5">
        <v>5.5492208348748738E-3</v>
      </c>
      <c r="AP85" s="5">
        <v>4.7841585242530942E-3</v>
      </c>
      <c r="AQ85" s="5">
        <v>7.85695700151238E-3</v>
      </c>
      <c r="AR85" s="5">
        <v>9.075290169143593E-3</v>
      </c>
      <c r="AS85" s="5"/>
      <c r="AT85" s="5"/>
      <c r="AU85" s="5"/>
      <c r="AV85" s="5"/>
      <c r="AW85" s="5"/>
      <c r="AX85" s="5"/>
      <c r="AY85" s="5"/>
      <c r="AZ85" s="5"/>
      <c r="BA85" s="5"/>
      <c r="BB85" s="5"/>
    </row>
    <row r="86" spans="1:54" x14ac:dyDescent="0.3">
      <c r="A86" s="5">
        <v>15190</v>
      </c>
      <c r="B86" s="5"/>
      <c r="C86" s="5">
        <v>1.418918334274073</v>
      </c>
      <c r="D86" s="5">
        <v>-7.394221840570786E-2</v>
      </c>
      <c r="E86" s="5">
        <v>-2.8306496739986319E-2</v>
      </c>
      <c r="F86" s="5">
        <v>-9.1641505959042996E-2</v>
      </c>
      <c r="G86" s="5">
        <v>-5.8741172595791324E-3</v>
      </c>
      <c r="H86" s="5">
        <v>-3.6967726687019607E-2</v>
      </c>
      <c r="I86" s="5">
        <v>-2.4468306056195165E-2</v>
      </c>
      <c r="J86" s="5">
        <v>-8.9545855780571781E-2</v>
      </c>
      <c r="K86" s="5">
        <v>-1.8690228947141785E-3</v>
      </c>
      <c r="L86" s="5">
        <v>-0.95940272690458317</v>
      </c>
      <c r="M86" s="5">
        <v>-9.8814342126610458E-2</v>
      </c>
      <c r="N86" s="5">
        <v>-0.11482963059441939</v>
      </c>
      <c r="O86" s="5">
        <v>-4.8445649652858316E-2</v>
      </c>
      <c r="P86" s="5">
        <v>6.8969019370022672E-2</v>
      </c>
      <c r="Q86" s="5">
        <v>-4.2622987930192327E-2</v>
      </c>
      <c r="R86" s="5">
        <v>2.4939311433406351E-2</v>
      </c>
      <c r="S86" s="5">
        <v>-4.8996367718171549E-2</v>
      </c>
      <c r="T86" s="5">
        <v>-0.17032944222960761</v>
      </c>
      <c r="U86" s="5">
        <v>0.11755736859365902</v>
      </c>
      <c r="V86" s="5">
        <v>6.6434001509877022E-2</v>
      </c>
      <c r="W86" s="5">
        <v>0.45665234912151309</v>
      </c>
      <c r="X86" s="5">
        <v>1.624342767515667</v>
      </c>
      <c r="Y86" s="5">
        <v>0.59272101995802851</v>
      </c>
      <c r="Z86" s="5">
        <v>-9.7289369772176879E-2</v>
      </c>
      <c r="AA86" s="5">
        <v>3.4596485402199838E-3</v>
      </c>
      <c r="AB86" s="5">
        <v>0.6259401892045956</v>
      </c>
      <c r="AC86" s="5">
        <v>7.1574283065898858E-2</v>
      </c>
      <c r="AD86" s="5">
        <v>0.43398851122022358</v>
      </c>
      <c r="AE86" s="5">
        <v>8.9513300335121754E-2</v>
      </c>
      <c r="AF86" s="5">
        <v>0.1969968367516855</v>
      </c>
      <c r="AG86" s="5">
        <v>1.9611813763284934E-2</v>
      </c>
      <c r="AH86" s="5">
        <v>0.13957307090126125</v>
      </c>
      <c r="AI86" s="5">
        <v>3.5080168929237987E-2</v>
      </c>
      <c r="AJ86" s="5">
        <v>5.9099219181514673E-2</v>
      </c>
      <c r="AK86" s="5">
        <v>9.6908163202057522E-3</v>
      </c>
      <c r="AL86" s="5">
        <v>3.2823554458069462E-2</v>
      </c>
      <c r="AM86" s="5">
        <v>8.4394182858414067E-3</v>
      </c>
      <c r="AN86" s="5">
        <v>6.4742532095289268E-2</v>
      </c>
      <c r="AO86" s="5">
        <v>5.8805498690301019E-3</v>
      </c>
      <c r="AP86" s="5">
        <v>5.083742414693111E-3</v>
      </c>
      <c r="AQ86" s="5">
        <v>8.3719886989131655E-3</v>
      </c>
      <c r="AR86" s="5">
        <v>9.6969537223218841E-3</v>
      </c>
      <c r="AS86" s="5"/>
      <c r="AT86" s="5"/>
      <c r="AU86" s="5"/>
      <c r="AV86" s="5"/>
      <c r="AW86" s="5"/>
      <c r="AX86" s="5"/>
      <c r="AY86" s="5"/>
      <c r="AZ86" s="5"/>
      <c r="BA86" s="5"/>
      <c r="BB86" s="5"/>
    </row>
    <row r="87" spans="1:54" x14ac:dyDescent="0.3">
      <c r="A87" s="5">
        <v>15180</v>
      </c>
      <c r="B87" s="5"/>
      <c r="C87" s="5">
        <v>1.4788043289132387</v>
      </c>
      <c r="D87" s="5">
        <v>-7.119798492719677E-2</v>
      </c>
      <c r="E87" s="5">
        <v>-2.7322223791847976E-2</v>
      </c>
      <c r="F87" s="5">
        <v>-8.8670701407015023E-2</v>
      </c>
      <c r="G87" s="5">
        <v>-5.6975989503422007E-3</v>
      </c>
      <c r="H87" s="5">
        <v>-3.5944852086961576E-2</v>
      </c>
      <c r="I87" s="5">
        <v>-2.3849865075222479E-2</v>
      </c>
      <c r="J87" s="5">
        <v>-8.7498171195876745E-2</v>
      </c>
      <c r="K87" s="5">
        <v>-1.8308087774876916E-3</v>
      </c>
      <c r="L87" s="5">
        <v>-0.94212305724502132</v>
      </c>
      <c r="M87" s="5">
        <v>-9.727661485810829E-2</v>
      </c>
      <c r="N87" s="5">
        <v>-0.11332551426886159</v>
      </c>
      <c r="O87" s="5">
        <v>-4.7931087952383628E-2</v>
      </c>
      <c r="P87" s="5">
        <v>6.8408308953809296E-2</v>
      </c>
      <c r="Q87" s="5">
        <v>-4.2383278524595024E-2</v>
      </c>
      <c r="R87" s="5">
        <v>2.4861913112495797E-2</v>
      </c>
      <c r="S87" s="5">
        <v>-4.8968522288753556E-2</v>
      </c>
      <c r="T87" s="5">
        <v>-0.17066697364023184</v>
      </c>
      <c r="U87" s="5">
        <v>0.11809184711660185</v>
      </c>
      <c r="V87" s="5">
        <v>6.6907443804293407E-2</v>
      </c>
      <c r="W87" s="5">
        <v>0.46109178363231151</v>
      </c>
      <c r="X87" s="5">
        <v>1.6443745519573443</v>
      </c>
      <c r="Y87" s="5">
        <v>0.60158710978951346</v>
      </c>
      <c r="Z87" s="5">
        <v>-9.9001660127340116E-2</v>
      </c>
      <c r="AA87" s="5">
        <v>3.5297322070529788E-3</v>
      </c>
      <c r="AB87" s="5">
        <v>0.64029354218874035</v>
      </c>
      <c r="AC87" s="5">
        <v>7.3408043027282849E-2</v>
      </c>
      <c r="AD87" s="5">
        <v>0.4462817217428624</v>
      </c>
      <c r="AE87" s="5">
        <v>9.2292532396899149E-2</v>
      </c>
      <c r="AF87" s="5">
        <v>0.20365275826003376</v>
      </c>
      <c r="AG87" s="5">
        <v>2.0328475354291796E-2</v>
      </c>
      <c r="AH87" s="5">
        <v>0.14506033083763439</v>
      </c>
      <c r="AI87" s="5">
        <v>3.6557180668221757E-2</v>
      </c>
      <c r="AJ87" s="5">
        <v>6.1753387517276416E-2</v>
      </c>
      <c r="AK87" s="5">
        <v>1.0153399905080934E-2</v>
      </c>
      <c r="AL87" s="5">
        <v>3.448362522853244E-2</v>
      </c>
      <c r="AM87" s="5">
        <v>8.890375766814583E-3</v>
      </c>
      <c r="AN87" s="5">
        <v>6.8388288006016179E-2</v>
      </c>
      <c r="AO87" s="5">
        <v>6.2287171918497652E-3</v>
      </c>
      <c r="AP87" s="5">
        <v>5.3995435017421493E-3</v>
      </c>
      <c r="AQ87" s="5">
        <v>8.9165984596423116E-3</v>
      </c>
      <c r="AR87" s="5">
        <v>1.0356362317379937E-2</v>
      </c>
      <c r="AS87" s="5"/>
      <c r="AT87" s="5"/>
      <c r="AU87" s="5"/>
      <c r="AV87" s="5"/>
      <c r="AW87" s="5"/>
      <c r="AX87" s="5"/>
      <c r="AY87" s="5"/>
      <c r="AZ87" s="5"/>
      <c r="BA87" s="5"/>
      <c r="BB87" s="5"/>
    </row>
    <row r="88" spans="1:54" x14ac:dyDescent="0.3">
      <c r="A88" s="5">
        <v>15170</v>
      </c>
      <c r="B88" s="5"/>
      <c r="C88" s="5">
        <v>1.5387572986761708</v>
      </c>
      <c r="D88" s="5">
        <v>-6.8518835378396412E-2</v>
      </c>
      <c r="E88" s="5">
        <v>-2.6358075889510869E-2</v>
      </c>
      <c r="F88" s="5">
        <v>-8.5750469534363952E-2</v>
      </c>
      <c r="G88" s="5">
        <v>-5.523448089608203E-3</v>
      </c>
      <c r="H88" s="5">
        <v>-3.4931762154343939E-2</v>
      </c>
      <c r="I88" s="5">
        <v>-2.3234776008412689E-2</v>
      </c>
      <c r="J88" s="5">
        <v>-8.5452290422330546E-2</v>
      </c>
      <c r="K88" s="5">
        <v>-1.7924345483883142E-3</v>
      </c>
      <c r="L88" s="5">
        <v>-0.92467045898275191</v>
      </c>
      <c r="M88" s="5">
        <v>-9.5712860038668149E-2</v>
      </c>
      <c r="N88" s="5">
        <v>-0.11178293894530336</v>
      </c>
      <c r="O88" s="5">
        <v>-4.7397408986358275E-2</v>
      </c>
      <c r="P88" s="5">
        <v>6.7817096206102156E-2</v>
      </c>
      <c r="Q88" s="5">
        <v>-4.2123209979962634E-2</v>
      </c>
      <c r="R88" s="5">
        <v>2.4772030630592502E-2</v>
      </c>
      <c r="S88" s="5">
        <v>-4.891564865692296E-2</v>
      </c>
      <c r="T88" s="5">
        <v>-0.17091795381434033</v>
      </c>
      <c r="U88" s="5">
        <v>0.11856844957504867</v>
      </c>
      <c r="V88" s="5">
        <v>6.7350118480399596E-2</v>
      </c>
      <c r="W88" s="5">
        <v>0.46533927339201436</v>
      </c>
      <c r="X88" s="5">
        <v>1.6638155953090155</v>
      </c>
      <c r="Y88" s="5">
        <v>0.61027957062355265</v>
      </c>
      <c r="Z88" s="5">
        <v>-0.10069372918857936</v>
      </c>
      <c r="AA88" s="5">
        <v>3.5994416767351775E-3</v>
      </c>
      <c r="AB88" s="5">
        <v>0.65465089026838719</v>
      </c>
      <c r="AC88" s="5">
        <v>7.5251540351155582E-2</v>
      </c>
      <c r="AD88" s="5">
        <v>0.45869692506915377</v>
      </c>
      <c r="AE88" s="5">
        <v>9.5111312308582552E-2</v>
      </c>
      <c r="AF88" s="5">
        <v>0.21043051495795173</v>
      </c>
      <c r="AG88" s="5">
        <v>2.1061048777784811E-2</v>
      </c>
      <c r="AH88" s="5">
        <v>0.15069005693260967</v>
      </c>
      <c r="AI88" s="5">
        <v>3.807793470729573E-2</v>
      </c>
      <c r="AJ88" s="5">
        <v>6.4495627061313149E-2</v>
      </c>
      <c r="AK88" s="5">
        <v>1.0632951535483172E-2</v>
      </c>
      <c r="AL88" s="5">
        <v>3.621030742228791E-2</v>
      </c>
      <c r="AM88" s="5">
        <v>9.3609621302580825E-3</v>
      </c>
      <c r="AN88" s="5">
        <v>7.2205009498399197E-2</v>
      </c>
      <c r="AO88" s="5">
        <v>6.5943746530889901E-3</v>
      </c>
      <c r="AP88" s="5">
        <v>5.732257181067223E-3</v>
      </c>
      <c r="AQ88" s="5">
        <v>9.4921739877426251E-3</v>
      </c>
      <c r="AR88" s="5">
        <v>1.1055435234560982E-2</v>
      </c>
      <c r="AS88" s="5"/>
      <c r="AT88" s="5"/>
      <c r="AU88" s="5"/>
      <c r="AV88" s="5"/>
      <c r="AW88" s="5"/>
      <c r="AX88" s="5"/>
      <c r="AY88" s="5"/>
      <c r="AZ88" s="5"/>
      <c r="BA88" s="5"/>
      <c r="BB88" s="5"/>
    </row>
    <row r="89" spans="1:54" x14ac:dyDescent="0.3">
      <c r="A89" s="5">
        <v>15160</v>
      </c>
      <c r="B89" s="5"/>
      <c r="C89" s="5">
        <v>1.5987311254220469</v>
      </c>
      <c r="D89" s="5">
        <v>-6.5905071181868835E-2</v>
      </c>
      <c r="E89" s="5">
        <v>-2.5414329146659715E-2</v>
      </c>
      <c r="F89" s="5">
        <v>-8.2882120572515844E-2</v>
      </c>
      <c r="G89" s="5">
        <v>-5.3517690308484082E-3</v>
      </c>
      <c r="H89" s="5">
        <v>-3.392920435024651E-2</v>
      </c>
      <c r="I89" s="5">
        <v>-2.262357042446083E-2</v>
      </c>
      <c r="J89" s="5">
        <v>-8.3410214665446847E-2</v>
      </c>
      <c r="K89" s="5">
        <v>-1.7539416241769453E-3</v>
      </c>
      <c r="L89" s="5">
        <v>-0.90706530069262448</v>
      </c>
      <c r="M89" s="5">
        <v>-9.4125017976553108E-2</v>
      </c>
      <c r="N89" s="5">
        <v>-0.11020390879856896</v>
      </c>
      <c r="O89" s="5">
        <v>-4.6845327990176357E-2</v>
      </c>
      <c r="P89" s="5">
        <v>6.7196184613024609E-2</v>
      </c>
      <c r="Q89" s="5">
        <v>-4.1843131755479088E-2</v>
      </c>
      <c r="R89" s="5">
        <v>2.4669776213919255E-2</v>
      </c>
      <c r="S89" s="5">
        <v>-4.8837778485847146E-2</v>
      </c>
      <c r="T89" s="5">
        <v>-0.17108182643118655</v>
      </c>
      <c r="U89" s="5">
        <v>0.118986336902524</v>
      </c>
      <c r="V89" s="5">
        <v>6.776130375641734E-2</v>
      </c>
      <c r="W89" s="5">
        <v>0.46938826968345582</v>
      </c>
      <c r="X89" s="5">
        <v>1.6826375445346127</v>
      </c>
      <c r="Y89" s="5">
        <v>0.61878649274618369</v>
      </c>
      <c r="Z89" s="5">
        <v>-0.1023634232757115</v>
      </c>
      <c r="AA89" s="5">
        <v>3.6686957748946806E-3</v>
      </c>
      <c r="AB89" s="5">
        <v>0.66899724501066471</v>
      </c>
      <c r="AC89" s="5">
        <v>7.7103096439735508E-2</v>
      </c>
      <c r="AD89" s="5">
        <v>0.47122463912738749</v>
      </c>
      <c r="AE89" s="5">
        <v>9.7967939891498684E-2</v>
      </c>
      <c r="AF89" s="5">
        <v>0.21732720268056299</v>
      </c>
      <c r="AG89" s="5">
        <v>2.1809358616446884E-2</v>
      </c>
      <c r="AH89" s="5">
        <v>0.15646204745365117</v>
      </c>
      <c r="AI89" s="5">
        <v>3.9642708722271797E-2</v>
      </c>
      <c r="AJ89" s="5">
        <v>6.7327078645332175E-2</v>
      </c>
      <c r="AK89" s="5">
        <v>1.1129789947125527E-2</v>
      </c>
      <c r="AL89" s="5">
        <v>3.800520456470665E-2</v>
      </c>
      <c r="AM89" s="5">
        <v>9.8517459709802531E-3</v>
      </c>
      <c r="AN89" s="5">
        <v>7.6198435469749387E-2</v>
      </c>
      <c r="AO89" s="5">
        <v>6.9781858875107043E-3</v>
      </c>
      <c r="AP89" s="5">
        <v>6.0825962305019023E-3</v>
      </c>
      <c r="AQ89" s="5">
        <v>1.0100146177832319E-2</v>
      </c>
      <c r="AR89" s="5">
        <v>1.1796162185475322E-2</v>
      </c>
      <c r="AS89" s="5"/>
      <c r="AT89" s="5"/>
      <c r="AU89" s="5"/>
      <c r="AV89" s="5"/>
      <c r="AW89" s="5"/>
      <c r="AX89" s="5"/>
      <c r="AY89" s="5"/>
      <c r="AZ89" s="5"/>
      <c r="BA89" s="5"/>
      <c r="BB89" s="5"/>
    </row>
    <row r="90" spans="1:54" x14ac:dyDescent="0.3">
      <c r="A90" s="5">
        <v>15150</v>
      </c>
      <c r="B90" s="5"/>
      <c r="C90" s="5">
        <v>1.6586795361854703</v>
      </c>
      <c r="D90" s="5">
        <v>-6.3356886933942369E-2</v>
      </c>
      <c r="E90" s="5">
        <v>-2.4491220532002617E-2</v>
      </c>
      <c r="F90" s="5">
        <v>-8.0066848208648705E-2</v>
      </c>
      <c r="G90" s="5">
        <v>-5.1826595412383276E-3</v>
      </c>
      <c r="H90" s="5">
        <v>-3.2937891350257528E-2</v>
      </c>
      <c r="I90" s="5">
        <v>-2.20167617840402E-2</v>
      </c>
      <c r="J90" s="5">
        <v>-8.1373897924915506E-2</v>
      </c>
      <c r="K90" s="5">
        <v>-1.7153708413955502E-3</v>
      </c>
      <c r="L90" s="5">
        <v>-0.88932785744105158</v>
      </c>
      <c r="M90" s="5">
        <v>-9.2515039330819143E-2</v>
      </c>
      <c r="N90" s="5">
        <v>-0.10859046128480458</v>
      </c>
      <c r="O90" s="5">
        <v>-4.6275582100631166E-2</v>
      </c>
      <c r="P90" s="5">
        <v>6.6546418112292866E-2</v>
      </c>
      <c r="Q90" s="5">
        <v>-4.1543422674467159E-2</v>
      </c>
      <c r="R90" s="5">
        <v>2.4555280940582153E-2</v>
      </c>
      <c r="S90" s="5">
        <v>-4.8734981897740857E-2</v>
      </c>
      <c r="T90" s="5">
        <v>-0.17115816707269199</v>
      </c>
      <c r="U90" s="5">
        <v>0.11934475510430756</v>
      </c>
      <c r="V90" s="5">
        <v>6.8140319912354058E-2</v>
      </c>
      <c r="W90" s="5">
        <v>0.47323245409210124</v>
      </c>
      <c r="X90" s="5">
        <v>1.7008125987240927</v>
      </c>
      <c r="Y90" s="5">
        <v>0.62709605166272187</v>
      </c>
      <c r="Z90" s="5">
        <v>-0.10400858103632529</v>
      </c>
      <c r="AA90" s="5">
        <v>3.7374122151585623E-3</v>
      </c>
      <c r="AB90" s="5">
        <v>0.68331725752263817</v>
      </c>
      <c r="AC90" s="5">
        <v>7.8960973099656148E-2</v>
      </c>
      <c r="AD90" s="5">
        <v>0.48385491290304683</v>
      </c>
      <c r="AE90" s="5">
        <v>0.10086059800150031</v>
      </c>
      <c r="AF90" s="5">
        <v>0.22433962248309197</v>
      </c>
      <c r="AG90" s="5">
        <v>2.2573197426625256E-2</v>
      </c>
      <c r="AH90" s="5">
        <v>0.16237586366880452</v>
      </c>
      <c r="AI90" s="5">
        <v>4.1251721779054992E-2</v>
      </c>
      <c r="AJ90" s="5">
        <v>7.0248792782529643E-2</v>
      </c>
      <c r="AK90" s="5">
        <v>1.1644221807303026E-2</v>
      </c>
      <c r="AL90" s="5">
        <v>3.9869894107357307E-2</v>
      </c>
      <c r="AM90" s="5">
        <v>1.0363294659446376E-2</v>
      </c>
      <c r="AN90" s="5">
        <v>8.0374352431983653E-2</v>
      </c>
      <c r="AO90" s="5">
        <v>7.3808256027119643E-3</v>
      </c>
      <c r="AP90" s="5">
        <v>6.451290388282409E-3</v>
      </c>
      <c r="AQ90" s="5">
        <v>1.0741988931808975E-2</v>
      </c>
      <c r="AR90" s="5">
        <v>1.2580603966460274E-2</v>
      </c>
      <c r="AS90" s="5"/>
      <c r="AT90" s="5"/>
      <c r="AU90" s="5"/>
      <c r="AV90" s="5"/>
      <c r="AW90" s="5"/>
      <c r="AX90" s="5"/>
      <c r="AY90" s="5"/>
      <c r="AZ90" s="5"/>
      <c r="BA90" s="5"/>
      <c r="BB90" s="5"/>
    </row>
    <row r="91" spans="1:54" x14ac:dyDescent="0.3">
      <c r="A91" s="5">
        <v>15140</v>
      </c>
      <c r="B91" s="5"/>
      <c r="C91" s="5">
        <v>1.7185561748134957</v>
      </c>
      <c r="D91" s="5">
        <v>-6.0874373690579409E-2</v>
      </c>
      <c r="E91" s="5">
        <v>-2.3588948654422806E-2</v>
      </c>
      <c r="F91" s="5">
        <v>-7.7305730679072246E-2</v>
      </c>
      <c r="G91" s="5">
        <v>-5.016210787348931E-3</v>
      </c>
      <c r="H91" s="5">
        <v>-3.195850049268692E-2</v>
      </c>
      <c r="I91" s="5">
        <v>-2.1414844823000236E-2</v>
      </c>
      <c r="J91" s="5">
        <v>-7.9345244034869519E-2</v>
      </c>
      <c r="K91" s="5">
        <v>-1.6767623847293001E-3</v>
      </c>
      <c r="L91" s="5">
        <v>-0.87147827144945889</v>
      </c>
      <c r="M91" s="5">
        <v>-9.0884881047813726E-2</v>
      </c>
      <c r="N91" s="5">
        <v>-0.10694466268247664</v>
      </c>
      <c r="O91" s="5">
        <v>-4.5688928692106175E-2</v>
      </c>
      <c r="P91" s="5">
        <v>6.5868679165728597E-2</v>
      </c>
      <c r="Q91" s="5">
        <v>-4.1224490072250389E-2</v>
      </c>
      <c r="R91" s="5">
        <v>2.4428694469083127E-2</v>
      </c>
      <c r="S91" s="5">
        <v>-4.860736742097823E-2</v>
      </c>
      <c r="T91" s="5">
        <v>-0.17114668474615607</v>
      </c>
      <c r="U91" s="5">
        <v>0.11964303745111544</v>
      </c>
      <c r="V91" s="5">
        <v>6.8486531120927965E-2</v>
      </c>
      <c r="W91" s="5">
        <v>0.47686575454269348</v>
      </c>
      <c r="X91" s="5">
        <v>1.7183135754158623</v>
      </c>
      <c r="Y91" s="5">
        <v>0.63519653431205092</v>
      </c>
      <c r="Z91" s="5">
        <v>-0.10562703781293759</v>
      </c>
      <c r="AA91" s="5">
        <v>3.8055077460643918E-3</v>
      </c>
      <c r="AB91" s="5">
        <v>0.69759524142050366</v>
      </c>
      <c r="AC91" s="5">
        <v>8.0823374505620521E-2</v>
      </c>
      <c r="AD91" s="5">
        <v>0.4965773328068252</v>
      </c>
      <c r="AE91" s="5">
        <v>0.10378735240028614</v>
      </c>
      <c r="AF91" s="5">
        <v>0.23146427659182481</v>
      </c>
      <c r="AG91" s="5">
        <v>2.3352324912447035E-2</v>
      </c>
      <c r="AH91" s="5">
        <v>0.16843082073349144</v>
      </c>
      <c r="AI91" s="5">
        <v>4.2905131211703737E-2</v>
      </c>
      <c r="AJ91" s="5">
        <v>7.3261723061211328E-2</v>
      </c>
      <c r="AK91" s="5">
        <v>1.2176540436981955E-2</v>
      </c>
      <c r="AL91" s="5">
        <v>4.1805922601520676E-2</v>
      </c>
      <c r="AM91" s="5">
        <v>1.0896173036599958E-2</v>
      </c>
      <c r="AN91" s="5">
        <v>8.473858470072787E-2</v>
      </c>
      <c r="AO91" s="5">
        <v>7.802978791229989E-3</v>
      </c>
      <c r="AP91" s="5">
        <v>6.8390858565448073E-3</v>
      </c>
      <c r="AQ91" s="5">
        <v>1.141921884417826E-2</v>
      </c>
      <c r="AR91" s="5">
        <v>1.3410892962654566E-2</v>
      </c>
      <c r="AS91" s="5"/>
      <c r="AT91" s="5"/>
      <c r="AU91" s="5"/>
      <c r="AV91" s="5"/>
      <c r="AW91" s="5"/>
      <c r="AX91" s="5"/>
      <c r="AY91" s="5"/>
      <c r="AZ91" s="5"/>
      <c r="BA91" s="5"/>
      <c r="BB91" s="5"/>
    </row>
    <row r="92" spans="1:54" x14ac:dyDescent="0.3">
      <c r="A92" s="5">
        <v>15130</v>
      </c>
      <c r="B92" s="5"/>
      <c r="C92" s="5">
        <v>1.7783146738302233</v>
      </c>
      <c r="D92" s="5">
        <v>-5.8457522397336092E-2</v>
      </c>
      <c r="E92" s="5">
        <v>-2.2707674618164315E-2</v>
      </c>
      <c r="F92" s="5">
        <v>-7.4599732116505571E-2</v>
      </c>
      <c r="G92" s="5">
        <v>-4.8525073375878724E-3</v>
      </c>
      <c r="H92" s="5">
        <v>-3.099167332798921E-2</v>
      </c>
      <c r="I92" s="5">
        <v>-2.0818294995674384E-2</v>
      </c>
      <c r="J92" s="5">
        <v>-7.732610388680608E-2</v>
      </c>
      <c r="K92" s="5">
        <v>-1.6381557182135128E-3</v>
      </c>
      <c r="L92" s="5">
        <v>-0.85353651365983296</v>
      </c>
      <c r="M92" s="5">
        <v>-8.9236502330481443E-2</v>
      </c>
      <c r="N92" s="5">
        <v>-0.10526860360281472</v>
      </c>
      <c r="O92" s="5">
        <v>-4.5086143673082085E-2</v>
      </c>
      <c r="P92" s="5">
        <v>6.5163886742429566E-2</v>
      </c>
      <c r="Q92" s="5">
        <v>-4.0886768872948634E-2</v>
      </c>
      <c r="R92" s="5">
        <v>2.4290184719132388E-2</v>
      </c>
      <c r="S92" s="5">
        <v>-4.8455081838465967E-2</v>
      </c>
      <c r="T92" s="5">
        <v>-0.17104722307213358</v>
      </c>
      <c r="U92" s="5">
        <v>0.11988060646557164</v>
      </c>
      <c r="V92" s="5">
        <v>6.8799347184684029E-2</v>
      </c>
      <c r="W92" s="5">
        <v>0.48028236091180398</v>
      </c>
      <c r="X92" s="5">
        <v>1.7351139763741905</v>
      </c>
      <c r="Y92" s="5">
        <v>0.6430763654802909</v>
      </c>
      <c r="Z92" s="5">
        <v>-0.1072166301121199</v>
      </c>
      <c r="AA92" s="5">
        <v>3.8728983040398888E-3</v>
      </c>
      <c r="AB92" s="5">
        <v>0.71181519730230103</v>
      </c>
      <c r="AC92" s="5">
        <v>8.268844937421671E-2</v>
      </c>
      <c r="AD92" s="5">
        <v>0.5093810304740708</v>
      </c>
      <c r="AE92" s="5">
        <v>0.10674615193367909</v>
      </c>
      <c r="AF92" s="5">
        <v>0.23869736499987532</v>
      </c>
      <c r="AG92" s="5">
        <v>2.4146467154469855E-2</v>
      </c>
      <c r="AH92" s="5">
        <v>0.17462597884420644</v>
      </c>
      <c r="AI92" s="5">
        <v>4.4603029523067966E-2</v>
      </c>
      <c r="AJ92" s="5">
        <v>7.6366719477610576E-2</v>
      </c>
      <c r="AK92" s="5">
        <v>1.2727024503015416E-2</v>
      </c>
      <c r="AL92" s="5">
        <v>4.381480069251377E-2</v>
      </c>
      <c r="AM92" s="5">
        <v>1.1450942040661426E-2</v>
      </c>
      <c r="AN92" s="5">
        <v>8.9296983889487674E-2</v>
      </c>
      <c r="AO92" s="5">
        <v>8.2453398646375915E-3</v>
      </c>
      <c r="AP92" s="5">
        <v>7.2467447266844637E-3</v>
      </c>
      <c r="AQ92" s="5">
        <v>1.2133394747798676E-2</v>
      </c>
      <c r="AR92" s="5">
        <v>1.4289233490163034E-2</v>
      </c>
      <c r="AS92" s="5"/>
      <c r="AT92" s="5"/>
      <c r="AU92" s="5"/>
      <c r="AV92" s="5"/>
      <c r="AW92" s="5"/>
      <c r="AX92" s="5"/>
      <c r="AY92" s="5"/>
      <c r="AZ92" s="5"/>
      <c r="BA92" s="5"/>
      <c r="BB92" s="5"/>
    </row>
    <row r="93" spans="1:54" x14ac:dyDescent="0.3">
      <c r="A93" s="5">
        <v>15120</v>
      </c>
      <c r="B93" s="5"/>
      <c r="C93" s="5">
        <v>1.8379087263446729</v>
      </c>
      <c r="D93" s="5">
        <v>-5.6106227448532053E-2</v>
      </c>
      <c r="E93" s="5">
        <v>-2.1847522943378855E-2</v>
      </c>
      <c r="F93" s="5">
        <v>-7.1949704140083892E-2</v>
      </c>
      <c r="G93" s="5">
        <v>-4.6916271809499125E-3</v>
      </c>
      <c r="H93" s="5">
        <v>-3.0038015268369828E-2</v>
      </c>
      <c r="I93" s="5">
        <v>-2.0227567978703075E-2</v>
      </c>
      <c r="J93" s="5">
        <v>-7.5318272840107434E-2</v>
      </c>
      <c r="K93" s="5">
        <v>-1.5995895194464813E-3</v>
      </c>
      <c r="L93" s="5">
        <v>-0.83552234630612587</v>
      </c>
      <c r="M93" s="5">
        <v>-8.7571860652313635E-2</v>
      </c>
      <c r="N93" s="5">
        <v>-0.10356439448360888</v>
      </c>
      <c r="O93" s="5">
        <v>-4.4468019748401644E-2</v>
      </c>
      <c r="P93" s="5">
        <v>6.4432994219103118E-2</v>
      </c>
      <c r="Q93" s="5">
        <v>-4.0530720598127082E-2</v>
      </c>
      <c r="R93" s="5">
        <v>2.4139937505680765E-2</v>
      </c>
      <c r="S93" s="5">
        <v>-4.8278309937366641E-2</v>
      </c>
      <c r="T93" s="5">
        <v>-0.1708597611316626</v>
      </c>
      <c r="U93" s="5">
        <v>0.12005697569344451</v>
      </c>
      <c r="V93" s="5">
        <v>6.9078225172808899E-2</v>
      </c>
      <c r="W93" s="5">
        <v>0.48347674016155551</v>
      </c>
      <c r="X93" s="5">
        <v>1.7511880526066665</v>
      </c>
      <c r="Y93" s="5">
        <v>0.65072413433485043</v>
      </c>
      <c r="Z93" s="5">
        <v>-0.10877520016379627</v>
      </c>
      <c r="AA93" s="5">
        <v>3.9394991721178156E-3</v>
      </c>
      <c r="AB93" s="5">
        <v>0.72596083868792882</v>
      </c>
      <c r="AC93" s="5">
        <v>8.4554293347336107E-2</v>
      </c>
      <c r="AD93" s="5">
        <v>0.52225469201785679</v>
      </c>
      <c r="AE93" s="5">
        <v>0.1097348290272329</v>
      </c>
      <c r="AF93" s="5">
        <v>0.24603478274345192</v>
      </c>
      <c r="AG93" s="5">
        <v>2.4955315897593457E-2</v>
      </c>
      <c r="AH93" s="5">
        <v>0.18096013469938091</v>
      </c>
      <c r="AI93" s="5">
        <v>4.6345441319085495E-2</v>
      </c>
      <c r="AJ93" s="5">
        <v>7.9564521726488591E-2</v>
      </c>
      <c r="AK93" s="5">
        <v>1.3295936683175824E-2</v>
      </c>
      <c r="AL93" s="5">
        <v>4.5897997941234128E-2</v>
      </c>
      <c r="AM93" s="5">
        <v>1.2028157266441433E-2</v>
      </c>
      <c r="AN93" s="5">
        <v>9.405541770098598E-2</v>
      </c>
      <c r="AO93" s="5">
        <v>8.7086117074875718E-3</v>
      </c>
      <c r="AP93" s="5">
        <v>7.675044323245471E-3</v>
      </c>
      <c r="AQ93" s="5">
        <v>1.2886117111796052E-2</v>
      </c>
      <c r="AR93" s="5">
        <v>1.5217901963371357E-2</v>
      </c>
      <c r="AS93" s="5"/>
      <c r="AT93" s="5"/>
      <c r="AU93" s="5"/>
      <c r="AV93" s="5"/>
      <c r="AW93" s="5"/>
      <c r="AX93" s="5"/>
      <c r="AY93" s="5"/>
      <c r="AZ93" s="5"/>
      <c r="BA93" s="5"/>
      <c r="BB93" s="5"/>
    </row>
    <row r="94" spans="1:54" x14ac:dyDescent="0.3">
      <c r="A94" s="5">
        <v>15110</v>
      </c>
      <c r="B94" s="5"/>
      <c r="C94" s="5">
        <v>1.8972921578164295</v>
      </c>
      <c r="D94" s="5">
        <v>-5.3820290360785616E-2</v>
      </c>
      <c r="E94" s="5">
        <v>-2.1008582547268652E-2</v>
      </c>
      <c r="F94" s="5">
        <v>-6.9356387676391934E-2</v>
      </c>
      <c r="G94" s="5">
        <v>-4.5336417615910504E-3</v>
      </c>
      <c r="H94" s="5">
        <v>-2.9098095336221718E-2</v>
      </c>
      <c r="I94" s="5">
        <v>-1.9643099235554854E-2</v>
      </c>
      <c r="J94" s="5">
        <v>-7.3323488324359934E-2</v>
      </c>
      <c r="K94" s="5">
        <v>-1.5611016169566172E-3</v>
      </c>
      <c r="L94" s="5">
        <v>-0.81745528659038913</v>
      </c>
      <c r="M94" s="5">
        <v>-8.5892907827513909E-2</v>
      </c>
      <c r="N94" s="5">
        <v>-0.10183416108021877</v>
      </c>
      <c r="O94" s="5">
        <v>-4.383536465282515E-2</v>
      </c>
      <c r="P94" s="5">
        <v>6.3676987204337648E-2</v>
      </c>
      <c r="Q94" s="5">
        <v>-4.015683231046098E-2</v>
      </c>
      <c r="R94" s="5">
        <v>2.3978156127261983E-2</v>
      </c>
      <c r="S94" s="5">
        <v>-4.8077274160616579E-2</v>
      </c>
      <c r="T94" s="5">
        <v>-0.17058441396821489</v>
      </c>
      <c r="U94" s="5">
        <v>0.1201717512523289</v>
      </c>
      <c r="V94" s="5">
        <v>6.9322670951441387E-2</v>
      </c>
      <c r="W94" s="5">
        <v>0.48644365094072262</v>
      </c>
      <c r="X94" s="5">
        <v>1.7665108684057635</v>
      </c>
      <c r="Y94" s="5">
        <v>0.65812862099783676</v>
      </c>
      <c r="Z94" s="5">
        <v>-0.11030060055828332</v>
      </c>
      <c r="AA94" s="5">
        <v>4.0052251440241575E-3</v>
      </c>
      <c r="AB94" s="5">
        <v>0.74001561938391991</v>
      </c>
      <c r="AC94" s="5">
        <v>8.641895158384158E-2</v>
      </c>
      <c r="AD94" s="5">
        <v>0.53518656875333637</v>
      </c>
      <c r="AE94" s="5">
        <v>0.11275110050875159</v>
      </c>
      <c r="AF94" s="5">
        <v>0.25347211789315904</v>
      </c>
      <c r="AG94" s="5">
        <v>2.5778527902934584E-2</v>
      </c>
      <c r="AH94" s="5">
        <v>0.18743181330832376</v>
      </c>
      <c r="AI94" s="5">
        <v>4.8132320288219364E-2</v>
      </c>
      <c r="AJ94" s="5">
        <v>8.2855752469260649E-2</v>
      </c>
      <c r="AK94" s="5">
        <v>1.3883522306942096E-2</v>
      </c>
      <c r="AL94" s="5">
        <v>4.8056937480392754E-2</v>
      </c>
      <c r="AM94" s="5">
        <v>1.2628367457997202E-2</v>
      </c>
      <c r="AN94" s="5">
        <v>9.9019758009887548E-2</v>
      </c>
      <c r="AO94" s="5">
        <v>9.1935046491380019E-3</v>
      </c>
      <c r="AP94" s="5">
        <v>8.1247764630996821E-3</v>
      </c>
      <c r="AQ94" s="5">
        <v>1.3679027283385058E-2</v>
      </c>
      <c r="AR94" s="5">
        <v>1.6199246874205896E-2</v>
      </c>
      <c r="AS94" s="5"/>
      <c r="AT94" s="5"/>
      <c r="AU94" s="5"/>
      <c r="AV94" s="5"/>
      <c r="AW94" s="5"/>
      <c r="AX94" s="5"/>
      <c r="AY94" s="5"/>
      <c r="AZ94" s="5"/>
      <c r="BA94" s="5"/>
      <c r="BB94" s="5"/>
    </row>
    <row r="95" spans="1:54" x14ac:dyDescent="0.3">
      <c r="A95" s="5">
        <v>15100</v>
      </c>
      <c r="B95" s="5"/>
      <c r="C95" s="5">
        <v>1.9564189974925155</v>
      </c>
      <c r="D95" s="5">
        <v>-5.1599423546152191E-2</v>
      </c>
      <c r="E95" s="5">
        <v>-2.0190907780998801E-2</v>
      </c>
      <c r="F95" s="5">
        <v>-6.6820414999346101E-2</v>
      </c>
      <c r="G95" s="5">
        <v>-4.3786160286982765E-3</v>
      </c>
      <c r="H95" s="5">
        <v>-2.8172446009726571E-2</v>
      </c>
      <c r="I95" s="5">
        <v>-1.9065303641713285E-2</v>
      </c>
      <c r="J95" s="5">
        <v>-7.1343427636918505E-2</v>
      </c>
      <c r="K95" s="5">
        <v>-1.5227289308584165E-3</v>
      </c>
      <c r="L95" s="5">
        <v>-0.79935457155725775</v>
      </c>
      <c r="M95" s="5">
        <v>-8.420158614860665E-2</v>
      </c>
      <c r="N95" s="5">
        <v>-0.10008003996755106</v>
      </c>
      <c r="O95" s="5">
        <v>-4.3188999361478575E-2</v>
      </c>
      <c r="P95" s="5">
        <v>6.2896881293840023E-2</v>
      </c>
      <c r="Q95" s="5">
        <v>-3.9765615495805887E-2</v>
      </c>
      <c r="R95" s="5">
        <v>2.3805060909900633E-2</v>
      </c>
      <c r="S95" s="5">
        <v>-4.7852234161038343E-2</v>
      </c>
      <c r="T95" s="5">
        <v>-0.17022143274095741</v>
      </c>
      <c r="U95" s="5">
        <v>0.12022463315119118</v>
      </c>
      <c r="V95" s="5">
        <v>6.9532240601585207E-2</v>
      </c>
      <c r="W95" s="5">
        <v>0.48917815760056438</v>
      </c>
      <c r="X95" s="5">
        <v>1.7810583641983029</v>
      </c>
      <c r="Y95" s="5">
        <v>0.66527882307596431</v>
      </c>
      <c r="Z95" s="5">
        <v>-0.11179069894811147</v>
      </c>
      <c r="AA95" s="5">
        <v>4.0699906932487222E-3</v>
      </c>
      <c r="AB95" s="5">
        <v>0.75396276222382075</v>
      </c>
      <c r="AC95" s="5">
        <v>8.8280421557318467E-2</v>
      </c>
      <c r="AD95" s="5">
        <v>0.54816448940613638</v>
      </c>
      <c r="AE95" s="5">
        <v>0.11579256876639707</v>
      </c>
      <c r="AF95" s="5">
        <v>0.26100465029352266</v>
      </c>
      <c r="AG95" s="5">
        <v>2.6615724368321429E-2</v>
      </c>
      <c r="AH95" s="5">
        <v>0.19403926018966175</v>
      </c>
      <c r="AI95" s="5">
        <v>4.9963546237886534E-2</v>
      </c>
      <c r="AJ95" s="5">
        <v>8.6240910600397666E-2</v>
      </c>
      <c r="AK95" s="5">
        <v>1.4490007975219831E-2</v>
      </c>
      <c r="AL95" s="5">
        <v>5.0292990513908398E-2</v>
      </c>
      <c r="AM95" s="5">
        <v>1.325211293576257E-2</v>
      </c>
      <c r="AN95" s="5">
        <v>0.10419586823358643</v>
      </c>
      <c r="AO95" s="5">
        <v>9.7007353516752014E-3</v>
      </c>
      <c r="AP95" s="5">
        <v>8.5967466267802672E-3</v>
      </c>
      <c r="AQ95" s="5">
        <v>1.4513806565366896E-2</v>
      </c>
      <c r="AR95" s="5">
        <v>1.7235688569890259E-2</v>
      </c>
      <c r="AS95" s="5"/>
      <c r="AT95" s="5"/>
      <c r="AU95" s="5"/>
      <c r="AV95" s="5"/>
      <c r="AW95" s="5"/>
      <c r="AX95" s="5"/>
      <c r="AY95" s="5"/>
      <c r="AZ95" s="5"/>
      <c r="BA95" s="5"/>
      <c r="BB95" s="5"/>
    </row>
    <row r="96" spans="1:54" x14ac:dyDescent="0.3">
      <c r="A96" s="5">
        <v>15090</v>
      </c>
      <c r="B96" s="5"/>
      <c r="C96" s="5">
        <v>2.0152435493290266</v>
      </c>
      <c r="D96" s="5">
        <v>-4.9443254170266182E-2</v>
      </c>
      <c r="E96" s="5">
        <v>-1.9394519517507248E-2</v>
      </c>
      <c r="F96" s="5">
        <v>-6.4342311976335276E-2</v>
      </c>
      <c r="G96" s="5">
        <v>-4.2266085010865002E-3</v>
      </c>
      <c r="H96" s="5">
        <v>-2.7261563163653791E-2</v>
      </c>
      <c r="I96" s="5">
        <v>-1.8494575170284279E-2</v>
      </c>
      <c r="J96" s="5">
        <v>-6.9379705938412806E-2</v>
      </c>
      <c r="K96" s="5">
        <v>-1.4845074169184127E-3</v>
      </c>
      <c r="L96" s="5">
        <v>-0.78123912425486741</v>
      </c>
      <c r="M96" s="5">
        <v>-8.2499824602364241E-2</v>
      </c>
      <c r="N96" s="5">
        <v>-9.8304174066587285E-2</v>
      </c>
      <c r="O96" s="5">
        <v>-4.2529756282841689E-2</v>
      </c>
      <c r="P96" s="5">
        <v>6.2093719763881505E-2</v>
      </c>
      <c r="Q96" s="5">
        <v>-3.9357604887282072E-2</v>
      </c>
      <c r="R96" s="5">
        <v>2.3620888708002639E-2</v>
      </c>
      <c r="S96" s="5">
        <v>-4.7603486259202556E-2</v>
      </c>
      <c r="T96" s="5">
        <v>-0.1697712045271548</v>
      </c>
      <c r="U96" s="5">
        <v>0.12021541637496998</v>
      </c>
      <c r="V96" s="5">
        <v>6.9706541719075435E-2</v>
      </c>
      <c r="W96" s="5">
        <v>0.49167564357417409</v>
      </c>
      <c r="X96" s="5">
        <v>1.7948074179875522</v>
      </c>
      <c r="Y96" s="5">
        <v>0.67216398206281069</v>
      </c>
      <c r="Z96" s="5">
        <v>-0.11324338280111286</v>
      </c>
      <c r="AA96" s="5">
        <v>4.1337101466787287E-3</v>
      </c>
      <c r="AB96" s="5">
        <v>0.76778528912871669</v>
      </c>
      <c r="AC96" s="5">
        <v>9.013665605691E-2</v>
      </c>
      <c r="AD96" s="5">
        <v>0.56117587381232581</v>
      </c>
      <c r="AE96" s="5">
        <v>0.11885672325014467</v>
      </c>
      <c r="AF96" s="5">
        <v>0.26862735108239633</v>
      </c>
      <c r="AG96" s="5">
        <v>2.7466490421997197E-2</v>
      </c>
      <c r="AH96" s="5">
        <v>0.20078043400099926</v>
      </c>
      <c r="AI96" s="5">
        <v>5.1838922200065973E-2</v>
      </c>
      <c r="AJ96" s="5">
        <v>8.9720364533950839E-2</v>
      </c>
      <c r="AK96" s="5">
        <v>1.5115600162429263E-2</v>
      </c>
      <c r="AL96" s="5">
        <v>5.2607470669044809E-2</v>
      </c>
      <c r="AM96" s="5">
        <v>1.3899923959602951E-2</v>
      </c>
      <c r="AN96" s="5">
        <v>0.10958958999017147</v>
      </c>
      <c r="AO96" s="5">
        <v>1.0231025612366093E-2</v>
      </c>
      <c r="AP96" s="5">
        <v>9.0917730389693495E-3</v>
      </c>
      <c r="AQ96" s="5">
        <v>1.5392175121127455E-2</v>
      </c>
      <c r="AR96" s="5">
        <v>1.8329718815566557E-2</v>
      </c>
      <c r="AS96" s="5"/>
      <c r="AT96" s="5"/>
      <c r="AU96" s="5"/>
      <c r="AV96" s="5"/>
      <c r="AW96" s="5"/>
      <c r="AX96" s="5"/>
      <c r="AY96" s="5"/>
      <c r="AZ96" s="5"/>
      <c r="BA96" s="5"/>
      <c r="BB96" s="5"/>
    </row>
    <row r="97" spans="1:54" x14ac:dyDescent="0.3">
      <c r="A97" s="5">
        <v>15080</v>
      </c>
      <c r="B97" s="5"/>
      <c r="C97" s="5">
        <v>2.0737204622115746</v>
      </c>
      <c r="D97" s="5">
        <v>-4.7351328081070551E-2</v>
      </c>
      <c r="E97" s="5">
        <v>-1.8619406285318395E-2</v>
      </c>
      <c r="F97" s="5">
        <v>-6.1922500507679987E-2</v>
      </c>
      <c r="G97" s="5">
        <v>-4.07767134591892E-3</v>
      </c>
      <c r="H97" s="5">
        <v>-2.6365906103106147E-2</v>
      </c>
      <c r="I97" s="5">
        <v>-1.7931286637574442E-2</v>
      </c>
      <c r="J97" s="5">
        <v>-6.7433874448142556E-2</v>
      </c>
      <c r="K97" s="5">
        <v>-1.4464720141377173E-3</v>
      </c>
      <c r="L97" s="5">
        <v>-0.76312752126444861</v>
      </c>
      <c r="M97" s="5">
        <v>-8.078953517450245E-2</v>
      </c>
      <c r="N97" s="5">
        <v>-9.6508708208835572E-2</v>
      </c>
      <c r="O97" s="5">
        <v>-4.1858477439945342E-2</v>
      </c>
      <c r="P97" s="5">
        <v>6.1268571210385939E-2</v>
      </c>
      <c r="Q97" s="5">
        <v>-3.8933357235179267E-2</v>
      </c>
      <c r="R97" s="5">
        <v>2.3425892363800514E-2</v>
      </c>
      <c r="S97" s="5">
        <v>-4.7331362806544153E-2</v>
      </c>
      <c r="T97" s="5">
        <v>-0.16923425177280021</v>
      </c>
      <c r="U97" s="5">
        <v>0.12014399172923051</v>
      </c>
      <c r="V97" s="5">
        <v>6.9845234591418975E-2</v>
      </c>
      <c r="W97" s="5">
        <v>0.49393182406973246</v>
      </c>
      <c r="X97" s="5">
        <v>1.8077359051743844</v>
      </c>
      <c r="Y97" s="5">
        <v>0.67877360952803112</v>
      </c>
      <c r="Z97" s="5">
        <v>-0.11465656419081424</v>
      </c>
      <c r="AA97" s="5">
        <v>4.1962978623497228E-3</v>
      </c>
      <c r="AB97" s="5">
        <v>0.78146605242606404</v>
      </c>
      <c r="AC97" s="5">
        <v>9.1985566387397077E-2</v>
      </c>
      <c r="AD97" s="5">
        <v>0.57420774811231268</v>
      </c>
      <c r="AE97" s="5">
        <v>0.12194094232331525</v>
      </c>
      <c r="AF97" s="5">
        <v>0.27633488302016307</v>
      </c>
      <c r="AG97" s="5">
        <v>2.8330374694032056E-2</v>
      </c>
      <c r="AH97" s="5">
        <v>0.20765299964176967</v>
      </c>
      <c r="AI97" s="5">
        <v>5.3758171618573068E-2</v>
      </c>
      <c r="AJ97" s="5">
        <v>9.3294345532970668E-2</v>
      </c>
      <c r="AK97" s="5">
        <v>1.5760483804630417E-2</v>
      </c>
      <c r="AL97" s="5">
        <v>5.5001628211915364E-2</v>
      </c>
      <c r="AM97" s="5">
        <v>1.4572319029568515E-2</v>
      </c>
      <c r="AN97" s="5">
        <v>0.11520672904547377</v>
      </c>
      <c r="AO97" s="5">
        <v>1.078510107929879E-2</v>
      </c>
      <c r="AP97" s="5">
        <v>9.6106856552885915E-3</v>
      </c>
      <c r="AQ97" s="5">
        <v>1.6315890699070589E-2</v>
      </c>
      <c r="AR97" s="5">
        <v>1.9483900127991283E-2</v>
      </c>
      <c r="AS97" s="5"/>
      <c r="AT97" s="5"/>
      <c r="AU97" s="5"/>
      <c r="AV97" s="5"/>
      <c r="AW97" s="5"/>
      <c r="AX97" s="5"/>
      <c r="AY97" s="5"/>
      <c r="AZ97" s="5"/>
      <c r="BA97" s="5"/>
      <c r="BB97" s="5"/>
    </row>
    <row r="98" spans="1:54" x14ac:dyDescent="0.3">
      <c r="A98" s="5">
        <v>15070</v>
      </c>
      <c r="B98" s="5"/>
      <c r="C98" s="5">
        <v>2.1318047992896689</v>
      </c>
      <c r="D98" s="5">
        <v>-4.532311379397886E-2</v>
      </c>
      <c r="E98" s="5">
        <v>-1.786552544346023E-2</v>
      </c>
      <c r="F98" s="5">
        <v>-5.9561301146176936E-2</v>
      </c>
      <c r="G98" s="5">
        <v>-3.9318504709140289E-3</v>
      </c>
      <c r="H98" s="5">
        <v>-2.548589768769105E-2</v>
      </c>
      <c r="I98" s="5">
        <v>-1.7375789507986503E-2</v>
      </c>
      <c r="J98" s="5">
        <v>-6.5507418840566697E-2</v>
      </c>
      <c r="K98" s="5">
        <v>-1.4086565959439347E-3</v>
      </c>
      <c r="L98" s="5">
        <v>-0.745037961674756</v>
      </c>
      <c r="M98" s="5">
        <v>-7.9072609253163118E-2</v>
      </c>
      <c r="N98" s="5">
        <v>-9.4695784751799891E-2</v>
      </c>
      <c r="O98" s="5">
        <v>-4.117601264544711E-2</v>
      </c>
      <c r="P98" s="5">
        <v>6.0422527141245921E-2</v>
      </c>
      <c r="Q98" s="5">
        <v>-3.8493450026674272E-2</v>
      </c>
      <c r="R98" s="5">
        <v>2.3220340127074995E-2</v>
      </c>
      <c r="S98" s="5">
        <v>-4.7036231455584596E-2</v>
      </c>
      <c r="T98" s="5">
        <v>-0.16861123139183107</v>
      </c>
      <c r="U98" s="5">
        <v>0.12001034644070338</v>
      </c>
      <c r="V98" s="5">
        <v>6.9948033246724634E-2</v>
      </c>
      <c r="W98" s="5">
        <v>0.49594275802995319</v>
      </c>
      <c r="X98" s="5">
        <v>1.8198227565464093</v>
      </c>
      <c r="Y98" s="5">
        <v>0.68509751300745869</v>
      </c>
      <c r="Z98" s="5">
        <v>-0.1160281846097159</v>
      </c>
      <c r="AA98" s="5">
        <v>4.2576684108419109E-3</v>
      </c>
      <c r="AB98" s="5">
        <v>0.79498776735857646</v>
      </c>
      <c r="AC98" s="5">
        <v>9.3825025763827716E-2</v>
      </c>
      <c r="AD98" s="5">
        <v>0.5872467614354101</v>
      </c>
      <c r="AE98" s="5">
        <v>0.12504249546983792</v>
      </c>
      <c r="AF98" s="5">
        <v>0.2841216016567395</v>
      </c>
      <c r="AG98" s="5">
        <v>2.9206888969829807E-2</v>
      </c>
      <c r="AH98" s="5">
        <v>0.21465432187118111</v>
      </c>
      <c r="AI98" s="5">
        <v>5.5720935630746371E-2</v>
      </c>
      <c r="AJ98" s="5">
        <v>9.6962941105598513E-2</v>
      </c>
      <c r="AK98" s="5">
        <v>1.6424820877602345E-2</v>
      </c>
      <c r="AL98" s="5">
        <v>5.7476644138114999E-2</v>
      </c>
      <c r="AM98" s="5">
        <v>1.5269803126466221E-2</v>
      </c>
      <c r="AN98" s="5">
        <v>0.12105304055384256</v>
      </c>
      <c r="AO98" s="5">
        <v>1.1363689879121324E-2</v>
      </c>
      <c r="AP98" s="5">
        <v>1.0154325052721184E-2</v>
      </c>
      <c r="AQ98" s="5">
        <v>1.728674716856959E-2</v>
      </c>
      <c r="AR98" s="5">
        <v>2.0700864866431024E-2</v>
      </c>
      <c r="AS98" s="5"/>
      <c r="AT98" s="5"/>
      <c r="AU98" s="5"/>
      <c r="AV98" s="5"/>
      <c r="AW98" s="5"/>
      <c r="AX98" s="5"/>
      <c r="AY98" s="5"/>
      <c r="AZ98" s="5"/>
      <c r="BA98" s="5"/>
      <c r="BB98" s="5"/>
    </row>
    <row r="99" spans="1:54" x14ac:dyDescent="0.3">
      <c r="A99" s="5">
        <v>15060</v>
      </c>
      <c r="B99" s="5"/>
      <c r="C99" s="5">
        <v>2.189452106242209</v>
      </c>
      <c r="D99" s="5">
        <v>-4.3358006519608486E-2</v>
      </c>
      <c r="E99" s="5">
        <v>-1.7132804392606053E-2</v>
      </c>
      <c r="F99" s="5">
        <v>-5.7258935883271009E-2</v>
      </c>
      <c r="G99" s="5">
        <v>-3.7891856293725129E-3</v>
      </c>
      <c r="H99" s="5">
        <v>-2.4621924543343776E-2</v>
      </c>
      <c r="I99" s="5">
        <v>-1.6828413757388864E-2</v>
      </c>
      <c r="J99" s="5">
        <v>-6.3601757843358725E-2</v>
      </c>
      <c r="K99" s="5">
        <v>-1.3710939250703613E-3</v>
      </c>
      <c r="L99" s="5">
        <v>-0.72698823757119535</v>
      </c>
      <c r="M99" s="5">
        <v>-7.7350914140704899E-2</v>
      </c>
      <c r="N99" s="5">
        <v>-9.2867539258250614E-2</v>
      </c>
      <c r="O99" s="5">
        <v>-4.0483217676227715E-2</v>
      </c>
      <c r="P99" s="5">
        <v>5.9556699529582716E-2</v>
      </c>
      <c r="Q99" s="5">
        <v>-3.80384801595227E-2</v>
      </c>
      <c r="R99" s="5">
        <v>2.3004515037016546E-2</v>
      </c>
      <c r="S99" s="5">
        <v>-4.6718494339450266E-2</v>
      </c>
      <c r="T99" s="5">
        <v>-0.16790293351556382</v>
      </c>
      <c r="U99" s="5">
        <v>0.11981456451039689</v>
      </c>
      <c r="V99" s="5">
        <v>7.0014706370358476E-2</v>
      </c>
      <c r="W99" s="5">
        <v>0.49770485931208219</v>
      </c>
      <c r="X99" s="5">
        <v>1.8310480142277021</v>
      </c>
      <c r="Y99" s="5">
        <v>0.69112582150759183</v>
      </c>
      <c r="Z99" s="5">
        <v>-0.11735621979068563</v>
      </c>
      <c r="AA99" s="5">
        <v>4.3177367598261716E-3</v>
      </c>
      <c r="AB99" s="5">
        <v>0.80833304570890385</v>
      </c>
      <c r="AC99" s="5">
        <v>9.565287289514629E-2</v>
      </c>
      <c r="AD99" s="5">
        <v>0.60027920406625523</v>
      </c>
      <c r="AE99" s="5">
        <v>0.12815854586175304</v>
      </c>
      <c r="AF99" s="5">
        <v>0.2919815573622152</v>
      </c>
      <c r="AG99" s="5">
        <v>3.0095507929979236E-2</v>
      </c>
      <c r="AH99" s="5">
        <v>0.22178145948302719</v>
      </c>
      <c r="AI99" s="5">
        <v>5.772677045650889E-2</v>
      </c>
      <c r="AJ99" s="5">
        <v>0.10072608849242401</v>
      </c>
      <c r="AK99" s="5">
        <v>1.7108748969031119E-2</v>
      </c>
      <c r="AL99" s="5">
        <v>6.0033624151324447E-2</v>
      </c>
      <c r="AM99" s="5">
        <v>1.5992865894717597E-2</v>
      </c>
      <c r="AN99" s="5">
        <v>0.12713421360040356</v>
      </c>
      <c r="AO99" s="5">
        <v>1.1967521156063744E-2</v>
      </c>
      <c r="AP99" s="5">
        <v>1.0723541221187197E-2</v>
      </c>
      <c r="AQ99" s="5">
        <v>1.8306572859705317E-2</v>
      </c>
      <c r="AR99" s="5">
        <v>2.1983314066836145E-2</v>
      </c>
      <c r="AS99" s="5"/>
      <c r="AT99" s="5"/>
      <c r="AU99" s="5"/>
      <c r="AV99" s="5"/>
      <c r="AW99" s="5"/>
      <c r="AX99" s="5"/>
      <c r="AY99" s="5"/>
      <c r="AZ99" s="5"/>
      <c r="BA99" s="5"/>
      <c r="BB99" s="5"/>
    </row>
    <row r="100" spans="1:54" x14ac:dyDescent="0.3">
      <c r="A100" s="5">
        <v>15050</v>
      </c>
      <c r="B100" s="5"/>
      <c r="C100" s="5">
        <v>2.2466184782936787</v>
      </c>
      <c r="D100" s="5">
        <v>-4.1455332220567173E-2</v>
      </c>
      <c r="E100" s="5">
        <v>-1.6421141817592452E-2</v>
      </c>
      <c r="F100" s="5">
        <v>-5.5015531088224934E-2</v>
      </c>
      <c r="G100" s="5">
        <v>-3.6497105373318678E-3</v>
      </c>
      <c r="H100" s="5">
        <v>-2.3774337358793265E-2</v>
      </c>
      <c r="I100" s="5">
        <v>-1.6289467793927669E-2</v>
      </c>
      <c r="J100" s="5">
        <v>-6.1718242036779614E-2</v>
      </c>
      <c r="K100" s="5">
        <v>-1.3338156121863395E-3</v>
      </c>
      <c r="L100" s="5">
        <v>-0.70899570610300355</v>
      </c>
      <c r="M100" s="5">
        <v>-7.5626289682822104E-2</v>
      </c>
      <c r="N100" s="5">
        <v>-9.1026096251701785E-2</v>
      </c>
      <c r="O100" s="5">
        <v>-3.9780952453107282E-2</v>
      </c>
      <c r="P100" s="5">
        <v>5.8672218335753992E-2</v>
      </c>
      <c r="Q100" s="5">
        <v>-3.7569062574033502E-2</v>
      </c>
      <c r="R100" s="5">
        <v>2.2778714268225482E-2</v>
      </c>
      <c r="S100" s="5">
        <v>-4.637858716321E-2</v>
      </c>
      <c r="T100" s="5">
        <v>-0.16711027989525437</v>
      </c>
      <c r="U100" s="5">
        <v>0.1195568268168499</v>
      </c>
      <c r="V100" s="5">
        <v>7.0045078085402362E-2</v>
      </c>
      <c r="W100" s="5">
        <v>0.49921490704513005</v>
      </c>
      <c r="X100" s="5">
        <v>1.8413928853861905</v>
      </c>
      <c r="Y100" s="5">
        <v>0.69684901053784054</v>
      </c>
      <c r="Z100" s="5">
        <v>-0.11863868452135821</v>
      </c>
      <c r="AA100" s="5">
        <v>4.3764184612405249E-3</v>
      </c>
      <c r="AB100" s="5">
        <v>0.82148443045969033</v>
      </c>
      <c r="AC100" s="5">
        <v>9.7466915750408334E-2</v>
      </c>
      <c r="AD100" s="5">
        <v>0.61329102707831651</v>
      </c>
      <c r="AE100" s="5">
        <v>0.13128615329028068</v>
      </c>
      <c r="AF100" s="5">
        <v>0.29990849824473081</v>
      </c>
      <c r="AG100" s="5">
        <v>3.0995668980539921E-2</v>
      </c>
      <c r="AH100" s="5">
        <v>0.22903116007875077</v>
      </c>
      <c r="AI100" s="5">
        <v>5.9775144907935618E-2</v>
      </c>
      <c r="AJ100" s="5">
        <v>0.10458356827059093</v>
      </c>
      <c r="AK100" s="5">
        <v>1.7812379849184278E-2</v>
      </c>
      <c r="AL100" s="5">
        <v>6.2673592543839834E-2</v>
      </c>
      <c r="AM100" s="5">
        <v>1.6741979770329464E-2</v>
      </c>
      <c r="AN100" s="5">
        <v>0.13345585505558791</v>
      </c>
      <c r="AO100" s="5">
        <v>1.2597323521714835E-2</v>
      </c>
      <c r="AP100" s="5">
        <v>1.1319192254023152E-2</v>
      </c>
      <c r="AQ100" s="5">
        <v>1.9377228699306432E-2</v>
      </c>
      <c r="AR100" s="5">
        <v>2.3334016005389403E-2</v>
      </c>
      <c r="AS100" s="5"/>
      <c r="AT100" s="5"/>
      <c r="AU100" s="5"/>
      <c r="AV100" s="5"/>
      <c r="AW100" s="5"/>
      <c r="AX100" s="5"/>
      <c r="AY100" s="5"/>
      <c r="AZ100" s="5"/>
      <c r="BA100" s="5"/>
      <c r="BB100" s="5"/>
    </row>
    <row r="101" spans="1:54" x14ac:dyDescent="0.3">
      <c r="A101" s="5">
        <v>15040</v>
      </c>
      <c r="B101" s="5"/>
      <c r="C101" s="5">
        <v>2.3032606258039756</v>
      </c>
      <c r="D101" s="5">
        <v>-3.9614351684159554E-2</v>
      </c>
      <c r="E101" s="5">
        <v>-1.5730408956521013E-2</v>
      </c>
      <c r="F101" s="5">
        <v>-5.2831120586550415E-2</v>
      </c>
      <c r="G101" s="5">
        <v>-3.5134530021341329E-3</v>
      </c>
      <c r="H101" s="5">
        <v>-2.2943451263443868E-2</v>
      </c>
      <c r="I101" s="5">
        <v>-1.5759238435073247E-2</v>
      </c>
      <c r="J101" s="5">
        <v>-5.9858152853415489E-2</v>
      </c>
      <c r="K101" s="5">
        <v>-1.2968520783277553E-3</v>
      </c>
      <c r="L101" s="5">
        <v>-0.69107726318519325</v>
      </c>
      <c r="M101" s="5">
        <v>-7.3900545023458206E-2</v>
      </c>
      <c r="N101" s="5">
        <v>-8.9173565060083268E-2</v>
      </c>
      <c r="O101" s="5">
        <v>-3.9070079231207325E-2</v>
      </c>
      <c r="P101" s="5">
        <v>5.7770229005978169E-2</v>
      </c>
      <c r="Q101" s="5">
        <v>-3.708582884777175E-2</v>
      </c>
      <c r="R101" s="5">
        <v>2.2543248442974406E-2</v>
      </c>
      <c r="S101" s="5">
        <v>-4.601697820987484E-2</v>
      </c>
      <c r="T101" s="5">
        <v>-0.16623432196196347</v>
      </c>
      <c r="U101" s="5">
        <v>0.11923741096798775</v>
      </c>
      <c r="V101" s="5">
        <v>7.0039028593456856E-2</v>
      </c>
      <c r="W101" s="5">
        <v>0.5004700551235397</v>
      </c>
      <c r="X101" s="5">
        <v>1.8508397935010783</v>
      </c>
      <c r="Y101" s="5">
        <v>0.70225792658430952</v>
      </c>
      <c r="Z101" s="5">
        <v>-0.11987363743616557</v>
      </c>
      <c r="AA101" s="5">
        <v>4.4336298405572502E-3</v>
      </c>
      <c r="AB101" s="5">
        <v>0.83442443140290212</v>
      </c>
      <c r="AC101" s="5">
        <v>9.9264935500322726E-2</v>
      </c>
      <c r="AD101" s="5">
        <v>0.62626786341390484</v>
      </c>
      <c r="AE101" s="5">
        <v>0.13442227746249502</v>
      </c>
      <c r="AF101" s="5">
        <v>0.30789587397661633</v>
      </c>
      <c r="AG101" s="5">
        <v>3.1906772177667485E-2</v>
      </c>
      <c r="AH101" s="5">
        <v>0.23639985547959447</v>
      </c>
      <c r="AI101" s="5">
        <v>6.1865438032579857E-2</v>
      </c>
      <c r="AJ101" s="5">
        <v>0.10853499810080773</v>
      </c>
      <c r="AK101" s="5">
        <v>1.8535798044685407E-2</v>
      </c>
      <c r="AL101" s="5">
        <v>6.5397485994119209E-2</v>
      </c>
      <c r="AM101" s="5">
        <v>1.7517598057176675E-2</v>
      </c>
      <c r="AN101" s="5">
        <v>0.14002347275612118</v>
      </c>
      <c r="AO101" s="5">
        <v>1.325382341534442E-2</v>
      </c>
      <c r="AP101" s="5">
        <v>1.194214293535982E-2</v>
      </c>
      <c r="AQ101" s="5">
        <v>2.0500606136099025E-2</v>
      </c>
      <c r="AR101" s="5">
        <v>2.4755804477615242E-2</v>
      </c>
      <c r="AS101" s="5"/>
      <c r="AT101" s="5"/>
      <c r="AU101" s="5"/>
      <c r="AV101" s="5"/>
      <c r="AW101" s="5"/>
      <c r="AX101" s="5"/>
      <c r="AY101" s="5"/>
      <c r="AZ101" s="5"/>
      <c r="BA101" s="5"/>
      <c r="BB101" s="5"/>
    </row>
    <row r="102" spans="1:54" x14ac:dyDescent="0.3">
      <c r="A102" s="5">
        <v>15030</v>
      </c>
      <c r="B102" s="5"/>
      <c r="C102" s="5">
        <v>2.3593359382585652</v>
      </c>
      <c r="D102" s="5">
        <v>-3.7834264598305176E-2</v>
      </c>
      <c r="E102" s="5">
        <v>-1.5060450891722274E-2</v>
      </c>
      <c r="F102" s="5">
        <v>-5.0705648863912198E-2</v>
      </c>
      <c r="G102" s="5">
        <v>-3.380435061672296E-3</v>
      </c>
      <c r="H102" s="5">
        <v>-2.2129546283247131E-2</v>
      </c>
      <c r="I102" s="5">
        <v>-1.5237990939525659E-2</v>
      </c>
      <c r="J102" s="5">
        <v>-5.8022701776640116E-2</v>
      </c>
      <c r="K102" s="5">
        <v>-1.2602325211625064E-3</v>
      </c>
      <c r="L102" s="5">
        <v>-0.67324931888519524</v>
      </c>
      <c r="M102" s="5">
        <v>-7.2175455493406648E-2</v>
      </c>
      <c r="N102" s="5">
        <v>-8.7312035759143786E-2</v>
      </c>
      <c r="O102" s="5">
        <v>-3.8351460806394358E-2</v>
      </c>
      <c r="P102" s="5">
        <v>5.6851889955465737E-2</v>
      </c>
      <c r="Q102" s="5">
        <v>-3.6589425757544168E-2</v>
      </c>
      <c r="R102" s="5">
        <v>2.2298440911975824E-2</v>
      </c>
      <c r="S102" s="5">
        <v>-4.5634167264215007E-2</v>
      </c>
      <c r="T102" s="5">
        <v>-0.16527623854916257</v>
      </c>
      <c r="U102" s="5">
        <v>0.1188566909009507</v>
      </c>
      <c r="V102" s="5">
        <v>6.9996494672811216E-2</v>
      </c>
      <c r="W102" s="5">
        <v>0.50146784079921392</v>
      </c>
      <c r="X102" s="5">
        <v>1.8593724269991037</v>
      </c>
      <c r="Y102" s="5">
        <v>0.70734381093945875</v>
      </c>
      <c r="Z102" s="5">
        <v>-0.12105918577043187</v>
      </c>
      <c r="AA102" s="5">
        <v>4.4892881875814453E-3</v>
      </c>
      <c r="AB102" s="5">
        <v>0.84713556160653725</v>
      </c>
      <c r="AC102" s="5">
        <v>0.10104469062599335</v>
      </c>
      <c r="AD102" s="5">
        <v>0.63919505038408198</v>
      </c>
      <c r="AE102" s="5">
        <v>0.13756378166437</v>
      </c>
      <c r="AF102" s="5">
        <v>0.3159368405471783</v>
      </c>
      <c r="AG102" s="5">
        <v>3.2828180250275743E-2</v>
      </c>
      <c r="AH102" s="5">
        <v>0.24388365781791146</v>
      </c>
      <c r="AI102" s="5">
        <v>6.3996936903878129E-2</v>
      </c>
      <c r="AJ102" s="5">
        <v>0.11257982664416422</v>
      </c>
      <c r="AK102" s="5">
        <v>1.9279059420203182E-2</v>
      </c>
      <c r="AL102" s="5">
        <v>6.8206147297495662E-2</v>
      </c>
      <c r="AM102" s="5">
        <v>1.8320152955162719E-2</v>
      </c>
      <c r="AN102" s="5">
        <v>0.14684245802995854</v>
      </c>
      <c r="AO102" s="5">
        <v>1.393774337489175E-2</v>
      </c>
      <c r="AP102" s="5">
        <v>1.2593263222670214E-2</v>
      </c>
      <c r="AQ102" s="5">
        <v>2.1678624848105812E-2</v>
      </c>
      <c r="AR102" s="5">
        <v>2.6251576779371948E-2</v>
      </c>
      <c r="AS102" s="5"/>
      <c r="AT102" s="5"/>
      <c r="AU102" s="5"/>
      <c r="AV102" s="5"/>
      <c r="AW102" s="5"/>
      <c r="AX102" s="5"/>
      <c r="AY102" s="5"/>
      <c r="AZ102" s="5"/>
      <c r="BA102" s="5"/>
      <c r="BB102" s="5"/>
    </row>
    <row r="103" spans="1:54" x14ac:dyDescent="0.3">
      <c r="A103" s="5">
        <v>15020</v>
      </c>
      <c r="B103" s="5"/>
      <c r="C103" s="5">
        <v>2.4148025464903546</v>
      </c>
      <c r="D103" s="5">
        <v>-3.6114213618410759E-2</v>
      </c>
      <c r="E103" s="5">
        <v>-1.4411087857944729E-2</v>
      </c>
      <c r="F103" s="5">
        <v>-4.8638974381722835E-2</v>
      </c>
      <c r="G103" s="5">
        <v>-3.2506731335666859E-3</v>
      </c>
      <c r="H103" s="5">
        <v>-2.1332867870957839E-2</v>
      </c>
      <c r="I103" s="5">
        <v>-1.4725969092442507E-2</v>
      </c>
      <c r="J103" s="5">
        <v>-5.6213029735498389E-2</v>
      </c>
      <c r="K103" s="5">
        <v>-1.2239848851114661E-3</v>
      </c>
      <c r="L103" s="5">
        <v>-0.65552777453726629</v>
      </c>
      <c r="M103" s="5">
        <v>-7.0452759639907367E-2</v>
      </c>
      <c r="N103" s="5">
        <v>-8.5443575226606824E-2</v>
      </c>
      <c r="O103" s="5">
        <v>-3.7625958743127741E-2</v>
      </c>
      <c r="P103" s="5">
        <v>5.5918370043948895E-2</v>
      </c>
      <c r="Q103" s="5">
        <v>-3.6080513813319171E-2</v>
      </c>
      <c r="R103" s="5">
        <v>2.2044627006004073E-2</v>
      </c>
      <c r="S103" s="5">
        <v>-4.5230684457844714E-2</v>
      </c>
      <c r="T103" s="5">
        <v>-0.16423733328475432</v>
      </c>
      <c r="U103" s="5">
        <v>0.11841513623017956</v>
      </c>
      <c r="V103" s="5">
        <v>6.991747003150281E-2</v>
      </c>
      <c r="W103" s="5">
        <v>0.50220619233674202</v>
      </c>
      <c r="X103" s="5">
        <v>1.8669757850756006</v>
      </c>
      <c r="Y103" s="5">
        <v>0.71209832280309748</v>
      </c>
      <c r="Z103" s="5">
        <v>-0.12219349006080023</v>
      </c>
      <c r="AA103" s="5">
        <v>4.5433119482039524E-3</v>
      </c>
      <c r="AB103" s="5">
        <v>0.85960037464159811</v>
      </c>
      <c r="AC103" s="5">
        <v>0.10280392118591437</v>
      </c>
      <c r="AD103" s="5">
        <v>0.65205765355565271</v>
      </c>
      <c r="AE103" s="5">
        <v>0.14070743678959025</v>
      </c>
      <c r="AF103" s="5">
        <v>0.3240242659576521</v>
      </c>
      <c r="AG103" s="5">
        <v>3.3759218724199597E-2</v>
      </c>
      <c r="AH103" s="5">
        <v>0.25147835634674093</v>
      </c>
      <c r="AI103" s="5">
        <v>6.6168834571967608E-2</v>
      </c>
      <c r="AJ103" s="5">
        <v>0.1167173276761611</v>
      </c>
      <c r="AK103" s="5">
        <v>2.0042189773087901E-2</v>
      </c>
      <c r="AL103" s="5">
        <v>7.1100319047347954E-2</v>
      </c>
      <c r="AM103" s="5">
        <v>1.9150053544211804E-2</v>
      </c>
      <c r="AN103" s="5">
        <v>0.1539180675863171</v>
      </c>
      <c r="AO103" s="5">
        <v>1.4649800219095668E-2</v>
      </c>
      <c r="AP103" s="5">
        <v>1.3273426623051051E-2</v>
      </c>
      <c r="AQ103" s="5">
        <v>2.291323022583935E-2</v>
      </c>
      <c r="AR103" s="5">
        <v>2.7824291376283578E-2</v>
      </c>
      <c r="AS103" s="5"/>
      <c r="AT103" s="5"/>
      <c r="AU103" s="5"/>
      <c r="AV103" s="5"/>
      <c r="AW103" s="5"/>
      <c r="AX103" s="5"/>
      <c r="AY103" s="5"/>
      <c r="AZ103" s="5"/>
      <c r="BA103" s="5"/>
      <c r="BB103" s="5"/>
    </row>
    <row r="104" spans="1:54" x14ac:dyDescent="0.3">
      <c r="A104" s="5">
        <v>15010</v>
      </c>
      <c r="B104" s="5"/>
      <c r="C104" s="5">
        <v>2.4696193829697686</v>
      </c>
      <c r="D104" s="5">
        <v>-3.4453288413442737E-2</v>
      </c>
      <c r="E104" s="5">
        <v>-1.3782116563238972E-2</v>
      </c>
      <c r="F104" s="5">
        <v>-4.6630872990706451E-2</v>
      </c>
      <c r="G104" s="5">
        <v>-3.1241781735093202E-3</v>
      </c>
      <c r="H104" s="5">
        <v>-2.0553627507007972E-2</v>
      </c>
      <c r="I104" s="5">
        <v>-1.4223395342306235E-2</v>
      </c>
      <c r="J104" s="5">
        <v>-5.4430206693064934E-2</v>
      </c>
      <c r="K104" s="5">
        <v>-1.1881358353311596E-3</v>
      </c>
      <c r="L104" s="5">
        <v>-0.63792800162079766</v>
      </c>
      <c r="M104" s="5">
        <v>-6.873415640391152E-2</v>
      </c>
      <c r="N104" s="5">
        <v>-8.3570223317568609E-2</v>
      </c>
      <c r="O104" s="5">
        <v>-3.6894431628900069E-2</v>
      </c>
      <c r="P104" s="5">
        <v>5.4970846051458036E-2</v>
      </c>
      <c r="Q104" s="5">
        <v>-3.5559765768807983E-2</v>
      </c>
      <c r="R104" s="5">
        <v>2.1782153260819774E-2</v>
      </c>
      <c r="S104" s="5">
        <v>-4.4807089039311764E-2</v>
      </c>
      <c r="T104" s="5">
        <v>-0.16311903166040154</v>
      </c>
      <c r="U104" s="5">
        <v>0.11791331134496523</v>
      </c>
      <c r="V104" s="5">
        <v>6.9802005513300971E-2</v>
      </c>
      <c r="W104" s="5">
        <v>0.50268343569976115</v>
      </c>
      <c r="X104" s="5">
        <v>1.873636220524362</v>
      </c>
      <c r="Y104" s="5">
        <v>0.71651356157156676</v>
      </c>
      <c r="Z104" s="5">
        <v>-0.12327476877620325</v>
      </c>
      <c r="AA104" s="5">
        <v>4.5956209165167721E-3</v>
      </c>
      <c r="AB104" s="5">
        <v>0.8718015024671214</v>
      </c>
      <c r="AC104" s="5">
        <v>0.10454035323143776</v>
      </c>
      <c r="AD104" s="5">
        <v>0.66484049198640827</v>
      </c>
      <c r="AE104" s="5">
        <v>0.14384992573213312</v>
      </c>
      <c r="AF104" s="5">
        <v>0.3321507368708152</v>
      </c>
      <c r="AG104" s="5">
        <v>3.4699176151067643E-2</v>
      </c>
      <c r="AH104" s="5">
        <v>0.25917941500557984</v>
      </c>
      <c r="AI104" s="5">
        <v>6.8380228188204953E-2</v>
      </c>
      <c r="AJ104" s="5">
        <v>0.12094659442592877</v>
      </c>
      <c r="AK104" s="5">
        <v>2.0825183446168252E-2</v>
      </c>
      <c r="AL104" s="5">
        <v>7.408063728503822E-2</v>
      </c>
      <c r="AM104" s="5">
        <v>2.0007683728424219E-2</v>
      </c>
      <c r="AN104" s="5">
        <v>0.16125540479548067</v>
      </c>
      <c r="AO104" s="5">
        <v>1.5390703141613355E-2</v>
      </c>
      <c r="AP104" s="5">
        <v>1.3983508462131542E-2</v>
      </c>
      <c r="AQ104" s="5">
        <v>2.4206390625285561E-2</v>
      </c>
      <c r="AR104" s="5">
        <v>2.9476965248457519E-2</v>
      </c>
      <c r="AS104" s="5"/>
      <c r="AT104" s="5"/>
      <c r="AU104" s="5"/>
      <c r="AV104" s="5"/>
      <c r="AW104" s="5"/>
      <c r="AX104" s="5"/>
      <c r="AY104" s="5"/>
      <c r="AZ104" s="5"/>
      <c r="BA104" s="5"/>
      <c r="BB104" s="5"/>
    </row>
    <row r="105" spans="1:54" x14ac:dyDescent="0.3">
      <c r="A105" s="5">
        <v>15000</v>
      </c>
      <c r="B105" s="5"/>
      <c r="C105" s="5">
        <v>2.5237462400054493</v>
      </c>
      <c r="D105" s="5">
        <v>-3.2850529679951446E-2</v>
      </c>
      <c r="E105" s="5">
        <v>-1.3173311518119752E-2</v>
      </c>
      <c r="F105" s="5">
        <v>-4.4681041428823995E-2</v>
      </c>
      <c r="G105" s="5">
        <v>-3.0009558420063475E-3</v>
      </c>
      <c r="H105" s="5">
        <v>-1.9792003367090496E-2</v>
      </c>
      <c r="I105" s="5">
        <v>-1.3730470987608118E-2</v>
      </c>
      <c r="J105" s="5">
        <v>-5.2675231424717583E-2</v>
      </c>
      <c r="K105" s="5">
        <v>-1.152710735550892E-3</v>
      </c>
      <c r="L105" s="5">
        <v>-0.62046482243171697</v>
      </c>
      <c r="M105" s="5">
        <v>-6.7021302451072143E-2</v>
      </c>
      <c r="N105" s="5">
        <v>-8.1693989171039399E-2</v>
      </c>
      <c r="O105" s="5">
        <v>-3.6157733360304901E-2</v>
      </c>
      <c r="P105" s="5">
        <v>5.4010500162129868E-2</v>
      </c>
      <c r="Q105" s="5">
        <v>-3.502786511348506E-2</v>
      </c>
      <c r="R105" s="5">
        <v>2.1511376617932211E-2</v>
      </c>
      <c r="S105" s="5">
        <v>-4.4363968073195044E-2</v>
      </c>
      <c r="T105" s="5">
        <v>-0.1619228777872409</v>
      </c>
      <c r="U105" s="5">
        <v>0.11735187425858681</v>
      </c>
      <c r="V105" s="5">
        <v>6.9650209155175849E-2</v>
      </c>
      <c r="W105" s="5">
        <v>0.50289830023964721</v>
      </c>
      <c r="X105" s="5">
        <v>1.87934147940929</v>
      </c>
      <c r="Y105" s="5">
        <v>0.72058208823371594</v>
      </c>
      <c r="Z105" s="5">
        <v>-0.12430130286354993</v>
      </c>
      <c r="AA105" s="5">
        <v>4.6461364266858797E-3</v>
      </c>
      <c r="AB105" s="5">
        <v>0.88372169386617705</v>
      </c>
      <c r="AC105" s="5">
        <v>0.10625170336013323</v>
      </c>
      <c r="AD105" s="5">
        <v>0.67752816476363098</v>
      </c>
      <c r="AE105" s="5">
        <v>0.14698784813919752</v>
      </c>
      <c r="AF105" s="5">
        <v>0.34030856622456523</v>
      </c>
      <c r="AG105" s="5">
        <v>3.5647304444812573E-2</v>
      </c>
      <c r="AH105" s="5">
        <v>0.26698197077891106</v>
      </c>
      <c r="AI105" s="5">
        <v>7.0630117316572497E-2</v>
      </c>
      <c r="AJ105" s="5">
        <v>0.12526653416892161</v>
      </c>
      <c r="AK105" s="5">
        <v>2.1628001964107878E-2</v>
      </c>
      <c r="AL105" s="5">
        <v>7.7147625138026116E-2</v>
      </c>
      <c r="AM105" s="5">
        <v>2.0893400145112213E-2</v>
      </c>
      <c r="AN105" s="5">
        <v>0.16885940038694153</v>
      </c>
      <c r="AO105" s="5">
        <v>1.6161151718370917E-2</v>
      </c>
      <c r="AP105" s="5">
        <v>1.4724384044846606E-2</v>
      </c>
      <c r="AQ105" s="5">
        <v>2.5560094385171379E-2</v>
      </c>
      <c r="AR105" s="5">
        <v>3.1212670897709481E-2</v>
      </c>
      <c r="AS105" s="5"/>
      <c r="AT105" s="5"/>
      <c r="AU105" s="5"/>
      <c r="AV105" s="5"/>
      <c r="AW105" s="5"/>
      <c r="AX105" s="5"/>
      <c r="AY105" s="5"/>
      <c r="AZ105" s="5"/>
      <c r="BA105" s="5"/>
      <c r="BB105" s="5"/>
    </row>
    <row r="106" spans="1:54" x14ac:dyDescent="0.3">
      <c r="A106" s="5">
        <v>14990</v>
      </c>
      <c r="B106" s="5"/>
      <c r="C106" s="5">
        <v>2.5771438257044053</v>
      </c>
      <c r="D106" s="5">
        <v>-3.1304933113352626E-2</v>
      </c>
      <c r="E106" s="5">
        <v>-1.2584426368722276E-2</v>
      </c>
      <c r="F106" s="5">
        <v>-4.2789100890115492E-2</v>
      </c>
      <c r="G106" s="5">
        <v>-2.8810066787433451E-3</v>
      </c>
      <c r="H106" s="5">
        <v>-1.9048141052424084E-2</v>
      </c>
      <c r="I106" s="5">
        <v>-1.3247376411399401E-2</v>
      </c>
      <c r="J106" s="5">
        <v>-5.0949031482178886E-2</v>
      </c>
      <c r="K106" s="5">
        <v>-1.1177336297431388E-3</v>
      </c>
      <c r="L106" s="5">
        <v>-0.60315249256921954</v>
      </c>
      <c r="M106" s="5">
        <v>-6.5315809661847246E-2</v>
      </c>
      <c r="N106" s="5">
        <v>-7.9816847656930784E-2</v>
      </c>
      <c r="O106" s="5">
        <v>-3.5416711465593519E-2</v>
      </c>
      <c r="P106" s="5">
        <v>5.3038517463723546E-2</v>
      </c>
      <c r="Q106" s="5">
        <v>-3.4485504550866061E-2</v>
      </c>
      <c r="R106" s="5">
        <v>2.1232663603812096E-2</v>
      </c>
      <c r="S106" s="5">
        <v>-4.3901935072464024E-2</v>
      </c>
      <c r="T106" s="5">
        <v>-0.16065053084821315</v>
      </c>
      <c r="U106" s="5">
        <v>0.11673157521207789</v>
      </c>
      <c r="V106" s="5">
        <v>6.9462246095349262E-2</v>
      </c>
      <c r="W106" s="5">
        <v>0.50284992336114887</v>
      </c>
      <c r="X106" s="5">
        <v>1.8840807374205593</v>
      </c>
      <c r="Y106" s="5">
        <v>0.72429694579450965</v>
      </c>
      <c r="Z106" s="5">
        <v>-0.12527144019237732</v>
      </c>
      <c r="AA106" s="5">
        <v>4.6947815439651137E-3</v>
      </c>
      <c r="AB106" s="5">
        <v>0.89534385332148114</v>
      </c>
      <c r="AC106" s="5">
        <v>0.1079356833956823</v>
      </c>
      <c r="AD106" s="5">
        <v>0.69010507879463101</v>
      </c>
      <c r="AE106" s="5">
        <v>0.15011772551958827</v>
      </c>
      <c r="AF106" s="5">
        <v>0.34848980181546008</v>
      </c>
      <c r="AG106" s="5">
        <v>3.6602819328443587E-2</v>
      </c>
      <c r="AH106" s="5">
        <v>0.27488083288239568</v>
      </c>
      <c r="AI106" s="5">
        <v>7.2917402444990231E-2</v>
      </c>
      <c r="AJ106" s="5">
        <v>0.12967586310174323</v>
      </c>
      <c r="AK106" s="5">
        <v>2.2450572698885889E-2</v>
      </c>
      <c r="AL106" s="5">
        <v>8.0301686466530603E-2</v>
      </c>
      <c r="AM106" s="5">
        <v>2.180753004382353E-2</v>
      </c>
      <c r="AN106" s="5">
        <v>0.17673479259814345</v>
      </c>
      <c r="AO106" s="5">
        <v>1.6961833829791394E-2</v>
      </c>
      <c r="AP106" s="5">
        <v>1.5496926707692352E-2</v>
      </c>
      <c r="AQ106" s="5">
        <v>2.6976346603586315E-2</v>
      </c>
      <c r="AR106" s="5">
        <v>3.3034533004987029E-2</v>
      </c>
      <c r="AS106" s="5"/>
      <c r="AT106" s="5"/>
      <c r="AU106" s="5"/>
      <c r="AV106" s="5"/>
      <c r="AW106" s="5"/>
      <c r="AX106" s="5"/>
      <c r="AY106" s="5"/>
      <c r="AZ106" s="5"/>
      <c r="BA106" s="5"/>
      <c r="BB106" s="5"/>
    </row>
    <row r="107" spans="1:54" x14ac:dyDescent="0.3">
      <c r="A107" s="5">
        <v>14980</v>
      </c>
      <c r="B107" s="5"/>
      <c r="C107" s="5">
        <v>2.6297738175475502</v>
      </c>
      <c r="D107" s="5">
        <v>-2.9815453326333792E-2</v>
      </c>
      <c r="E107" s="5">
        <v>-1.201519522981093E-2</v>
      </c>
      <c r="F107" s="5">
        <v>-4.0954600651229453E-2</v>
      </c>
      <c r="G107" s="5">
        <v>-2.7643262837956572E-3</v>
      </c>
      <c r="H107" s="5">
        <v>-1.8322154378567324E-2</v>
      </c>
      <c r="I107" s="5">
        <v>-1.2774271361643053E-2</v>
      </c>
      <c r="J107" s="5">
        <v>-4.9252463338623056E-2</v>
      </c>
      <c r="K107" s="5">
        <v>-1.0832272275932686E-3</v>
      </c>
      <c r="L107" s="5">
        <v>-0.58600468525317051</v>
      </c>
      <c r="M107" s="5">
        <v>-6.3619242785460078E-2</v>
      </c>
      <c r="N107" s="5">
        <v>-7.7940735972140449E-2</v>
      </c>
      <c r="O107" s="5">
        <v>-3.4672205468391462E-2</v>
      </c>
      <c r="P107" s="5">
        <v>5.2056083470396565E-2</v>
      </c>
      <c r="Q107" s="5">
        <v>-3.3933384467871017E-2</v>
      </c>
      <c r="R107" s="5">
        <v>2.0946389490233003E-2</v>
      </c>
      <c r="S107" s="5">
        <v>-4.3421628568590297E-2</v>
      </c>
      <c r="T107" s="5">
        <v>-0.15930376125834561</v>
      </c>
      <c r="U107" s="5">
        <v>0.11605325503657019</v>
      </c>
      <c r="V107" s="5">
        <v>6.9238338331566146E-2</v>
      </c>
      <c r="W107" s="5">
        <v>0.50253785414313079</v>
      </c>
      <c r="X107" s="5">
        <v>1.8878446327684757</v>
      </c>
      <c r="Y107" s="5">
        <v>0.72765167864955949</v>
      </c>
      <c r="Z107" s="5">
        <v>-0.12618359988281291</v>
      </c>
      <c r="AA107" s="5">
        <v>4.7414812542268319E-3</v>
      </c>
      <c r="AB107" s="5">
        <v>0.90665108021509633</v>
      </c>
      <c r="AC107" s="5">
        <v>0.10959000518219633</v>
      </c>
      <c r="AD107" s="5">
        <v>0.70255547779214322</v>
      </c>
      <c r="AE107" s="5">
        <v>0.15323600670119908</v>
      </c>
      <c r="AF107" s="5">
        <v>0.35668623585468145</v>
      </c>
      <c r="AG107" s="5">
        <v>3.7564900893385128E-2</v>
      </c>
      <c r="AH107" s="5">
        <v>0.28287048280990656</v>
      </c>
      <c r="AI107" s="5">
        <v>7.5240883709324233E-2</v>
      </c>
      <c r="AJ107" s="5">
        <v>0.13417310152784451</v>
      </c>
      <c r="AK107" s="5">
        <v>2.3292787570104112E-2</v>
      </c>
      <c r="AL107" s="5">
        <v>8.3543099540133781E-2</v>
      </c>
      <c r="AM107" s="5">
        <v>2.2750369140834038E-2</v>
      </c>
      <c r="AN107" s="5">
        <v>0.18488610681015316</v>
      </c>
      <c r="AO107" s="5">
        <v>1.7793423499980133E-2</v>
      </c>
      <c r="AP107" s="5">
        <v>1.6302005762473003E-2</v>
      </c>
      <c r="AQ107" s="5">
        <v>2.8457165669653596E-2</v>
      </c>
      <c r="AR107" s="5">
        <v>3.4945724726211921E-2</v>
      </c>
      <c r="AS107" s="5"/>
      <c r="AT107" s="5"/>
      <c r="AU107" s="5"/>
      <c r="AV107" s="5"/>
      <c r="AW107" s="5"/>
      <c r="AX107" s="5"/>
      <c r="AY107" s="5"/>
      <c r="AZ107" s="5"/>
      <c r="BA107" s="5"/>
      <c r="BB107" s="5"/>
    </row>
    <row r="108" spans="1:54" x14ac:dyDescent="0.3">
      <c r="A108" s="5">
        <v>14970</v>
      </c>
      <c r="B108" s="5"/>
      <c r="C108" s="5">
        <v>2.6815989134442515</v>
      </c>
      <c r="D108" s="5">
        <v>-2.838100770483945E-2</v>
      </c>
      <c r="E108" s="5">
        <v>-1.1465334013654594E-2</v>
      </c>
      <c r="F108" s="5">
        <v>-3.9177021742666421E-2</v>
      </c>
      <c r="G108" s="5">
        <v>-2.6509055049076871E-3</v>
      </c>
      <c r="H108" s="5">
        <v>-1.7614126218569229E-2</v>
      </c>
      <c r="I108" s="5">
        <v>-1.2311295275196555E-2</v>
      </c>
      <c r="J108" s="5">
        <v>-4.758631270962229E-2</v>
      </c>
      <c r="K108" s="5">
        <v>-1.0492128937215309E-3</v>
      </c>
      <c r="L108" s="5">
        <v>-0.56903447748066494</v>
      </c>
      <c r="M108" s="5">
        <v>-6.1933117261772218E-2</v>
      </c>
      <c r="N108" s="5">
        <v>-7.6067550393719027E-2</v>
      </c>
      <c r="O108" s="5">
        <v>-3.3925045297037673E-2</v>
      </c>
      <c r="P108" s="5">
        <v>5.1064381676124967E-2</v>
      </c>
      <c r="Q108" s="5">
        <v>-3.3372211400098231E-2</v>
      </c>
      <c r="R108" s="5">
        <v>2.0652937438474031E-2</v>
      </c>
      <c r="S108" s="5">
        <v>-4.2923710624113008E-2</v>
      </c>
      <c r="T108" s="5">
        <v>-0.15788444654539752</v>
      </c>
      <c r="U108" s="5">
        <v>0.11531784327905419</v>
      </c>
      <c r="V108" s="5">
        <v>6.8978764329775191E-2</v>
      </c>
      <c r="W108" s="5">
        <v>0.50196205589627196</v>
      </c>
      <c r="X108" s="5">
        <v>1.8906252954795817</v>
      </c>
      <c r="Y108" s="5">
        <v>0.73064035083680956</v>
      </c>
      <c r="Z108" s="5">
        <v>-0.12703627650140176</v>
      </c>
      <c r="AA108" s="5">
        <v>4.7861626513790636E-3</v>
      </c>
      <c r="AB108" s="5">
        <v>0.91762670823317483</v>
      </c>
      <c r="AC108" s="5">
        <v>0.11121238548013421</v>
      </c>
      <c r="AD108" s="5">
        <v>0.71486347239127768</v>
      </c>
      <c r="AE108" s="5">
        <v>0.15633907362970156</v>
      </c>
      <c r="AF108" s="5">
        <v>0.36488941549538312</v>
      </c>
      <c r="AG108" s="5">
        <v>3.8532694273329379E-2</v>
      </c>
      <c r="AH108" s="5">
        <v>0.29094507527246521</v>
      </c>
      <c r="AI108" s="5">
        <v>7.7599259842584409E-2</v>
      </c>
      <c r="AJ108" s="5">
        <v>0.13875656938297748</v>
      </c>
      <c r="AK108" s="5">
        <v>2.4154501785967151E-2</v>
      </c>
      <c r="AL108" s="5">
        <v>8.6872010766625374E-2</v>
      </c>
      <c r="AM108" s="5">
        <v>2.3722179454979474E-2</v>
      </c>
      <c r="AN108" s="5">
        <v>0.19331763471041508</v>
      </c>
      <c r="AO108" s="5">
        <v>1.8656578655385666E-2</v>
      </c>
      <c r="AP108" s="5">
        <v>1.7140484331981082E-2</v>
      </c>
      <c r="AQ108" s="5">
        <v>3.0004579546618781E-2</v>
      </c>
      <c r="AR108" s="5">
        <v>3.6949463615415075E-2</v>
      </c>
      <c r="AS108" s="5"/>
      <c r="AT108" s="5"/>
      <c r="AU108" s="5"/>
      <c r="AV108" s="5"/>
      <c r="AW108" s="5"/>
      <c r="AX108" s="5"/>
      <c r="AY108" s="5"/>
      <c r="AZ108" s="5"/>
      <c r="BA108" s="5"/>
      <c r="BB108" s="5"/>
    </row>
    <row r="109" spans="1:54" x14ac:dyDescent="0.3">
      <c r="A109" s="5">
        <v>14960</v>
      </c>
      <c r="B109" s="5"/>
      <c r="C109" s="5">
        <v>2.7325828801376937</v>
      </c>
      <c r="D109" s="5">
        <v>-2.7000480192690985E-2</v>
      </c>
      <c r="E109" s="5">
        <v>-1.0934541750945079E-2</v>
      </c>
      <c r="F109" s="5">
        <v>-3.7455780652066624E-2</v>
      </c>
      <c r="G109" s="5">
        <v>-2.5407306300692821E-3</v>
      </c>
      <c r="H109" s="5">
        <v>-1.6924109396178874E-2</v>
      </c>
      <c r="I109" s="5">
        <v>-1.185856764315992E-2</v>
      </c>
      <c r="J109" s="5">
        <v>-4.5951295044216994E-2</v>
      </c>
      <c r="K109" s="5">
        <v>-1.0157106405983783E-3</v>
      </c>
      <c r="L109" s="5">
        <v>-0.55225433802350676</v>
      </c>
      <c r="M109" s="5">
        <v>-6.0258897214467387E-2</v>
      </c>
      <c r="N109" s="5">
        <v>-7.4199143196422832E-2</v>
      </c>
      <c r="O109" s="5">
        <v>-3.3176049743785414E-2</v>
      </c>
      <c r="P109" s="5">
        <v>5.0064591145966744E-2</v>
      </c>
      <c r="Q109" s="5">
        <v>-3.2802696497809647E-2</v>
      </c>
      <c r="R109" s="5">
        <v>2.0352697630159244E-2</v>
      </c>
      <c r="S109" s="5">
        <v>-4.2408865292556365E-2</v>
      </c>
      <c r="T109" s="5">
        <v>-0.15639456696428139</v>
      </c>
      <c r="U109" s="5">
        <v>0.11452635609727232</v>
      </c>
      <c r="V109" s="5">
        <v>6.8683858483955113E-2</v>
      </c>
      <c r="W109" s="5">
        <v>0.50112290764335232</v>
      </c>
      <c r="X109" s="5">
        <v>1.8924163729714316</v>
      </c>
      <c r="Y109" s="5">
        <v>0.73325756309484014</v>
      </c>
      <c r="Z109" s="5">
        <v>-0.12782804410959631</v>
      </c>
      <c r="AA109" s="5">
        <v>4.8287551220351386E-3</v>
      </c>
      <c r="AB109" s="5">
        <v>0.92825434485333846</v>
      </c>
      <c r="AC109" s="5">
        <v>0.11280055095031431</v>
      </c>
      <c r="AD109" s="5">
        <v>0.72701307132894388</v>
      </c>
      <c r="AE109" s="5">
        <v>0.15942324749906628</v>
      </c>
      <c r="AF109" s="5">
        <v>0.37309065432657695</v>
      </c>
      <c r="AG109" s="5">
        <v>3.9505310434191962E-2</v>
      </c>
      <c r="AH109" s="5">
        <v>0.29909844005795067</v>
      </c>
      <c r="AI109" s="5">
        <v>7.9991127361449449E-2</v>
      </c>
      <c r="AJ109" s="5">
        <v>0.14342438212913247</v>
      </c>
      <c r="AK109" s="5">
        <v>2.5035532630875434E-2</v>
      </c>
      <c r="AL109" s="5">
        <v>9.0288428496260537E-2</v>
      </c>
      <c r="AM109" s="5">
        <v>2.4723187131064087E-2</v>
      </c>
      <c r="AN109" s="5">
        <v>0.2020334130269125</v>
      </c>
      <c r="AO109" s="5">
        <v>1.9551938805914243E-2</v>
      </c>
      <c r="AP109" s="5">
        <v>1.8013217078493966E-2</v>
      </c>
      <c r="AQ109" s="5">
        <v>3.1620621803484864E-2</v>
      </c>
      <c r="AR109" s="5">
        <v>3.9049007164756934E-2</v>
      </c>
      <c r="AS109" s="5"/>
      <c r="AT109" s="5"/>
      <c r="AU109" s="5"/>
      <c r="AV109" s="5"/>
      <c r="AW109" s="5"/>
      <c r="AX109" s="5"/>
      <c r="AY109" s="5"/>
      <c r="AZ109" s="5"/>
      <c r="BA109" s="5"/>
      <c r="BB109" s="5"/>
    </row>
    <row r="110" spans="1:54" x14ac:dyDescent="0.3">
      <c r="A110" s="5">
        <v>14950</v>
      </c>
      <c r="B110" s="5"/>
      <c r="C110" s="5">
        <v>2.782690598841592</v>
      </c>
      <c r="D110" s="5">
        <v>-2.5672724996506208E-2</v>
      </c>
      <c r="E110" s="5">
        <v>-1.0422501900112881E-2</v>
      </c>
      <c r="F110" s="5">
        <v>-3.579023304721389E-2</v>
      </c>
      <c r="G110" s="5">
        <v>-2.4337835846240242E-3</v>
      </c>
      <c r="H110" s="5">
        <v>-1.6252127624795939E-2</v>
      </c>
      <c r="I110" s="5">
        <v>-1.1416188415244612E-2</v>
      </c>
      <c r="J110" s="5">
        <v>-4.4348056179940129E-2</v>
      </c>
      <c r="K110" s="5">
        <v>-9.8273912508205631E-4</v>
      </c>
      <c r="L110" s="5">
        <v>-0.53567611726175124</v>
      </c>
      <c r="M110" s="5">
        <v>-5.8597993618249432E-2</v>
      </c>
      <c r="N110" s="5">
        <v>-7.2337319741233697E-2</v>
      </c>
      <c r="O110" s="5">
        <v>-3.2426024977865189E-2</v>
      </c>
      <c r="P110" s="5">
        <v>4.9057884152142697E-2</v>
      </c>
      <c r="Q110" s="5">
        <v>-3.2225553997379267E-2</v>
      </c>
      <c r="R110" s="5">
        <v>2.004606638754055E-2</v>
      </c>
      <c r="S110" s="5">
        <v>-4.1877797030768972E-2</v>
      </c>
      <c r="T110" s="5">
        <v>-0.15483620085963939</v>
      </c>
      <c r="U110" s="5">
        <v>0.11367989393031797</v>
      </c>
      <c r="V110" s="5">
        <v>6.835401042837573E-2</v>
      </c>
      <c r="W110" s="5">
        <v>0.5000212045116349</v>
      </c>
      <c r="X110" s="5">
        <v>1.893213051795134</v>
      </c>
      <c r="Y110" s="5">
        <v>0.73549846866080559</v>
      </c>
      <c r="Z110" s="5">
        <v>-0.12855756015003544</v>
      </c>
      <c r="AA110" s="5">
        <v>4.8691905268014582E-3</v>
      </c>
      <c r="AB110" s="5">
        <v>0.93851791078965596</v>
      </c>
      <c r="AC110" s="5">
        <v>0.11435224321187806</v>
      </c>
      <c r="AD110" s="5">
        <v>0.73898821361075862</v>
      </c>
      <c r="AE110" s="5">
        <v>0.16248479520300491</v>
      </c>
      <c r="AF110" s="5">
        <v>0.38128104482495889</v>
      </c>
      <c r="AG110" s="5">
        <v>4.0481827081366696E-2</v>
      </c>
      <c r="AH110" s="5">
        <v>0.30732408483797446</v>
      </c>
      <c r="AI110" s="5">
        <v>8.2414980001810384E-2</v>
      </c>
      <c r="AJ110" s="5">
        <v>0.1481744470455732</v>
      </c>
      <c r="AK110" s="5">
        <v>2.5935658305676273E-2</v>
      </c>
      <c r="AL110" s="5">
        <v>9.379221692546226E-2</v>
      </c>
      <c r="AM110" s="5">
        <v>2.575358025745144E-2</v>
      </c>
      <c r="AN110" s="5">
        <v>0.21103720188194347</v>
      </c>
      <c r="AO110" s="5">
        <v>2.0480122651943499E-2</v>
      </c>
      <c r="AP110" s="5">
        <v>1.8921047826449277E-2</v>
      </c>
      <c r="AQ110" s="5">
        <v>3.3307327393115052E-2</v>
      </c>
      <c r="AR110" s="5">
        <v>4.1247647951850722E-2</v>
      </c>
      <c r="AS110" s="5"/>
      <c r="AT110" s="5"/>
      <c r="AU110" s="5"/>
      <c r="AV110" s="5"/>
      <c r="AW110" s="5"/>
      <c r="AX110" s="5"/>
      <c r="AY110" s="5"/>
      <c r="AZ110" s="5"/>
      <c r="BA110" s="5"/>
      <c r="BB110" s="5"/>
    </row>
    <row r="111" spans="1:54" x14ac:dyDescent="0.3">
      <c r="A111" s="5">
        <v>14940</v>
      </c>
      <c r="B111" s="5"/>
      <c r="C111" s="5">
        <v>2.8318881079981524</v>
      </c>
      <c r="D111" s="5">
        <v>-2.4396570203210559E-2</v>
      </c>
      <c r="E111" s="5">
        <v>-9.9288836415734397E-3</v>
      </c>
      <c r="F111" s="5">
        <v>-3.4179677506806852E-2</v>
      </c>
      <c r="G111" s="5">
        <v>-2.3300421321548613E-3</v>
      </c>
      <c r="H111" s="5">
        <v>-1.5598176487814541E-2</v>
      </c>
      <c r="I111" s="5">
        <v>-1.0984238440747574E-2</v>
      </c>
      <c r="J111" s="5">
        <v>-4.2777173155209194E-2</v>
      </c>
      <c r="K111" s="5">
        <v>-9.5031564849660556E-4</v>
      </c>
      <c r="L111" s="5">
        <v>-0.51931103884199858</v>
      </c>
      <c r="M111" s="5">
        <v>-5.6951762642096823E-2</v>
      </c>
      <c r="N111" s="5">
        <v>-7.0483835740711792E-2</v>
      </c>
      <c r="O111" s="5">
        <v>-3.1675763116158759E-2</v>
      </c>
      <c r="P111" s="5">
        <v>4.8045423861670107E-2</v>
      </c>
      <c r="Q111" s="5">
        <v>-3.1641499702898243E-2</v>
      </c>
      <c r="R111" s="5">
        <v>1.9733445286049745E-2</v>
      </c>
      <c r="S111" s="5">
        <v>-4.1331229068909792E-2</v>
      </c>
      <c r="T111" s="5">
        <v>-0.15321151979184394</v>
      </c>
      <c r="U111" s="5">
        <v>0.11277963895233933</v>
      </c>
      <c r="V111" s="5">
        <v>6.7989664204128802E-2</v>
      </c>
      <c r="W111" s="5">
        <v>0.49865815703080607</v>
      </c>
      <c r="X111" s="5">
        <v>1.8930120754479447</v>
      </c>
      <c r="Y111" s="5">
        <v>0.73735878774498709</v>
      </c>
      <c r="Z111" s="5">
        <v>-0.12922356915614194</v>
      </c>
      <c r="AA111" s="5">
        <v>4.9074033775510298E-3</v>
      </c>
      <c r="AB111" s="5">
        <v>0.9484016792678801</v>
      </c>
      <c r="AC111" s="5">
        <v>0.11586522395947148</v>
      </c>
      <c r="AD111" s="5">
        <v>0.7507728015849725</v>
      </c>
      <c r="AE111" s="5">
        <v>0.16551993609491381</v>
      </c>
      <c r="AF111" s="5">
        <v>0.38945147175215861</v>
      </c>
      <c r="AG111" s="5">
        <v>4.1461289685070915E-2</v>
      </c>
      <c r="AH111" s="5">
        <v>0.31561519894566292</v>
      </c>
      <c r="AI111" s="5">
        <v>8.486920841455256E-2</v>
      </c>
      <c r="AJ111" s="5">
        <v>0.15300445994516429</v>
      </c>
      <c r="AK111" s="5">
        <v>2.6854616826669377E-2</v>
      </c>
      <c r="AL111" s="5">
        <v>9.7383090124696051E-2</v>
      </c>
      <c r="AM111" s="5">
        <v>2.6813506684795131E-2</v>
      </c>
      <c r="AN111" s="5">
        <v>0.22033246281793445</v>
      </c>
      <c r="AO111" s="5">
        <v>2.1441725621170766E-2</v>
      </c>
      <c r="AP111" s="5">
        <v>1.9864807081145949E-2</v>
      </c>
      <c r="AQ111" s="5">
        <v>3.5066728175604828E-2</v>
      </c>
      <c r="AR111" s="5">
        <v>4.3548708385739605E-2</v>
      </c>
      <c r="AS111" s="5"/>
      <c r="AT111" s="5"/>
      <c r="AU111" s="5"/>
      <c r="AV111" s="5"/>
      <c r="AW111" s="5"/>
      <c r="AX111" s="5"/>
      <c r="AY111" s="5"/>
      <c r="AZ111" s="5"/>
      <c r="BA111" s="5"/>
      <c r="BB111" s="5"/>
    </row>
    <row r="112" spans="1:54" x14ac:dyDescent="0.3">
      <c r="A112" s="5">
        <v>14930</v>
      </c>
      <c r="B112" s="5"/>
      <c r="C112" s="5">
        <v>2.8801426430567614</v>
      </c>
      <c r="D112" s="5">
        <v>-2.3170821303050586E-2</v>
      </c>
      <c r="E112" s="5">
        <v>-9.4533431536278634E-3</v>
      </c>
      <c r="F112" s="5">
        <v>-3.2623359247463866E-2</v>
      </c>
      <c r="G112" s="5">
        <v>-2.2294800784052595E-3</v>
      </c>
      <c r="H112" s="5">
        <v>-1.4962224456010609E-2</v>
      </c>
      <c r="I112" s="5">
        <v>-1.0562779943656663E-2</v>
      </c>
      <c r="J112" s="5">
        <v>-4.123915517211886E-2</v>
      </c>
      <c r="K112" s="5">
        <v>-9.1845616015744493E-4</v>
      </c>
      <c r="L112" s="5">
        <v>-0.50316969314285931</v>
      </c>
      <c r="M112" s="5">
        <v>-5.5321504169934713E-2</v>
      </c>
      <c r="N112" s="5">
        <v>-6.864039470629904E-2</v>
      </c>
      <c r="O112" s="5">
        <v>-3.0926040854969521E-2</v>
      </c>
      <c r="P112" s="5">
        <v>4.702836208200966E-2</v>
      </c>
      <c r="Q112" s="5">
        <v>-3.1051249482539948E-2</v>
      </c>
      <c r="R112" s="5">
        <v>1.9415240261953064E-2</v>
      </c>
      <c r="S112" s="5">
        <v>-4.0769901743431605E-2</v>
      </c>
      <c r="T112" s="5">
        <v>-0.15152278344253101</v>
      </c>
      <c r="U112" s="5">
        <v>0.11182685231754581</v>
      </c>
      <c r="V112" s="5">
        <v>6.7591317282305885E-2</v>
      </c>
      <c r="W112" s="5">
        <v>0.49703538933393154</v>
      </c>
      <c r="X112" s="5">
        <v>1.8918117581719329</v>
      </c>
      <c r="Y112" s="5">
        <v>0.7388348206231159</v>
      </c>
      <c r="Z112" s="5">
        <v>-0.12982490627101406</v>
      </c>
      <c r="AA112" s="5">
        <v>4.9433310100547335E-3</v>
      </c>
      <c r="AB112" s="5">
        <v>0.95789031500174304</v>
      </c>
      <c r="AC112" s="5">
        <v>0.11733728012436724</v>
      </c>
      <c r="AD112" s="5">
        <v>0.76235073483755922</v>
      </c>
      <c r="AE112" s="5">
        <v>0.16852484904238826</v>
      </c>
      <c r="AF112" s="5">
        <v>0.39759262648094362</v>
      </c>
      <c r="AG112" s="5">
        <v>4.2442712624149108E-2</v>
      </c>
      <c r="AH112" s="5">
        <v>0.32396465814521691</v>
      </c>
      <c r="AI112" s="5">
        <v>8.7352100132203486E-2</v>
      </c>
      <c r="AJ112" s="5">
        <v>0.15791190234380473</v>
      </c>
      <c r="AK112" s="5">
        <v>2.7792104989515266E-2</v>
      </c>
      <c r="AL112" s="5">
        <v>0.10106060621599149</v>
      </c>
      <c r="AM112" s="5">
        <v>2.7903071853215788E-2</v>
      </c>
      <c r="AN112" s="5">
        <v>0.22992233655157471</v>
      </c>
      <c r="AO112" s="5">
        <v>2.2437317339712624E-2</v>
      </c>
      <c r="AP112" s="5">
        <v>2.0845309445842987E-2</v>
      </c>
      <c r="AQ112" s="5">
        <v>3.6900848186633556E-2</v>
      </c>
      <c r="AR112" s="5">
        <v>4.5955535043881612E-2</v>
      </c>
      <c r="AS112" s="5"/>
      <c r="AT112" s="5"/>
      <c r="AU112" s="5"/>
      <c r="AV112" s="5"/>
      <c r="AW112" s="5"/>
      <c r="AX112" s="5"/>
      <c r="AY112" s="5"/>
      <c r="AZ112" s="5"/>
      <c r="BA112" s="5"/>
      <c r="BB112" s="5"/>
    </row>
    <row r="113" spans="1:54" x14ac:dyDescent="0.3">
      <c r="A113" s="5">
        <v>14920</v>
      </c>
      <c r="B113" s="5"/>
      <c r="C113" s="5">
        <v>2.9274226731831159</v>
      </c>
      <c r="D113" s="5">
        <v>-2.1994264611660354E-2</v>
      </c>
      <c r="E113" s="5">
        <v>-8.9955248669364909E-3</v>
      </c>
      <c r="F113" s="5">
        <v>-3.1120473835872416E-2</v>
      </c>
      <c r="G113" s="5">
        <v>-2.1320674775087449E-3</v>
      </c>
      <c r="H113" s="5">
        <v>-1.4344213937631351E-2</v>
      </c>
      <c r="I113" s="5">
        <v>-1.0151857029369051E-2</v>
      </c>
      <c r="J113" s="5">
        <v>-3.9734444702326746E-2</v>
      </c>
      <c r="K113" s="5">
        <v>-8.8717526424213439E-4</v>
      </c>
      <c r="L113" s="5">
        <v>-0.48726203252394107</v>
      </c>
      <c r="M113" s="5">
        <v>-5.3708460499420366E-2</v>
      </c>
      <c r="N113" s="5">
        <v>-6.6808645581955123E-2</v>
      </c>
      <c r="O113" s="5">
        <v>-3.0177618166098281E-2</v>
      </c>
      <c r="P113" s="5">
        <v>4.6007837070897221E-2</v>
      </c>
      <c r="Q113" s="5">
        <v>-3.0455517784193788E-2</v>
      </c>
      <c r="R113" s="5">
        <v>1.9091860717936983E-2</v>
      </c>
      <c r="S113" s="5">
        <v>-4.0194570798522657E-2</v>
      </c>
      <c r="T113" s="5">
        <v>-0.14977233431653197</v>
      </c>
      <c r="U113" s="5">
        <v>0.11082287120548343</v>
      </c>
      <c r="V113" s="5">
        <v>6.7159519446735913E-2</v>
      </c>
      <c r="W113" s="5">
        <v>0.49515493626293994</v>
      </c>
      <c r="X113" s="5">
        <v>1.8896119946689989</v>
      </c>
      <c r="Y113" s="5">
        <v>0.73992345929219572</v>
      </c>
      <c r="Z113" s="5">
        <v>-0.13036050056213153</v>
      </c>
      <c r="AA113" s="5">
        <v>4.9769137513502593E-3</v>
      </c>
      <c r="AB113" s="5">
        <v>0.96696891273996022</v>
      </c>
      <c r="AC113" s="5">
        <v>0.11876622906376366</v>
      </c>
      <c r="AD113" s="5">
        <v>0.77370594481735966</v>
      </c>
      <c r="AE113" s="5">
        <v>0.17149567976090976</v>
      </c>
      <c r="AF113" s="5">
        <v>0.40569502222989201</v>
      </c>
      <c r="AG113" s="5">
        <v>4.3425080448263008E-2</v>
      </c>
      <c r="AH113" s="5">
        <v>0.33236503041106447</v>
      </c>
      <c r="AI113" s="5">
        <v>8.9861839816452488E-2</v>
      </c>
      <c r="AJ113" s="5">
        <v>0.16289403911007511</v>
      </c>
      <c r="AK113" s="5">
        <v>2.8747777404211954E-2</v>
      </c>
      <c r="AL113" s="5">
        <v>0.10482416172611875</v>
      </c>
      <c r="AM113" s="5">
        <v>2.9022336635547007E-2</v>
      </c>
      <c r="AN113" s="5">
        <v>0.2398096205167343</v>
      </c>
      <c r="AO113" s="5">
        <v>2.3467439042383915E-2</v>
      </c>
      <c r="AP113" s="5">
        <v>2.1863350940155457E-2</v>
      </c>
      <c r="AQ113" s="5">
        <v>3.8811698651502774E-2</v>
      </c>
      <c r="AR113" s="5">
        <v>4.8471492593639469E-2</v>
      </c>
      <c r="AS113" s="5"/>
      <c r="AT113" s="5"/>
      <c r="AU113" s="5"/>
      <c r="AV113" s="5"/>
      <c r="AW113" s="5"/>
      <c r="AX113" s="5"/>
      <c r="AY113" s="5"/>
      <c r="AZ113" s="5"/>
      <c r="BA113" s="5"/>
      <c r="BB113" s="5"/>
    </row>
    <row r="114" spans="1:54" x14ac:dyDescent="0.3">
      <c r="A114" s="5">
        <v>14910</v>
      </c>
      <c r="B114" s="5"/>
      <c r="C114" s="5">
        <v>2.9736979348190529</v>
      </c>
      <c r="D114" s="5">
        <v>-2.0865670585352134E-2</v>
      </c>
      <c r="E114" s="5">
        <v>-8.5550626946840451E-3</v>
      </c>
      <c r="F114" s="5">
        <v>-2.9670170875468676E-2</v>
      </c>
      <c r="G114" s="5">
        <v>-2.0377708398184547E-3</v>
      </c>
      <c r="H114" s="5">
        <v>-1.3744062356874864E-2</v>
      </c>
      <c r="I114" s="5">
        <v>-9.7514962204668879E-3</v>
      </c>
      <c r="J114" s="5">
        <v>-3.8263418728422212E-2</v>
      </c>
      <c r="K114" s="5">
        <v>-8.5648622989426145E-4</v>
      </c>
      <c r="L114" s="5">
        <v>-0.47159736832888299</v>
      </c>
      <c r="M114" s="5">
        <v>-5.2113815218894008E-2</v>
      </c>
      <c r="N114" s="5">
        <v>-6.4990180567747968E-2</v>
      </c>
      <c r="O114" s="5">
        <v>-2.9431237060153638E-2</v>
      </c>
      <c r="P114" s="5">
        <v>4.4984971416210218E-2</v>
      </c>
      <c r="Q114" s="5">
        <v>-2.9855016174751094E-2</v>
      </c>
      <c r="R114" s="5">
        <v>1.8763718629437785E-2</v>
      </c>
      <c r="S114" s="5">
        <v>-3.9606005661547344E-2</v>
      </c>
      <c r="T114" s="5">
        <v>-0.14796259225776451</v>
      </c>
      <c r="U114" s="5">
        <v>0.10976910567627185</v>
      </c>
      <c r="V114" s="5">
        <v>6.6694871539716011E-2</v>
      </c>
      <c r="W114" s="5">
        <v>0.49301923938419207</v>
      </c>
      <c r="X114" s="5">
        <v>1.8864142656771379</v>
      </c>
      <c r="Y114" s="5">
        <v>0.74062219764032977</v>
      </c>
      <c r="Z114" s="5">
        <v>-0.13082937811897502</v>
      </c>
      <c r="AA114" s="5">
        <v>5.0080950812384931E-3</v>
      </c>
      <c r="AB114" s="5">
        <v>0.97562303525278549</v>
      </c>
      <c r="AC114" s="5">
        <v>0.1201499237620626</v>
      </c>
      <c r="AD114" s="5">
        <v>0.78482243009541386</v>
      </c>
      <c r="AE114" s="5">
        <v>0.17442854840981631</v>
      </c>
      <c r="AF114" s="5">
        <v>0.41374901018200294</v>
      </c>
      <c r="AG114" s="5">
        <v>4.440734925794327E-2</v>
      </c>
      <c r="AH114" s="5">
        <v>0.34080858273119058</v>
      </c>
      <c r="AI114" s="5">
        <v>9.2396509795840881E-2</v>
      </c>
      <c r="AJ114" s="5">
        <v>0.16794791662154657</v>
      </c>
      <c r="AK114" s="5">
        <v>2.9721245607286347E-2</v>
      </c>
      <c r="AL114" s="5">
        <v>0.1086729861420124</v>
      </c>
      <c r="AM114" s="5">
        <v>3.0171315204592975E-2</v>
      </c>
      <c r="AN114" s="5">
        <v>0.24999674626038543</v>
      </c>
      <c r="AO114" s="5">
        <v>2.4532600927584202E-2</v>
      </c>
      <c r="AP114" s="5">
        <v>2.2919706223209841E-2</v>
      </c>
      <c r="AQ114" s="5">
        <v>4.0801272746615581E-2</v>
      </c>
      <c r="AR114" s="5">
        <v>5.1099957292981835E-2</v>
      </c>
      <c r="AS114" s="5"/>
      <c r="AT114" s="5"/>
      <c r="AU114" s="5"/>
      <c r="AV114" s="5"/>
      <c r="AW114" s="5"/>
      <c r="AX114" s="5"/>
      <c r="AY114" s="5"/>
      <c r="AZ114" s="5"/>
      <c r="BA114" s="5"/>
      <c r="BB114" s="5"/>
    </row>
    <row r="115" spans="1:54" x14ac:dyDescent="0.3">
      <c r="A115" s="5">
        <v>14900</v>
      </c>
      <c r="B115" s="5"/>
      <c r="C115" s="5">
        <v>3.0189394620242229</v>
      </c>
      <c r="D115" s="5">
        <v>-1.9783797024433569E-2</v>
      </c>
      <c r="E115" s="5">
        <v>-8.1315812357566197E-3</v>
      </c>
      <c r="F115" s="5">
        <v>-2.8271557657530734E-2</v>
      </c>
      <c r="G115" s="5">
        <v>-1.9465533406472849E-3</v>
      </c>
      <c r="H115" s="5">
        <v>-1.3161663256492696E-2</v>
      </c>
      <c r="I115" s="5">
        <v>-9.3617070189738749E-3</v>
      </c>
      <c r="J115" s="5">
        <v>-3.682639011290488E-2</v>
      </c>
      <c r="K115" s="5">
        <v>-8.2640100444015836E-4</v>
      </c>
      <c r="L115" s="5">
        <v>-0.45618436960737607</v>
      </c>
      <c r="M115" s="5">
        <v>-5.0538692261889409E-2</v>
      </c>
      <c r="N115" s="5">
        <v>-6.3186533136265405E-2</v>
      </c>
      <c r="O115" s="5">
        <v>-2.8687620419730574E-2</v>
      </c>
      <c r="P115" s="5">
        <v>4.3960869991388582E-2</v>
      </c>
      <c r="Q115" s="5">
        <v>-2.9250451907293751E-2</v>
      </c>
      <c r="R115" s="5">
        <v>1.8431227654499747E-2</v>
      </c>
      <c r="S115" s="5">
        <v>-3.9004987698090514E-2</v>
      </c>
      <c r="T115" s="5">
        <v>-0.14609604879725943</v>
      </c>
      <c r="U115" s="5">
        <v>0.10866703534618083</v>
      </c>
      <c r="V115" s="5">
        <v>6.6198024074682268E-2</v>
      </c>
      <c r="W115" s="5">
        <v>0.49063114192375662</v>
      </c>
      <c r="X115" s="5">
        <v>1.8822216393678652</v>
      </c>
      <c r="Y115" s="5">
        <v>0.74092914008614685</v>
      </c>
      <c r="Z115" s="5">
        <v>-0.13123066492132526</v>
      </c>
      <c r="AA115" s="5">
        <v>5.0368217873105669E-3</v>
      </c>
      <c r="AB115" s="5">
        <v>0.98383875062685677</v>
      </c>
      <c r="AC115" s="5">
        <v>0.12148625802756027</v>
      </c>
      <c r="AD115" s="5">
        <v>0.79568429215792846</v>
      </c>
      <c r="AE115" s="5">
        <v>0.17731955743227082</v>
      </c>
      <c r="AF115" s="5">
        <v>0.4217447964586768</v>
      </c>
      <c r="AG115" s="5">
        <v>4.538844820151143E-2</v>
      </c>
      <c r="AH115" s="5">
        <v>0.34928728894575212</v>
      </c>
      <c r="AI115" s="5">
        <v>9.4954090902148264E-2</v>
      </c>
      <c r="AJ115" s="5">
        <v>0.17307036145319252</v>
      </c>
      <c r="AK115" s="5">
        <v>3.0712077257325963E-2</v>
      </c>
      <c r="AL115" s="5">
        <v>0.11260613669538536</v>
      </c>
      <c r="AM115" s="5">
        <v>3.1349972932624738E-2</v>
      </c>
      <c r="AN115" s="5">
        <v>0.26048575675980068</v>
      </c>
      <c r="AO115" s="5">
        <v>2.5633279462730633E-2</v>
      </c>
      <c r="AP115" s="5">
        <v>2.4015125725580462E-2</v>
      </c>
      <c r="AQ115" s="5">
        <v>4.2871540111230726E-2</v>
      </c>
      <c r="AR115" s="5">
        <v>5.3844310066450032E-2</v>
      </c>
      <c r="AS115" s="5"/>
      <c r="AT115" s="5"/>
      <c r="AU115" s="5"/>
      <c r="AV115" s="5"/>
      <c r="AW115" s="5"/>
      <c r="AX115" s="5"/>
      <c r="AY115" s="5"/>
      <c r="AZ115" s="5"/>
      <c r="BA115" s="5"/>
      <c r="BB115" s="5"/>
    </row>
    <row r="116" spans="1:54" x14ac:dyDescent="0.3">
      <c r="A116" s="5">
        <v>14890</v>
      </c>
      <c r="B116" s="5"/>
      <c r="C116" s="5">
        <v>3.0631196135419256</v>
      </c>
      <c r="D116" s="5">
        <v>-1.8747392159972169E-2</v>
      </c>
      <c r="E116" s="5">
        <v>-7.7246969484597678E-3</v>
      </c>
      <c r="F116" s="5">
        <v>-2.6923702767090874E-2</v>
      </c>
      <c r="G116" s="5">
        <v>-1.8583750292519175E-3</v>
      </c>
      <c r="H116" s="5">
        <v>-1.2596887420308836E-2</v>
      </c>
      <c r="I116" s="5">
        <v>-8.9824824925028909E-3</v>
      </c>
      <c r="J116" s="5">
        <v>-3.5423609086677313E-2</v>
      </c>
      <c r="K116" s="5">
        <v>-7.9693022958992699E-4</v>
      </c>
      <c r="L116" s="5">
        <v>-0.44103106351580568</v>
      </c>
      <c r="M116" s="5">
        <v>-4.8984155137990884E-2</v>
      </c>
      <c r="N116" s="5">
        <v>-6.1399176243973078E-2</v>
      </c>
      <c r="O116" s="5">
        <v>-2.7947470904795907E-2</v>
      </c>
      <c r="P116" s="5">
        <v>4.2936617991571072E-2</v>
      </c>
      <c r="Q116" s="5">
        <v>-2.864252652028388E-2</v>
      </c>
      <c r="R116" s="5">
        <v>1.8094802249907331E-2</v>
      </c>
      <c r="S116" s="5">
        <v>-3.8392308452242965E-2</v>
      </c>
      <c r="T116" s="5">
        <v>-0.14417526135203271</v>
      </c>
      <c r="U116" s="5">
        <v>0.1075182058945738</v>
      </c>
      <c r="V116" s="5">
        <v>6.5669675720259807E-2</v>
      </c>
      <c r="W116" s="5">
        <v>0.48799388263604487</v>
      </c>
      <c r="X116" s="5">
        <v>1.8770387685399719</v>
      </c>
      <c r="Y116" s="5">
        <v>0.74084300864872499</v>
      </c>
      <c r="Z116" s="5">
        <v>-0.13156358946671567</v>
      </c>
      <c r="AA116" s="5">
        <v>5.0630441129241336E-3</v>
      </c>
      <c r="AB116" s="5">
        <v>0.9916026687373678</v>
      </c>
      <c r="AC116" s="5">
        <v>0.1227731716676759</v>
      </c>
      <c r="AD116" s="5">
        <v>0.80627577162815811</v>
      </c>
      <c r="AE116" s="5">
        <v>0.18016479961954085</v>
      </c>
      <c r="AF116" s="5">
        <v>0.4296724599163898</v>
      </c>
      <c r="AG116" s="5">
        <v>4.6367281087404691E-2</v>
      </c>
      <c r="AH116" s="5">
        <v>0.35779283862858313</v>
      </c>
      <c r="AI116" s="5">
        <v>9.7532463613164269E-2</v>
      </c>
      <c r="AJ116" s="5">
        <v>0.17825797962239545</v>
      </c>
      <c r="AK116" s="5">
        <v>3.1719795419892595E-2</v>
      </c>
      <c r="AL116" s="5">
        <v>0.11662249340386013</v>
      </c>
      <c r="AM116" s="5">
        <v>3.2558224331608168E-2</v>
      </c>
      <c r="AN116" s="5">
        <v>0.27127828373286267</v>
      </c>
      <c r="AO116" s="5">
        <v>2.6769914646693697E-2</v>
      </c>
      <c r="AP116" s="5">
        <v>2.5150332694625365E-2</v>
      </c>
      <c r="AQ116" s="5">
        <v>4.5024441113495912E-2</v>
      </c>
      <c r="AR116" s="5">
        <v>5.6707929153848868E-2</v>
      </c>
      <c r="AS116" s="5"/>
      <c r="AT116" s="5"/>
      <c r="AU116" s="5"/>
      <c r="AV116" s="5"/>
      <c r="AW116" s="5"/>
      <c r="AX116" s="5"/>
      <c r="AY116" s="5"/>
      <c r="AZ116" s="5"/>
      <c r="BA116" s="5"/>
      <c r="BB116" s="5"/>
    </row>
    <row r="117" spans="1:54" x14ac:dyDescent="0.3">
      <c r="A117" s="5">
        <v>14880</v>
      </c>
      <c r="B117" s="5"/>
      <c r="C117" s="5">
        <v>3.1062120965430089</v>
      </c>
      <c r="D117" s="5">
        <v>-1.7755197620041165E-2</v>
      </c>
      <c r="E117" s="5">
        <v>-7.3340192925110291E-3</v>
      </c>
      <c r="F117" s="5">
        <v>-2.562563963461063E-2</v>
      </c>
      <c r="G117" s="5">
        <v>-1.7731930374179337E-3</v>
      </c>
      <c r="H117" s="5">
        <v>-1.2049584011524377E-2</v>
      </c>
      <c r="I117" s="5">
        <v>-8.6137998817041005E-3</v>
      </c>
      <c r="J117" s="5">
        <v>-3.4055264848770625E-2</v>
      </c>
      <c r="K117" s="5">
        <v>-7.6808326048743731E-4</v>
      </c>
      <c r="L117" s="5">
        <v>-0.42614483735114217</v>
      </c>
      <c r="M117" s="5">
        <v>-4.7451206338198527E-2</v>
      </c>
      <c r="N117" s="5">
        <v>-5.9629520738886187E-2</v>
      </c>
      <c r="O117" s="5">
        <v>-2.7211469932315456E-2</v>
      </c>
      <c r="P117" s="5">
        <v>4.1913279055242163E-2</v>
      </c>
      <c r="Q117" s="5">
        <v>-2.803193447268116E-2</v>
      </c>
      <c r="R117" s="5">
        <v>1.7754856796286741E-2</v>
      </c>
      <c r="S117" s="5">
        <v>-3.7768767877778039E-2</v>
      </c>
      <c r="T117" s="5">
        <v>-0.14220284729397964</v>
      </c>
      <c r="U117" s="5">
        <v>0.10632422541383731</v>
      </c>
      <c r="V117" s="5">
        <v>6.5110571660610642E-2</v>
      </c>
      <c r="W117" s="5">
        <v>0.48511108862345698</v>
      </c>
      <c r="X117" s="5">
        <v>1.8708718836002798</v>
      </c>
      <c r="Y117" s="5">
        <v>0.74036314841444062</v>
      </c>
      <c r="Z117" s="5">
        <v>-0.13182748514629355</v>
      </c>
      <c r="AA117" s="5">
        <v>5.0867158975663098E-3</v>
      </c>
      <c r="AB117" s="5">
        <v>0.99890197676764925</v>
      </c>
      <c r="AC117" s="5">
        <v>0.12400865562560323</v>
      </c>
      <c r="AD117" s="5">
        <v>0.81658128480845238</v>
      </c>
      <c r="AE117" s="5">
        <v>0.18296036637857169</v>
      </c>
      <c r="AF117" s="5">
        <v>0.43752197072945104</v>
      </c>
      <c r="AG117" s="5">
        <v>4.7342728109950744E-2</v>
      </c>
      <c r="AH117" s="5">
        <v>0.36631664701535982</v>
      </c>
      <c r="AI117" s="5">
        <v>0.10012940950863056</v>
      </c>
      <c r="AJ117" s="5">
        <v>0.18350715641373302</v>
      </c>
      <c r="AK117" s="5">
        <v>3.2743877947783454E-2</v>
      </c>
      <c r="AL117" s="5">
        <v>0.12072075439612014</v>
      </c>
      <c r="AM117" s="5">
        <v>3.3795931042907026E-2</v>
      </c>
      <c r="AN117" s="5">
        <v>0.28237552501715663</v>
      </c>
      <c r="AO117" s="5">
        <v>2.7942907236191906E-2</v>
      </c>
      <c r="AP117" s="5">
        <v>2.6326020158430226E-2</v>
      </c>
      <c r="AQ117" s="5">
        <v>4.7261880875968401E-2</v>
      </c>
      <c r="AR117" s="5">
        <v>5.9694182330678622E-2</v>
      </c>
      <c r="AS117" s="5"/>
      <c r="AT117" s="5"/>
      <c r="AU117" s="5"/>
      <c r="AV117" s="5"/>
      <c r="AW117" s="5"/>
      <c r="AX117" s="5"/>
      <c r="AY117" s="5"/>
      <c r="AZ117" s="5"/>
      <c r="BA117" s="5"/>
      <c r="BB117" s="5"/>
    </row>
    <row r="118" spans="1:54" x14ac:dyDescent="0.3">
      <c r="A118" s="5">
        <v>14870</v>
      </c>
      <c r="B118" s="5"/>
      <c r="C118" s="5">
        <v>3.148191987013282</v>
      </c>
      <c r="D118" s="5">
        <v>-1.6805951272080781E-2</v>
      </c>
      <c r="E118" s="5">
        <v>-6.9591518372508696E-3</v>
      </c>
      <c r="F118" s="5">
        <v>-2.4376370024918468E-2</v>
      </c>
      <c r="G118" s="5">
        <v>-1.6909617870284547E-3</v>
      </c>
      <c r="H118" s="5">
        <v>-1.1519581722767201E-2</v>
      </c>
      <c r="I118" s="5">
        <v>-8.2556212264320132E-3</v>
      </c>
      <c r="J118" s="5">
        <v>-3.2721487268879038E-2</v>
      </c>
      <c r="K118" s="5">
        <v>-7.3986818746723366E-4</v>
      </c>
      <c r="L118" s="5">
        <v>-0.41153244216799612</v>
      </c>
      <c r="M118" s="5">
        <v>-4.5940786912394831E-2</v>
      </c>
      <c r="N118" s="5">
        <v>-5.7878913965193082E-2</v>
      </c>
      <c r="O118" s="5">
        <v>-2.6480276731852648E-2</v>
      </c>
      <c r="P118" s="5">
        <v>4.0891893475792168E-2</v>
      </c>
      <c r="Q118" s="5">
        <v>-2.7419361818737876E-2</v>
      </c>
      <c r="R118" s="5">
        <v>1.7411804734810802E-2</v>
      </c>
      <c r="S118" s="5">
        <v>-3.7135172565860332E-2</v>
      </c>
      <c r="T118" s="5">
        <v>-0.14018147790833113</v>
      </c>
      <c r="U118" s="5">
        <v>0.10508676061446172</v>
      </c>
      <c r="V118" s="5">
        <v>6.45215018374517E-2</v>
      </c>
      <c r="W118" s="5">
        <v>0.4819867671286121</v>
      </c>
      <c r="X118" s="5">
        <v>1.8637287813376999</v>
      </c>
      <c r="Y118" s="5">
        <v>0.73948953137289342</v>
      </c>
      <c r="Z118" s="5">
        <v>-0.13202179235917066</v>
      </c>
      <c r="AA118" s="5">
        <v>5.1077947090618463E-3</v>
      </c>
      <c r="AB118" s="5">
        <v>1.005724473647704</v>
      </c>
      <c r="AC118" s="5">
        <v>0.12519075706109856</v>
      </c>
      <c r="AD118" s="5">
        <v>0.82658546043029912</v>
      </c>
      <c r="AE118" s="5">
        <v>0.18570235618056027</v>
      </c>
      <c r="AF118" s="5">
        <v>0.44528320971816637</v>
      </c>
      <c r="AG118" s="5">
        <v>4.8313647686148806E-2</v>
      </c>
      <c r="AH118" s="5">
        <v>0.37484986597835579</v>
      </c>
      <c r="AI118" s="5">
        <v>0.10274261304517421</v>
      </c>
      <c r="AJ118" s="5">
        <v>0.18881405680547872</v>
      </c>
      <c r="AK118" s="5">
        <v>3.3783756962462837E-2</v>
      </c>
      <c r="AL118" s="5">
        <v>0.12489943154868108</v>
      </c>
      <c r="AM118" s="5">
        <v>3.5062899885406722E-2</v>
      </c>
      <c r="AN118" s="5">
        <v>0.29377822209678506</v>
      </c>
      <c r="AO118" s="5">
        <v>2.9152615943619713E-2</v>
      </c>
      <c r="AP118" s="5">
        <v>2.7542847814186876E-2</v>
      </c>
      <c r="AQ118" s="5">
        <v>4.9585723067067426E-2</v>
      </c>
      <c r="AR118" s="5">
        <v>6.2806418700944985E-2</v>
      </c>
      <c r="AS118" s="5"/>
      <c r="AT118" s="5"/>
      <c r="AU118" s="5"/>
      <c r="AV118" s="5"/>
      <c r="AW118" s="5"/>
      <c r="AX118" s="5"/>
      <c r="AY118" s="5"/>
      <c r="AZ118" s="5"/>
      <c r="BA118" s="5"/>
      <c r="BB118" s="5"/>
    </row>
    <row r="119" spans="1:54" x14ac:dyDescent="0.3">
      <c r="A119" s="5">
        <v>14860</v>
      </c>
      <c r="B119" s="5"/>
      <c r="C119" s="5">
        <v>3.1890357467619452</v>
      </c>
      <c r="D119" s="5">
        <v>-1.5898389938598718E-2</v>
      </c>
      <c r="E119" s="5">
        <v>-6.5996933342219411E-3</v>
      </c>
      <c r="F119" s="5">
        <v>-2.3174867455476634E-2</v>
      </c>
      <c r="G119" s="5">
        <v>-1.6116331960264463E-3</v>
      </c>
      <c r="H119" s="5">
        <v>-1.1006689933949199E-2</v>
      </c>
      <c r="I119" s="5">
        <v>-7.9078940080710616E-3</v>
      </c>
      <c r="J119" s="5">
        <v>-3.1422348684171653E-2</v>
      </c>
      <c r="K119" s="5">
        <v>-7.1229186037096131E-4</v>
      </c>
      <c r="L119" s="5">
        <v>-0.39719999792436766</v>
      </c>
      <c r="M119" s="5">
        <v>-4.4453776215924959E-2</v>
      </c>
      <c r="N119" s="5">
        <v>-5.6148638564735606E-2</v>
      </c>
      <c r="O119" s="5">
        <v>-2.5754527478559986E-2</v>
      </c>
      <c r="P119" s="5">
        <v>3.9873476507002306E-2</v>
      </c>
      <c r="Q119" s="5">
        <v>-2.6805484926020577E-2</v>
      </c>
      <c r="R119" s="5">
        <v>1.7066057718069742E-2</v>
      </c>
      <c r="S119" s="5">
        <v>-3.6492333974889005E-2</v>
      </c>
      <c r="T119" s="5">
        <v>-0.13811387226151306</v>
      </c>
      <c r="U119" s="5">
        <v>0.10380753289793798</v>
      </c>
      <c r="V119" s="5">
        <v>6.3903299079551917E-2</v>
      </c>
      <c r="W119" s="5">
        <v>0.47862529632461187</v>
      </c>
      <c r="X119" s="5">
        <v>1.8556188095125599</v>
      </c>
      <c r="Y119" s="5">
        <v>0.73822275859994424</v>
      </c>
      <c r="Z119" s="5">
        <v>-0.1321460603562265</v>
      </c>
      <c r="AA119" s="5">
        <v>5.1262419671087491E-3</v>
      </c>
      <c r="AB119" s="5">
        <v>1.0120586032854197</v>
      </c>
      <c r="AC119" s="5">
        <v>0.12631758435801832</v>
      </c>
      <c r="AD119" s="5">
        <v>0.83627317649706379</v>
      </c>
      <c r="AE119" s="5">
        <v>0.18838688316701693</v>
      </c>
      <c r="AF119" s="5">
        <v>0.4529459883778742</v>
      </c>
      <c r="AG119" s="5">
        <v>4.9278878400516715E-2</v>
      </c>
      <c r="AH119" s="5">
        <v>0.3833833960436836</v>
      </c>
      <c r="AI119" s="5">
        <v>0.10536966365502458</v>
      </c>
      <c r="AJ119" s="5">
        <v>0.19417462651814582</v>
      </c>
      <c r="AK119" s="5">
        <v>3.4838818442341747E-2</v>
      </c>
      <c r="AL119" s="5">
        <v>0.12915684646191439</v>
      </c>
      <c r="AM119" s="5">
        <v>3.6358880971202448E-2</v>
      </c>
      <c r="AN119" s="5">
        <v>0.30548663785935826</v>
      </c>
      <c r="AO119" s="5">
        <v>3.0399354614276612E-2</v>
      </c>
      <c r="AP119" s="5">
        <v>2.8801438847438011E-2</v>
      </c>
      <c r="AQ119" s="5">
        <v>5.1997783466216863E-2</v>
      </c>
      <c r="AR119" s="5">
        <v>6.6047960064713335E-2</v>
      </c>
      <c r="AS119" s="5"/>
      <c r="AT119" s="5"/>
      <c r="AU119" s="5"/>
      <c r="AV119" s="5"/>
      <c r="AW119" s="5"/>
      <c r="AX119" s="5"/>
      <c r="AY119" s="5"/>
      <c r="AZ119" s="5"/>
      <c r="BA119" s="5"/>
      <c r="BB119" s="5"/>
    </row>
    <row r="120" spans="1:54" x14ac:dyDescent="0.3">
      <c r="A120" s="5">
        <v>14850</v>
      </c>
      <c r="B120" s="5"/>
      <c r="C120" s="5">
        <v>3.2287212370403262</v>
      </c>
      <c r="D120" s="5">
        <v>-1.5031251984003315E-2</v>
      </c>
      <c r="E120" s="5">
        <v>-6.2552387524743248E-3</v>
      </c>
      <c r="F120" s="5">
        <v>-2.2020080536621297E-2</v>
      </c>
      <c r="G120" s="5">
        <v>-1.5351568822094084E-3</v>
      </c>
      <c r="H120" s="5">
        <v>-1.0510699874109079E-2</v>
      </c>
      <c r="I120" s="5">
        <v>-7.5705518054862394E-3</v>
      </c>
      <c r="J120" s="5">
        <v>-3.0157865781783161E-2</v>
      </c>
      <c r="K120" s="5">
        <v>-6.8535991527072051E-4</v>
      </c>
      <c r="L120" s="5">
        <v>-0.38315300009759945</v>
      </c>
      <c r="M120" s="5">
        <v>-4.2990991821782037E-2</v>
      </c>
      <c r="N120" s="5">
        <v>-5.4439911474551482E-2</v>
      </c>
      <c r="O120" s="5">
        <v>-2.5034834504677118E-2</v>
      </c>
      <c r="P120" s="5">
        <v>3.8859016766052516E-2</v>
      </c>
      <c r="Q120" s="5">
        <v>-2.6190969240002547E-2</v>
      </c>
      <c r="R120" s="5">
        <v>1.6718024777588894E-2</v>
      </c>
      <c r="S120" s="5">
        <v>-3.5841066668022885E-2</v>
      </c>
      <c r="T120" s="5">
        <v>-0.13600279099844498</v>
      </c>
      <c r="U120" s="5">
        <v>0.1024883143105694</v>
      </c>
      <c r="V120" s="5">
        <v>6.3256837125925225E-2</v>
      </c>
      <c r="W120" s="5">
        <v>0.47503141513252134</v>
      </c>
      <c r="X120" s="5">
        <v>1.8465528472988713</v>
      </c>
      <c r="Y120" s="5">
        <v>0.73656406077193881</v>
      </c>
      <c r="Z120" s="5">
        <v>-0.13219994880525748</v>
      </c>
      <c r="AA120" s="5">
        <v>5.1420230576501328E-3</v>
      </c>
      <c r="AB120" s="5">
        <v>1.0178934864667857</v>
      </c>
      <c r="AC120" s="5">
        <v>0.12738731204119319</v>
      </c>
      <c r="AD120" s="5">
        <v>0.84562959710136743</v>
      </c>
      <c r="AE120" s="5">
        <v>0.19101008588868201</v>
      </c>
      <c r="AF120" s="5">
        <v>0.4605000695604769</v>
      </c>
      <c r="AG120" s="5">
        <v>5.0237241054566797E-2</v>
      </c>
      <c r="AH120" s="5">
        <v>0.39190789944278592</v>
      </c>
      <c r="AI120" s="5">
        <v>0.10800805817222489</v>
      </c>
      <c r="AJ120" s="5">
        <v>0.19958459370385911</v>
      </c>
      <c r="AK120" s="5">
        <v>3.5908401923394964E-2</v>
      </c>
      <c r="AL120" s="5">
        <v>0.13349112680274083</v>
      </c>
      <c r="AM120" s="5">
        <v>3.7683565898141945E-2</v>
      </c>
      <c r="AN120" s="5">
        <v>0.31750053466849482</v>
      </c>
      <c r="AO120" s="5">
        <v>3.1683389391458816E-2</v>
      </c>
      <c r="AP120" s="5">
        <v>3.0102376689255007E-2</v>
      </c>
      <c r="AQ120" s="5">
        <v>5.4499823311776628E-2</v>
      </c>
      <c r="AR120" s="5">
        <v>6.9422091864624086E-2</v>
      </c>
      <c r="AS120" s="5"/>
      <c r="AT120" s="5"/>
      <c r="AU120" s="5"/>
      <c r="AV120" s="5"/>
      <c r="AW120" s="5"/>
      <c r="AX120" s="5"/>
      <c r="AY120" s="5"/>
      <c r="AZ120" s="5"/>
      <c r="BA120" s="5"/>
      <c r="BB120" s="5"/>
    </row>
    <row r="121" spans="1:54" x14ac:dyDescent="0.3">
      <c r="A121" s="5">
        <v>14840</v>
      </c>
      <c r="B121" s="5"/>
      <c r="C121" s="5">
        <v>3.2672277287724887</v>
      </c>
      <c r="D121" s="5">
        <v>-1.4203279770924527E-2</v>
      </c>
      <c r="E121" s="5">
        <v>-5.9253802751563674E-3</v>
      </c>
      <c r="F121" s="5">
        <v>-2.0910936227002533E-2</v>
      </c>
      <c r="G121" s="5">
        <v>-1.4614803643245365E-3</v>
      </c>
      <c r="H121" s="5">
        <v>-1.0031385783546027E-2</v>
      </c>
      <c r="I121" s="5">
        <v>-7.2435149621066317E-3</v>
      </c>
      <c r="J121" s="5">
        <v>-2.8928001558353476E-2</v>
      </c>
      <c r="K121" s="5">
        <v>-6.590768034429441E-4</v>
      </c>
      <c r="L121" s="5">
        <v>-0.36939632770827796</v>
      </c>
      <c r="M121" s="5">
        <v>-4.1553189594361564E-2</v>
      </c>
      <c r="N121" s="5">
        <v>-5.2753883118982291E-2</v>
      </c>
      <c r="O121" s="5">
        <v>-2.4321785590342031E-2</v>
      </c>
      <c r="P121" s="5">
        <v>3.7849474737237827E-2</v>
      </c>
      <c r="Q121" s="5">
        <v>-2.5576468098352744E-2</v>
      </c>
      <c r="R121" s="5">
        <v>1.6368111510383247E-2</v>
      </c>
      <c r="S121" s="5">
        <v>-3.5182186563849527E-2</v>
      </c>
      <c r="T121" s="5">
        <v>-0.13385103008944768</v>
      </c>
      <c r="U121" s="5">
        <v>0.10113092339167988</v>
      </c>
      <c r="V121" s="5">
        <v>6.2583028549321393E-2</v>
      </c>
      <c r="W121" s="5">
        <v>0.47121021209891101</v>
      </c>
      <c r="X121" s="5">
        <v>1.8365432816328062</v>
      </c>
      <c r="Y121" s="5">
        <v>0.73451529700132334</v>
      </c>
      <c r="Z121" s="5">
        <v>-0.13218322907033819</v>
      </c>
      <c r="AA121" s="5">
        <v>5.1551074376198682E-3</v>
      </c>
      <c r="AB121" s="5">
        <v>1.0232189513047789</v>
      </c>
      <c r="AC121" s="5">
        <v>0.1283981855852718</v>
      </c>
      <c r="AD121" s="5">
        <v>0.85464020909689786</v>
      </c>
      <c r="AE121" s="5">
        <v>0.19356813615157548</v>
      </c>
      <c r="AF121" s="5">
        <v>0.46793518875638584</v>
      </c>
      <c r="AG121" s="5">
        <v>5.1187540816975984E-2</v>
      </c>
      <c r="AH121" s="5">
        <v>0.40041381418571309</v>
      </c>
      <c r="AI121" s="5">
        <v>0.11065520358891059</v>
      </c>
      <c r="AJ121" s="5">
        <v>0.20503947129343786</v>
      </c>
      <c r="AK121" s="5">
        <v>3.6991800317373556E-2</v>
      </c>
      <c r="AL121" s="5">
        <v>0.1379002030412266</v>
      </c>
      <c r="AM121" s="5">
        <v>3.9036586028631415E-2</v>
      </c>
      <c r="AN121" s="5">
        <v>0.32981915284025376</v>
      </c>
      <c r="AO121" s="5">
        <v>3.3004935878351307E-2</v>
      </c>
      <c r="AP121" s="5">
        <v>3.1446201719030467E-2</v>
      </c>
      <c r="AQ121" s="5">
        <v>5.7093542442218405E-2</v>
      </c>
      <c r="AR121" s="5">
        <v>7.2932053717470136E-2</v>
      </c>
      <c r="AS121" s="5"/>
      <c r="AT121" s="5"/>
      <c r="AU121" s="5"/>
      <c r="AV121" s="5"/>
      <c r="AW121" s="5"/>
      <c r="AX121" s="5"/>
      <c r="AY121" s="5"/>
      <c r="AZ121" s="5"/>
      <c r="BA121" s="5"/>
      <c r="BB121" s="5"/>
    </row>
    <row r="122" spans="1:54" x14ac:dyDescent="0.3">
      <c r="A122" s="5">
        <v>14830</v>
      </c>
      <c r="B122" s="5"/>
      <c r="C122" s="5">
        <v>3.3045359094111943</v>
      </c>
      <c r="D122" s="5">
        <v>-1.3413221984908765E-2</v>
      </c>
      <c r="E122" s="5">
        <v>-5.6097082561545599E-3</v>
      </c>
      <c r="F122" s="5">
        <v>-1.9846342998038381E-2</v>
      </c>
      <c r="G122" s="5">
        <v>-1.3905492599636936E-3</v>
      </c>
      <c r="H122" s="5">
        <v>-9.5685060726870552E-3</v>
      </c>
      <c r="I122" s="5">
        <v>-6.9266912616959813E-3</v>
      </c>
      <c r="J122" s="5">
        <v>-2.7732667347992939E-2</v>
      </c>
      <c r="K122" s="5">
        <v>-6.3344582243277732E-4</v>
      </c>
      <c r="L122" s="5">
        <v>-0.35593425268657619</v>
      </c>
      <c r="M122" s="5">
        <v>-4.0141063920282945E-2</v>
      </c>
      <c r="N122" s="5">
        <v>-5.1091636794181695E-2</v>
      </c>
      <c r="O122" s="5">
        <v>-2.3615943334217508E-2</v>
      </c>
      <c r="P122" s="5">
        <v>3.6845781379149269E-2</v>
      </c>
      <c r="Q122" s="5">
        <v>-2.4962621597813449E-2</v>
      </c>
      <c r="R122" s="5">
        <v>1.6016719286838878E-2</v>
      </c>
      <c r="S122" s="5">
        <v>-3.4516509205562249E-2</v>
      </c>
      <c r="T122" s="5">
        <v>-0.13166141454695099</v>
      </c>
      <c r="U122" s="5">
        <v>9.9737220930030596E-2</v>
      </c>
      <c r="V122" s="5">
        <v>6.1882822586968034E-2</v>
      </c>
      <c r="W122" s="5">
        <v>0.46716711336979622</v>
      </c>
      <c r="X122" s="5">
        <v>1.8256039795360544</v>
      </c>
      <c r="Y122" s="5">
        <v>0.73207895199009421</v>
      </c>
      <c r="Z122" s="5">
        <v>-0.13209578519927495</v>
      </c>
      <c r="AA122" s="5">
        <v>5.165468729630621E-3</v>
      </c>
      <c r="AB122" s="5">
        <v>1.0280255621204002</v>
      </c>
      <c r="AC122" s="5">
        <v>0.12934852609829708</v>
      </c>
      <c r="AD122" s="5">
        <v>0.86329085850270215</v>
      </c>
      <c r="AE122" s="5">
        <v>0.19605724794351528</v>
      </c>
      <c r="AF122" s="5">
        <v>0.4752410759212129</v>
      </c>
      <c r="AG122" s="5">
        <v>5.212856947002116E-2</v>
      </c>
      <c r="AH122" s="5">
        <v>0.40889136913941648</v>
      </c>
      <c r="AI122" s="5">
        <v>0.11330842014303796</v>
      </c>
      <c r="AJ122" s="5">
        <v>0.210534560016232</v>
      </c>
      <c r="AK122" s="5">
        <v>3.8088259852637543E-2</v>
      </c>
      <c r="AL122" s="5">
        <v>0.14238180560783015</v>
      </c>
      <c r="AM122" s="5">
        <v>4.0417510864204441E-2</v>
      </c>
      <c r="AN122" s="5">
        <v>0.34244118961430442</v>
      </c>
      <c r="AO122" s="5">
        <v>3.4364156306128615E-2</v>
      </c>
      <c r="AP122" s="5">
        <v>3.2833407921203352E-2</v>
      </c>
      <c r="AQ122" s="5">
        <v>5.9780572242432231E-2</v>
      </c>
      <c r="AR122" s="5">
        <v>7.6581029538983908E-2</v>
      </c>
      <c r="AS122" s="5"/>
      <c r="AT122" s="5"/>
      <c r="AU122" s="5"/>
      <c r="AV122" s="5"/>
      <c r="AW122" s="5"/>
      <c r="AX122" s="5"/>
      <c r="AY122" s="5"/>
      <c r="AZ122" s="5"/>
      <c r="BA122" s="5"/>
      <c r="BB122" s="5"/>
    </row>
    <row r="123" spans="1:54" x14ac:dyDescent="0.3">
      <c r="A123" s="5">
        <v>14820</v>
      </c>
      <c r="B123" s="5"/>
      <c r="C123" s="5">
        <v>3.3406278864448642</v>
      </c>
      <c r="D123" s="5">
        <v>-1.2659835826894617E-2</v>
      </c>
      <c r="E123" s="5">
        <v>-5.3078121357402266E-3</v>
      </c>
      <c r="F123" s="5">
        <v>-1.8825193901783978E-2</v>
      </c>
      <c r="G123" s="5">
        <v>-1.3223074797890952E-3</v>
      </c>
      <c r="H123" s="5">
        <v>-9.1218044742773594E-3</v>
      </c>
      <c r="I123" s="5">
        <v>-6.6199766104204846E-3</v>
      </c>
      <c r="J123" s="5">
        <v>-2.6571724910090005E-2</v>
      </c>
      <c r="K123" s="5">
        <v>-6.084691490464857E-4</v>
      </c>
      <c r="L123" s="5">
        <v>-0.34277045051245331</v>
      </c>
      <c r="M123" s="5">
        <v>-3.8755248091308744E-2</v>
      </c>
      <c r="N123" s="5">
        <v>-4.945418824221752E-2</v>
      </c>
      <c r="O123" s="5">
        <v>-2.2917844604134149E-2</v>
      </c>
      <c r="P123" s="5">
        <v>3.5848836837653796E-2</v>
      </c>
      <c r="Q123" s="5">
        <v>-2.4350055516327389E-2</v>
      </c>
      <c r="R123" s="5">
        <v>1.5664244482102681E-2</v>
      </c>
      <c r="S123" s="5">
        <v>-3.384484805387887E-2</v>
      </c>
      <c r="T123" s="5">
        <v>-0.12943679213215203</v>
      </c>
      <c r="U123" s="5">
        <v>9.8309105642513869E-2</v>
      </c>
      <c r="V123" s="5">
        <v>6.1157202885844697E-2</v>
      </c>
      <c r="W123" s="5">
        <v>0.46290786980068221</v>
      </c>
      <c r="X123" s="5">
        <v>1.8137502564979442</v>
      </c>
      <c r="Y123" s="5">
        <v>0.72925813150380203</v>
      </c>
      <c r="Z123" s="5">
        <v>-0.13193761461408007</v>
      </c>
      <c r="AA123" s="5">
        <v>5.1730848062064311E-3</v>
      </c>
      <c r="AB123" s="5">
        <v>1.0323046466436918</v>
      </c>
      <c r="AC123" s="5">
        <v>0.13023673486296863</v>
      </c>
      <c r="AD123" s="5">
        <v>0.87156778651666245</v>
      </c>
      <c r="AE123" s="5">
        <v>0.19847368641354585</v>
      </c>
      <c r="AF123" s="5">
        <v>0.48240747778811538</v>
      </c>
      <c r="AG123" s="5">
        <v>5.3059107747362298E-2</v>
      </c>
      <c r="AH123" s="5">
        <v>0.41733060008991496</v>
      </c>
      <c r="AI123" s="5">
        <v>0.11596494473771295</v>
      </c>
      <c r="AJ123" s="5">
        <v>0.21606495210562002</v>
      </c>
      <c r="AK123" s="5">
        <v>3.9196980142326913E-2</v>
      </c>
      <c r="AL123" s="5">
        <v>0.14693346249759601</v>
      </c>
      <c r="AM123" s="5">
        <v>4.1825846525382557E-2</v>
      </c>
      <c r="AN123" s="5">
        <v>0.35536477871320538</v>
      </c>
      <c r="AO123" s="5">
        <v>3.5761156718104974E-2</v>
      </c>
      <c r="AP123" s="5">
        <v>3.4264439504840268E-2</v>
      </c>
      <c r="AQ123" s="5">
        <v>6.2562468408465272E-2</v>
      </c>
      <c r="AR123" s="5">
        <v>8.0372137272056471E-2</v>
      </c>
      <c r="AS123" s="5"/>
      <c r="AT123" s="5"/>
      <c r="AU123" s="5"/>
      <c r="AV123" s="5"/>
      <c r="AW123" s="5"/>
      <c r="AX123" s="5"/>
      <c r="AY123" s="5"/>
      <c r="AZ123" s="5"/>
      <c r="BA123" s="5"/>
      <c r="BB123" s="5"/>
    </row>
    <row r="124" spans="1:54" x14ac:dyDescent="0.3">
      <c r="A124" s="5">
        <v>14810</v>
      </c>
      <c r="B124" s="5"/>
      <c r="C124" s="5">
        <v>3.375487187593099</v>
      </c>
      <c r="D124" s="5">
        <v>-1.1941889073369211E-2</v>
      </c>
      <c r="E124" s="5">
        <v>-5.019281314375415E-3</v>
      </c>
      <c r="F124" s="5">
        <v>-1.7846369537202152E-2</v>
      </c>
      <c r="G124" s="5">
        <v>-1.2566974176524833E-3</v>
      </c>
      <c r="H124" s="5">
        <v>-8.6910111856389298E-3</v>
      </c>
      <c r="I124" s="5">
        <v>-6.3232557228890488E-3</v>
      </c>
      <c r="J124" s="5">
        <v>-2.5444988568453029E-2</v>
      </c>
      <c r="K124" s="5">
        <v>-5.8414787410758355E-4</v>
      </c>
      <c r="L124" s="5">
        <v>-0.32990801205855858</v>
      </c>
      <c r="M124" s="5">
        <v>-3.739631483398731E-2</v>
      </c>
      <c r="N124" s="5">
        <v>-4.7842485411331723E-2</v>
      </c>
      <c r="O124" s="5">
        <v>-2.2228000067655958E-2</v>
      </c>
      <c r="P124" s="5">
        <v>3.4859509266573122E-2</v>
      </c>
      <c r="Q124" s="5">
        <v>-2.3739380292823079E-2</v>
      </c>
      <c r="R124" s="5">
        <v>1.5311077733045825E-2</v>
      </c>
      <c r="S124" s="5">
        <v>-3.3168012808793952E-2</v>
      </c>
      <c r="T124" s="5">
        <v>-0.12718002707162859</v>
      </c>
      <c r="U124" s="5">
        <v>9.6848509789403098E-2</v>
      </c>
      <c r="V124" s="5">
        <v>6.0407185170061641E-2</v>
      </c>
      <c r="W124" s="5">
        <v>0.45843854324559147</v>
      </c>
      <c r="X124" s="5">
        <v>1.8009988410151441</v>
      </c>
      <c r="Y124" s="5">
        <v>0.72605655617513332</v>
      </c>
      <c r="Z124" s="5">
        <v>-0.13170882850047677</v>
      </c>
      <c r="AA124" s="5">
        <v>5.1779378631973613E-3</v>
      </c>
      <c r="AB124" s="5">
        <v>1.0360483214275595</v>
      </c>
      <c r="AC124" s="5">
        <v>0.13106129771883451</v>
      </c>
      <c r="AD124" s="5">
        <v>0.87945766501423195</v>
      </c>
      <c r="AE124" s="5">
        <v>0.20081377687594765</v>
      </c>
      <c r="AF124" s="5">
        <v>0.48942418060345522</v>
      </c>
      <c r="AG124" s="5">
        <v>5.3977927757775122E-2</v>
      </c>
      <c r="AH124" s="5">
        <v>0.42572136676280203</v>
      </c>
      <c r="AI124" s="5">
        <v>0.11862193469099185</v>
      </c>
      <c r="AJ124" s="5">
        <v>0.22162553570086799</v>
      </c>
      <c r="AK124" s="5">
        <v>4.0317114384295277E-2</v>
      </c>
      <c r="AL124" s="5">
        <v>0.15155249734682924</v>
      </c>
      <c r="AM124" s="5">
        <v>4.3261034346374183E-2</v>
      </c>
      <c r="AN124" s="5">
        <v>0.36858747058493935</v>
      </c>
      <c r="AO124" s="5">
        <v>3.7195984180210036E-2</v>
      </c>
      <c r="AP124" s="5">
        <v>3.5739687495626372E-2</v>
      </c>
      <c r="AQ124" s="5">
        <v>6.5440703545472143E-2</v>
      </c>
      <c r="AR124" s="5">
        <v>8.4308418230780086E-2</v>
      </c>
      <c r="AS124" s="5"/>
      <c r="AT124" s="5"/>
      <c r="AU124" s="5"/>
      <c r="AV124" s="5"/>
      <c r="AW124" s="5"/>
      <c r="AX124" s="5"/>
      <c r="AY124" s="5"/>
      <c r="AZ124" s="5"/>
      <c r="BA124" s="5"/>
      <c r="BB124" s="5"/>
    </row>
    <row r="125" spans="1:54" x14ac:dyDescent="0.3">
      <c r="A125" s="5">
        <v>14800</v>
      </c>
      <c r="B125" s="5"/>
      <c r="C125" s="5">
        <v>3.4090987577401939</v>
      </c>
      <c r="D125" s="5">
        <v>-1.1258162004577967E-2</v>
      </c>
      <c r="E125" s="5">
        <v>-4.7437059840165332E-3</v>
      </c>
      <c r="F125" s="5">
        <v>-1.6908740910403067E-2</v>
      </c>
      <c r="G125" s="5">
        <v>-1.1936601362039631E-3</v>
      </c>
      <c r="H125" s="5">
        <v>-8.2758439979051194E-3</v>
      </c>
      <c r="I125" s="5">
        <v>-6.0364028099103365E-3</v>
      </c>
      <c r="J125" s="5">
        <v>-2.4352227393385249E-2</v>
      </c>
      <c r="K125" s="5">
        <v>-5.6048203881106922E-4</v>
      </c>
      <c r="L125" s="5">
        <v>-0.31734945656241725</v>
      </c>
      <c r="M125" s="5">
        <v>-3.6064776980247765E-2</v>
      </c>
      <c r="N125" s="5">
        <v>-4.6257408398337377E-2</v>
      </c>
      <c r="O125" s="5">
        <v>-2.1546893802185212E-2</v>
      </c>
      <c r="P125" s="5">
        <v>3.3878633757535678E-2</v>
      </c>
      <c r="Q125" s="5">
        <v>-2.3131190066819927E-2</v>
      </c>
      <c r="R125" s="5">
        <v>1.4957603222742737E-2</v>
      </c>
      <c r="S125" s="5">
        <v>-3.2486807765087285E-2</v>
      </c>
      <c r="T125" s="5">
        <v>-0.12489399380370594</v>
      </c>
      <c r="U125" s="5">
        <v>9.5357394740572934E-2</v>
      </c>
      <c r="V125" s="5">
        <v>5.9633814838175217E-2</v>
      </c>
      <c r="W125" s="5">
        <v>0.45376549207098416</v>
      </c>
      <c r="X125" s="5">
        <v>1.7873678354021671</v>
      </c>
      <c r="Y125" s="5">
        <v>0.72247855365240932</v>
      </c>
      <c r="Z125" s="5">
        <v>-0.13140965189354781</v>
      </c>
      <c r="AA125" s="5">
        <v>5.1800144820511682E-3</v>
      </c>
      <c r="AB125" s="5">
        <v>1.0392495153726575</v>
      </c>
      <c r="AC125" s="5">
        <v>0.13182078926900326</v>
      </c>
      <c r="AD125" s="5">
        <v>0.88694763140819377</v>
      </c>
      <c r="AE125" s="5">
        <v>0.20307391380982395</v>
      </c>
      <c r="AF125" s="5">
        <v>0.49628103322033318</v>
      </c>
      <c r="AG125" s="5">
        <v>5.4883795488964937E-2</v>
      </c>
      <c r="AH125" s="5">
        <v>0.43405337077208356</v>
      </c>
      <c r="AI125" s="5">
        <v>0.12127647181371407</v>
      </c>
      <c r="AJ125" s="5">
        <v>0.22721099995378022</v>
      </c>
      <c r="AK125" s="5">
        <v>4.1447769696861585E-2</v>
      </c>
      <c r="AL125" s="5">
        <v>0.15623602800704425</v>
      </c>
      <c r="AM125" s="5">
        <v>4.4722449594110772E-2</v>
      </c>
      <c r="AN125" s="5">
        <v>0.38210621342580048</v>
      </c>
      <c r="AO125" s="5">
        <v>3.8668624028456937E-2</v>
      </c>
      <c r="AP125" s="5">
        <v>3.7259486310410032E-2</v>
      </c>
      <c r="AQ125" s="5">
        <v>6.8416659615097061E-2</v>
      </c>
      <c r="AR125" s="5">
        <v>8.8392826074975284E-2</v>
      </c>
      <c r="AS125" s="5"/>
      <c r="AT125" s="5"/>
      <c r="AU125" s="5"/>
      <c r="AV125" s="5"/>
      <c r="AW125" s="5"/>
      <c r="AX125" s="5"/>
      <c r="AY125" s="5"/>
      <c r="AZ125" s="5"/>
      <c r="BA125" s="5"/>
      <c r="BB125" s="5"/>
    </row>
    <row r="126" spans="1:54" x14ac:dyDescent="0.3">
      <c r="A126" s="5">
        <v>14790</v>
      </c>
      <c r="B126" s="5"/>
      <c r="C126" s="5">
        <v>3.4414489526676779</v>
      </c>
      <c r="D126" s="5">
        <v>-1.060744920160701E-2</v>
      </c>
      <c r="E126" s="5">
        <v>-4.4806779164366624E-3</v>
      </c>
      <c r="F126" s="5">
        <v>-1.6011172184993351E-2</v>
      </c>
      <c r="G126" s="5">
        <v>-1.1331355476191256E-3</v>
      </c>
      <c r="H126" s="5">
        <v>-7.8760094093078235E-3</v>
      </c>
      <c r="I126" s="5">
        <v>-5.7592822657907168E-3</v>
      </c>
      <c r="J126" s="5">
        <v>-2.329316741842994E-2</v>
      </c>
      <c r="K126" s="5">
        <v>-5.3747067251002571E-4</v>
      </c>
      <c r="L126" s="5">
        <v>-0.30509674565258937</v>
      </c>
      <c r="M126" s="5">
        <v>-3.476108827282498E-2</v>
      </c>
      <c r="N126" s="5">
        <v>-4.469976956856192E-2</v>
      </c>
      <c r="O126" s="5">
        <v>-2.0874982983942976E-2</v>
      </c>
      <c r="P126" s="5">
        <v>3.2907011380041797E-2</v>
      </c>
      <c r="Q126" s="5">
        <v>-2.2526061779757262E-2</v>
      </c>
      <c r="R126" s="5">
        <v>1.4604197994277701E-2</v>
      </c>
      <c r="S126" s="5">
        <v>-3.1802030206330274E-2</v>
      </c>
      <c r="T126" s="5">
        <v>-0.12258157077406232</v>
      </c>
      <c r="U126" s="5">
        <v>9.3837746507192704E-2</v>
      </c>
      <c r="V126" s="5">
        <v>5.8838164498500253E-2</v>
      </c>
      <c r="W126" s="5">
        <v>0.44889535594326269</v>
      </c>
      <c r="X126" s="5">
        <v>1.7728766730000387</v>
      </c>
      <c r="Y126" s="5">
        <v>0.71852904911458482</v>
      </c>
      <c r="Z126" s="5">
        <v>-0.13104042345776928</v>
      </c>
      <c r="AA126" s="5">
        <v>5.179305680656188E-3</v>
      </c>
      <c r="AB126" s="5">
        <v>1.0419019912675902</v>
      </c>
      <c r="AC126" s="5">
        <v>0.13251387689540264</v>
      </c>
      <c r="AD126" s="5">
        <v>0.89402532274561342</v>
      </c>
      <c r="AE126" s="5">
        <v>0.20525056982471918</v>
      </c>
      <c r="AF126" s="5">
        <v>0.50296797048178066</v>
      </c>
      <c r="AG126" s="5">
        <v>5.5775473385136741E-2</v>
      </c>
      <c r="AH126" s="5">
        <v>0.44231617446299643</v>
      </c>
      <c r="AI126" s="5">
        <v>0.12392556681158029</v>
      </c>
      <c r="AJ126" s="5">
        <v>0.232815840846018</v>
      </c>
      <c r="AK126" s="5">
        <v>4.2588007594068347E-2</v>
      </c>
      <c r="AL126" s="5">
        <v>0.16098096563996747</v>
      </c>
      <c r="AM126" s="5">
        <v>4.6209400321034801E-2</v>
      </c>
      <c r="AN126" s="5">
        <v>0.39591733508179366</v>
      </c>
      <c r="AO126" s="5">
        <v>4.0178997164441989E-2</v>
      </c>
      <c r="AP126" s="5">
        <v>3.8824110325047796E-2</v>
      </c>
      <c r="AQ126" s="5">
        <v>7.1491620250008436E-2</v>
      </c>
      <c r="AR126" s="5">
        <v>9.2628215432133024E-2</v>
      </c>
      <c r="AS126" s="5"/>
      <c r="AT126" s="5"/>
      <c r="AU126" s="5"/>
      <c r="AV126" s="5"/>
      <c r="AW126" s="5"/>
      <c r="AX126" s="5"/>
      <c r="AY126" s="5"/>
      <c r="AZ126" s="5"/>
      <c r="BA126" s="5"/>
      <c r="BB126" s="5"/>
    </row>
    <row r="127" spans="1:54" x14ac:dyDescent="0.3">
      <c r="A127" s="5">
        <v>14780</v>
      </c>
      <c r="B127" s="5"/>
      <c r="C127" s="5">
        <v>3.4725255296583959</v>
      </c>
      <c r="D127" s="5">
        <v>-9.988561213581772E-3</v>
      </c>
      <c r="E127" s="5">
        <v>-4.2297912082612885E-3</v>
      </c>
      <c r="F127" s="5">
        <v>-1.5152523319240097E-2</v>
      </c>
      <c r="G127" s="5">
        <v>-1.0750625891066564E-3</v>
      </c>
      <c r="H127" s="5">
        <v>-7.4912037197688922E-3</v>
      </c>
      <c r="I127" s="5">
        <v>-5.4917493530798403E-3</v>
      </c>
      <c r="J127" s="5">
        <v>-2.2267493883690016E-2</v>
      </c>
      <c r="K127" s="5">
        <v>-5.1511183176884006E-4</v>
      </c>
      <c r="L127" s="5">
        <v>-0.29315129835197584</v>
      </c>
      <c r="M127" s="5">
        <v>-3.3485644299081949E-2</v>
      </c>
      <c r="N127" s="5">
        <v>-4.3170313848227601E-2</v>
      </c>
      <c r="O127" s="5">
        <v>-2.0212697654886817E-2</v>
      </c>
      <c r="P127" s="5">
        <v>3.1945408332363708E-2</v>
      </c>
      <c r="Q127" s="5">
        <v>-2.1924554339687506E-2</v>
      </c>
      <c r="R127" s="5">
        <v>1.4251231295555366E-2</v>
      </c>
      <c r="S127" s="5">
        <v>-3.1114468841926833E-2</v>
      </c>
      <c r="T127" s="5">
        <v>-0.1202456342996838</v>
      </c>
      <c r="U127" s="5">
        <v>9.2291571253407756E-2</v>
      </c>
      <c r="V127" s="5">
        <v>5.8021331450666382E-2</v>
      </c>
      <c r="W127" s="5">
        <v>0.4438350399411698</v>
      </c>
      <c r="X127" s="5">
        <v>1.7575460719239966</v>
      </c>
      <c r="Y127" s="5">
        <v>0.7142135541805501</v>
      </c>
      <c r="Z127" s="5">
        <v>-0.13060159496081131</v>
      </c>
      <c r="AA127" s="5">
        <v>5.1758069525104054E-3</v>
      </c>
      <c r="AB127" s="5">
        <v>1.0440003652551284</v>
      </c>
      <c r="AC127" s="5">
        <v>0.13313932456711913</v>
      </c>
      <c r="AD127" s="5">
        <v>0.90067890891892455</v>
      </c>
      <c r="AE127" s="5">
        <v>0.20734030456225766</v>
      </c>
      <c r="AF127" s="5">
        <v>0.50947503682270479</v>
      </c>
      <c r="AG127" s="5">
        <v>5.6651722991555485E-2</v>
      </c>
      <c r="AH127" s="5">
        <v>0.45049922060996622</v>
      </c>
      <c r="AI127" s="5">
        <v>0.12656616400631976</v>
      </c>
      <c r="AJ127" s="5">
        <v>0.23843436772051413</v>
      </c>
      <c r="AK127" s="5">
        <v>4.3736844603724366E-2</v>
      </c>
      <c r="AL127" s="5">
        <v>0.16578401435626894</v>
      </c>
      <c r="AM127" s="5">
        <v>4.7721126360934209E-2</v>
      </c>
      <c r="AN127" s="5">
        <v>0.41001652592793514</v>
      </c>
      <c r="AO127" s="5">
        <v>4.1726957410249302E-2</v>
      </c>
      <c r="AP127" s="5">
        <v>4.0433770446851452E-2</v>
      </c>
      <c r="AQ127" s="5">
        <v>7.4666762954788746E-2</v>
      </c>
      <c r="AR127" s="5">
        <v>9.7017330186107115E-2</v>
      </c>
      <c r="AS127" s="5"/>
      <c r="AT127" s="5"/>
      <c r="AU127" s="5"/>
      <c r="AV127" s="5"/>
      <c r="AW127" s="5"/>
      <c r="AX127" s="5"/>
      <c r="AY127" s="5"/>
      <c r="AZ127" s="5"/>
      <c r="BA127" s="5"/>
      <c r="BB127" s="5"/>
    </row>
    <row r="128" spans="1:54" x14ac:dyDescent="0.3">
      <c r="A128" s="5">
        <v>14770</v>
      </c>
      <c r="B128" s="5"/>
      <c r="C128" s="5">
        <v>3.5023176350556109</v>
      </c>
      <c r="D128" s="5">
        <v>-9.4003260966191785E-3</v>
      </c>
      <c r="E128" s="5">
        <v>-3.990642982582027E-3</v>
      </c>
      <c r="F128" s="5">
        <v>-1.4331652587307234E-2</v>
      </c>
      <c r="G128" s="5">
        <v>-1.0193793928918241E-3</v>
      </c>
      <c r="H128" s="5">
        <v>-7.1211141042257274E-3</v>
      </c>
      <c r="I128" s="5">
        <v>-5.2336508827604189E-3</v>
      </c>
      <c r="J128" s="5">
        <v>-2.1274853497821274E-2</v>
      </c>
      <c r="K128" s="5">
        <v>-4.9340264051854119E-4</v>
      </c>
      <c r="L128" s="5">
        <v>-0.28151400698028534</v>
      </c>
      <c r="M128" s="5">
        <v>-3.2238783546501538E-2</v>
      </c>
      <c r="N128" s="5">
        <v>-4.166971918365716E-2</v>
      </c>
      <c r="O128" s="5">
        <v>-1.9560440566368634E-2</v>
      </c>
      <c r="P128" s="5">
        <v>3.0994555203478557E-2</v>
      </c>
      <c r="Q128" s="5">
        <v>-2.1327207850716724E-2</v>
      </c>
      <c r="R128" s="5">
        <v>1.3899063956650762E-2</v>
      </c>
      <c r="S128" s="5">
        <v>-3.0424902291505334E-2</v>
      </c>
      <c r="T128" s="5">
        <v>-0.11788905251982296</v>
      </c>
      <c r="U128" s="5">
        <v>9.0720890802478513E-2</v>
      </c>
      <c r="V128" s="5">
        <v>5.7184435121824209E-2</v>
      </c>
      <c r="W128" s="5">
        <v>0.43859169804675469</v>
      </c>
      <c r="X128" s="5">
        <v>1.7413979855039809</v>
      </c>
      <c r="Y128" s="5">
        <v>0.70953815424663569</v>
      </c>
      <c r="Z128" s="5">
        <v>-0.13009373044163913</v>
      </c>
      <c r="AA128" s="5">
        <v>5.169518294013924E-3</v>
      </c>
      <c r="AB128" s="5">
        <v>1.0455401241420987</v>
      </c>
      <c r="AC128" s="5">
        <v>0.13369599642693472</v>
      </c>
      <c r="AD128" s="5">
        <v>0.90689712486958474</v>
      </c>
      <c r="AE128" s="5">
        <v>0.20933977350350302</v>
      </c>
      <c r="AF128" s="5">
        <v>0.51579241001736231</v>
      </c>
      <c r="AG128" s="5">
        <v>5.7511307658908342E-2</v>
      </c>
      <c r="AH128" s="5">
        <v>0.45859185292656568</v>
      </c>
      <c r="AI128" s="5">
        <v>0.12919514636939761</v>
      </c>
      <c r="AJ128" s="5">
        <v>0.24406071052762948</v>
      </c>
      <c r="AK128" s="5">
        <v>4.4893253031057054E-2</v>
      </c>
      <c r="AL128" s="5">
        <v>0.17064167141949019</v>
      </c>
      <c r="AM128" s="5">
        <v>4.9256798476924588E-2</v>
      </c>
      <c r="AN128" s="5">
        <v>0.42439882282511271</v>
      </c>
      <c r="AO128" s="5">
        <v>4.3312288934447378E-2</v>
      </c>
      <c r="AP128" s="5">
        <v>4.2088610703504781E-2</v>
      </c>
      <c r="AQ128" s="5">
        <v>7.7943151213828971E-2</v>
      </c>
      <c r="AR128" s="5">
        <v>0.10156279145427585</v>
      </c>
      <c r="AS128" s="5"/>
      <c r="AT128" s="5"/>
      <c r="AU128" s="5"/>
      <c r="AV128" s="5"/>
      <c r="AW128" s="5"/>
      <c r="AX128" s="5"/>
      <c r="AY128" s="5"/>
      <c r="AZ128" s="5"/>
      <c r="BA128" s="5"/>
      <c r="BB128" s="5"/>
    </row>
    <row r="129" spans="1:54" x14ac:dyDescent="0.3">
      <c r="A129" s="5">
        <v>14760</v>
      </c>
      <c r="B129" s="5"/>
      <c r="C129" s="5">
        <v>3.530815788871565</v>
      </c>
      <c r="D129" s="5">
        <v>-8.8415908265458698E-3</v>
      </c>
      <c r="E129" s="5">
        <v>-3.762834047171875E-3</v>
      </c>
      <c r="F129" s="5">
        <v>-1.3547418982360931E-2</v>
      </c>
      <c r="G129" s="5">
        <v>-9.6602345040398331E-4</v>
      </c>
      <c r="H129" s="5">
        <v>-6.7654196623035071E-3</v>
      </c>
      <c r="I129" s="5">
        <v>-4.9848258879726277E-3</v>
      </c>
      <c r="J129" s="5">
        <v>-2.0314856711018882E-2</v>
      </c>
      <c r="K129" s="5">
        <v>-4.7233933115110801E-4</v>
      </c>
      <c r="L129" s="5">
        <v>-0.27018525387688352</v>
      </c>
      <c r="M129" s="5">
        <v>-3.1020788572887047E-2</v>
      </c>
      <c r="N129" s="5">
        <v>-4.0198597161234063E-2</v>
      </c>
      <c r="O129" s="5">
        <v>-1.8918587098080308E-2</v>
      </c>
      <c r="P129" s="5">
        <v>3.0055146345826601E-2</v>
      </c>
      <c r="Q129" s="5">
        <v>-2.0734542908305766E-2</v>
      </c>
      <c r="R129" s="5">
        <v>1.35480478010893E-2</v>
      </c>
      <c r="S129" s="5">
        <v>-2.9734097620747264E-2</v>
      </c>
      <c r="T129" s="5">
        <v>-0.11551467945207324</v>
      </c>
      <c r="U129" s="5">
        <v>8.9127738151750957E-2</v>
      </c>
      <c r="V129" s="5">
        <v>5.63286144660224E-2</v>
      </c>
      <c r="W129" s="5">
        <v>0.43317271607072894</v>
      </c>
      <c r="X129" s="5">
        <v>1.7244555495840093</v>
      </c>
      <c r="Y129" s="5">
        <v>0.70450949429218501</v>
      </c>
      <c r="Z129" s="5">
        <v>-0.12951750507460455</v>
      </c>
      <c r="AA129" s="5">
        <v>5.1604442197255591E-3</v>
      </c>
      <c r="AB129" s="5">
        <v>1.046517640477947</v>
      </c>
      <c r="AC129" s="5">
        <v>0.13418286014183403</v>
      </c>
      <c r="AD129" s="5">
        <v>0.91266930166469251</v>
      </c>
      <c r="AE129" s="5">
        <v>0.21124573665153007</v>
      </c>
      <c r="AF129" s="5">
        <v>0.52191042499703055</v>
      </c>
      <c r="AG129" s="5">
        <v>5.8352995299879508E-2</v>
      </c>
      <c r="AH129" s="5">
        <v>0.46658333734002577</v>
      </c>
      <c r="AI129" s="5">
        <v>0.13180934086031038</v>
      </c>
      <c r="AJ129" s="5">
        <v>0.24968882778405321</v>
      </c>
      <c r="AK129" s="5">
        <v>4.6056161870351081E-2</v>
      </c>
      <c r="AL129" s="5">
        <v>0.17555022803515957</v>
      </c>
      <c r="AM129" s="5">
        <v>5.0815517670472078E-2</v>
      </c>
      <c r="AN129" s="5">
        <v>0.43905859425457239</v>
      </c>
      <c r="AO129" s="5">
        <v>4.493470376111186E-2</v>
      </c>
      <c r="AP129" s="5">
        <v>4.378870486082849E-2</v>
      </c>
      <c r="AQ129" s="5">
        <v>8.132172652835859E-2</v>
      </c>
      <c r="AR129" s="5">
        <v>0.10626708527737967</v>
      </c>
      <c r="AS129" s="5"/>
      <c r="AT129" s="5"/>
      <c r="AU129" s="5"/>
      <c r="AV129" s="5"/>
      <c r="AW129" s="5"/>
      <c r="AX129" s="5"/>
      <c r="AY129" s="5"/>
      <c r="AZ129" s="5"/>
      <c r="BA129" s="5"/>
      <c r="BB129" s="5"/>
    </row>
    <row r="130" spans="1:54" x14ac:dyDescent="0.3">
      <c r="A130" s="5">
        <v>14750</v>
      </c>
      <c r="B130" s="5"/>
      <c r="C130" s="5">
        <v>3.5580118665501104</v>
      </c>
      <c r="D130" s="5">
        <v>-8.3112225877344324E-3</v>
      </c>
      <c r="E130" s="5">
        <v>-3.545969509479773E-3</v>
      </c>
      <c r="F130" s="5">
        <v>-1.279868449986409E-2</v>
      </c>
      <c r="G130" s="5">
        <v>-9.1493177042922932E-4</v>
      </c>
      <c r="H130" s="5">
        <v>-6.42379244213101E-3</v>
      </c>
      <c r="I130" s="5">
        <v>-4.7451062894627522E-3</v>
      </c>
      <c r="J130" s="5">
        <v>-1.9387079991561189E-2</v>
      </c>
      <c r="K130" s="5">
        <v>-4.5191728639208185E-4</v>
      </c>
      <c r="L130" s="5">
        <v>-0.25916492886478798</v>
      </c>
      <c r="M130" s="5">
        <v>-2.9831887284086329E-2</v>
      </c>
      <c r="N130" s="5">
        <v>-3.8757493781632818E-2</v>
      </c>
      <c r="O130" s="5">
        <v>-1.8287485250597556E-2</v>
      </c>
      <c r="P130" s="5">
        <v>2.9127839358278514E-2</v>
      </c>
      <c r="Q130" s="5">
        <v>-2.0147059961285223E-2</v>
      </c>
      <c r="R130" s="5">
        <v>1.3198525092298541E-2</v>
      </c>
      <c r="S130" s="5">
        <v>-2.9042808932484742E-2</v>
      </c>
      <c r="T130" s="5">
        <v>-0.11312534917108355</v>
      </c>
      <c r="U130" s="5">
        <v>8.7514153010658374E-2</v>
      </c>
      <c r="V130" s="5">
        <v>5.5455025335361216E-2</v>
      </c>
      <c r="W130" s="5">
        <v>0.42758569406991154</v>
      </c>
      <c r="X130" s="5">
        <v>1.7067430268581123</v>
      </c>
      <c r="Y130" s="5">
        <v>0.69913476319891044</v>
      </c>
      <c r="Z130" s="5">
        <v>-0.128873703732372</v>
      </c>
      <c r="AA130" s="5">
        <v>5.1485937654687525E-3</v>
      </c>
      <c r="AB130" s="5">
        <v>1.0469301853347566</v>
      </c>
      <c r="AC130" s="5">
        <v>0.13459899000398073</v>
      </c>
      <c r="AD130" s="5">
        <v>0.91798539632944198</v>
      </c>
      <c r="AE130" s="5">
        <v>0.21305506705864885</v>
      </c>
      <c r="AF130" s="5">
        <v>0.52781959766073605</v>
      </c>
      <c r="AG130" s="5">
        <v>5.917556118997027E-2</v>
      </c>
      <c r="AH130" s="5">
        <v>0.47446288397866354</v>
      </c>
      <c r="AI130" s="5">
        <v>0.13440552406010836</v>
      </c>
      <c r="AJ130" s="5">
        <v>0.25531251523949672</v>
      </c>
      <c r="AK130" s="5">
        <v>4.7224457866430536E-2</v>
      </c>
      <c r="AL130" s="5">
        <v>0.18050577074363414</v>
      </c>
      <c r="AM130" s="5">
        <v>5.2396314660064489E-2</v>
      </c>
      <c r="AN130" s="5">
        <v>0.45398952672948989</v>
      </c>
      <c r="AO130" s="5">
        <v>4.6593839374049581E-2</v>
      </c>
      <c r="AP130" s="5">
        <v>4.5534053082280139E-2</v>
      </c>
      <c r="AQ130" s="5">
        <v>8.4803300406180976E-2</v>
      </c>
      <c r="AR130" s="5">
        <v>0.11113255004867184</v>
      </c>
      <c r="AS130" s="5"/>
      <c r="AT130" s="5"/>
      <c r="AU130" s="5"/>
      <c r="AV130" s="5"/>
      <c r="AW130" s="5"/>
      <c r="AX130" s="5"/>
      <c r="AY130" s="5"/>
      <c r="AZ130" s="5"/>
      <c r="BA130" s="5"/>
      <c r="BB130" s="5"/>
    </row>
    <row r="131" spans="1:54" x14ac:dyDescent="0.3">
      <c r="A131" s="5">
        <v>14740</v>
      </c>
      <c r="B131" s="5"/>
      <c r="C131" s="5">
        <v>3.5838990779980704</v>
      </c>
      <c r="D131" s="5">
        <v>-7.808109940728762E-3</v>
      </c>
      <c r="E131" s="5">
        <v>-3.3396593487262311E-3</v>
      </c>
      <c r="F131" s="5">
        <v>-1.2084316299886384E-2</v>
      </c>
      <c r="G131" s="5">
        <v>-8.6604103102159557E-4</v>
      </c>
      <c r="H131" s="5">
        <v>-6.095898436283019E-3</v>
      </c>
      <c r="I131" s="5">
        <v>-4.514317551046536E-3</v>
      </c>
      <c r="J131" s="5">
        <v>-1.8491068098740519E-2</v>
      </c>
      <c r="K131" s="5">
        <v>-4.3213108179339507E-4</v>
      </c>
      <c r="L131" s="5">
        <v>-0.2484524473764762</v>
      </c>
      <c r="M131" s="5">
        <v>-2.8672254311892915E-2</v>
      </c>
      <c r="N131" s="5">
        <v>-3.7346890381442122E-2</v>
      </c>
      <c r="O131" s="5">
        <v>-1.7667455709604794E-2</v>
      </c>
      <c r="P131" s="5">
        <v>2.8213254678312077E-2</v>
      </c>
      <c r="Q131" s="5">
        <v>-1.9565238741174641E-2</v>
      </c>
      <c r="R131" s="5">
        <v>1.2850828016322067E-2</v>
      </c>
      <c r="S131" s="5">
        <v>-2.8351776016640916E-2</v>
      </c>
      <c r="T131" s="5">
        <v>-0.1107238701267492</v>
      </c>
      <c r="U131" s="5">
        <v>8.5882177375731075E-2</v>
      </c>
      <c r="V131" s="5">
        <v>5.4564837831567334E-2</v>
      </c>
      <c r="W131" s="5">
        <v>0.42183842831613783</v>
      </c>
      <c r="X131" s="5">
        <v>1.6882857484312344</v>
      </c>
      <c r="Y131" s="5">
        <v>0.69342167663534382</v>
      </c>
      <c r="Z131" s="5">
        <v>-0.12816321925167079</v>
      </c>
      <c r="AA131" s="5">
        <v>5.1339804792173956E-3</v>
      </c>
      <c r="AB131" s="5">
        <v>1.0467759387296449</v>
      </c>
      <c r="AC131" s="5">
        <v>0.13494356976945815</v>
      </c>
      <c r="AD131" s="5">
        <v>0.92283602032141876</v>
      </c>
      <c r="AE131" s="5">
        <v>0.21476475916779164</v>
      </c>
      <c r="AF131" s="5">
        <v>0.53351064860039477</v>
      </c>
      <c r="AG131" s="5">
        <v>5.9977790804245847E-2</v>
      </c>
      <c r="AH131" s="5">
        <v>0.48221966981651426</v>
      </c>
      <c r="AI131" s="5">
        <v>0.13698042808935817</v>
      </c>
      <c r="AJ131" s="5">
        <v>0.26092541524343021</v>
      </c>
      <c r="AK131" s="5">
        <v>4.8396986727343203E-2</v>
      </c>
      <c r="AL131" s="5">
        <v>0.18550418343342803</v>
      </c>
      <c r="AM131" s="5">
        <v>5.3998149537819097E-2</v>
      </c>
      <c r="AN131" s="5">
        <v>0.46918461258259453</v>
      </c>
      <c r="AO131" s="5">
        <v>4.8289256428567774E-2</v>
      </c>
      <c r="AP131" s="5">
        <v>4.7324578643518203E-2</v>
      </c>
      <c r="AQ131" s="5">
        <v>8.838854632905857E-2</v>
      </c>
      <c r="AR131" s="5">
        <v>0.11616136371156745</v>
      </c>
      <c r="AS131" s="5"/>
      <c r="AT131" s="5"/>
      <c r="AU131" s="5"/>
      <c r="AV131" s="5"/>
      <c r="AW131" s="5"/>
      <c r="AX131" s="5"/>
      <c r="AY131" s="5"/>
      <c r="AZ131" s="5"/>
      <c r="BA131" s="5"/>
      <c r="BB131" s="5"/>
    </row>
    <row r="132" spans="1:54" x14ac:dyDescent="0.3">
      <c r="A132" s="5">
        <v>14730</v>
      </c>
      <c r="B132" s="5"/>
      <c r="C132" s="5">
        <v>3.6084719440093438</v>
      </c>
      <c r="D132" s="5">
        <v>-7.3311638716192732E-3</v>
      </c>
      <c r="E132" s="5">
        <v>-3.1435189455590851E-3</v>
      </c>
      <c r="F132" s="5">
        <v>-1.140318874774383E-2</v>
      </c>
      <c r="G132" s="5">
        <v>-8.1928772499762772E-4</v>
      </c>
      <c r="H132" s="5">
        <v>-5.7813985480186687E-3</v>
      </c>
      <c r="I132" s="5">
        <v>-4.29227932348399E-3</v>
      </c>
      <c r="J132" s="5">
        <v>-1.7626336345297047E-2</v>
      </c>
      <c r="K132" s="5">
        <v>-4.1297452869194426E-4</v>
      </c>
      <c r="L132" s="5">
        <v>-0.23804676916239575</v>
      </c>
      <c r="M132" s="5">
        <v>-2.7542012484624723E-2</v>
      </c>
      <c r="N132" s="5">
        <v>-3.5967204694966039E-2</v>
      </c>
      <c r="O132" s="5">
        <v>-1.7058791979670862E-2</v>
      </c>
      <c r="P132" s="5">
        <v>2.7311975282015379E-2</v>
      </c>
      <c r="Q132" s="5">
        <v>-1.8989537759132934E-2</v>
      </c>
      <c r="R132" s="5">
        <v>1.2505278201732143E-2</v>
      </c>
      <c r="S132" s="5">
        <v>-2.7661723062310618E-2</v>
      </c>
      <c r="T132" s="5">
        <v>-0.10831301961799386</v>
      </c>
      <c r="U132" s="5">
        <v>8.4233851156316208E-2</v>
      </c>
      <c r="V132" s="5">
        <v>5.3659233646646709E-2</v>
      </c>
      <c r="W132" s="5">
        <v>0.41593889287735231</v>
      </c>
      <c r="X132" s="5">
        <v>1.6691100528035481</v>
      </c>
      <c r="Y132" s="5">
        <v>0.68737845856315338</v>
      </c>
      <c r="Z132" s="5">
        <v>-0.12738705040700254</v>
      </c>
      <c r="AA132" s="5">
        <v>5.1166223997380798E-3</v>
      </c>
      <c r="AB132" s="5">
        <v>1.0460539976389367</v>
      </c>
      <c r="AC132" s="5">
        <v>0.13521589522292712</v>
      </c>
      <c r="AD132" s="5">
        <v>0.92721246653635903</v>
      </c>
      <c r="AE132" s="5">
        <v>0.21637193693778078</v>
      </c>
      <c r="AF132" s="5">
        <v>0.53897452666052348</v>
      </c>
      <c r="AG132" s="5">
        <v>6.0758482681367257E-2</v>
      </c>
      <c r="AH132" s="5">
        <v>0.48984286191551407</v>
      </c>
      <c r="AI132" s="5">
        <v>0.13953074679837801</v>
      </c>
      <c r="AJ132" s="5">
        <v>0.26652102680103279</v>
      </c>
      <c r="AK132" s="5">
        <v>4.9572554489038093E-2</v>
      </c>
      <c r="AL132" s="5">
        <v>0.19054114999005078</v>
      </c>
      <c r="AM132" s="5">
        <v>5.5619911611935045E-2</v>
      </c>
      <c r="AN132" s="5">
        <v>0.48463613922725435</v>
      </c>
      <c r="AO132" s="5">
        <v>5.0020436583263481E-2</v>
      </c>
      <c r="AP132" s="5">
        <v>4.9160124715799371E-2</v>
      </c>
      <c r="AQ132" s="5">
        <v>9.2077991724084263E-2</v>
      </c>
      <c r="AR132" s="5">
        <v>0.12135553075744802</v>
      </c>
      <c r="AS132" s="5"/>
      <c r="AT132" s="5"/>
      <c r="AU132" s="5"/>
      <c r="AV132" s="5"/>
      <c r="AW132" s="5"/>
      <c r="AX132" s="5"/>
      <c r="AY132" s="5"/>
      <c r="AZ132" s="5"/>
      <c r="BA132" s="5"/>
      <c r="BB132" s="5"/>
    </row>
    <row r="133" spans="1:54" x14ac:dyDescent="0.3">
      <c r="A133" s="5">
        <v>14720</v>
      </c>
      <c r="B133" s="5"/>
      <c r="C133" s="5">
        <v>3.6317262702147559</v>
      </c>
      <c r="D133" s="5">
        <v>-6.8793187263906834E-3</v>
      </c>
      <c r="E133" s="5">
        <v>-2.9571695698550034E-3</v>
      </c>
      <c r="F133" s="5">
        <v>-1.0754185332749213E-2</v>
      </c>
      <c r="G133" s="5">
        <v>-7.7460829887044465E-4</v>
      </c>
      <c r="H133" s="5">
        <v>-5.4799495261715261E-3</v>
      </c>
      <c r="I133" s="5">
        <v>-4.0788060752693532E-3</v>
      </c>
      <c r="J133" s="5">
        <v>-1.67923728427751E-2</v>
      </c>
      <c r="K133" s="5">
        <v>-3.944407174831119E-4</v>
      </c>
      <c r="L133" s="5">
        <v>-0.22794641750361405</v>
      </c>
      <c r="M133" s="5">
        <v>-2.6441234382790717E-2</v>
      </c>
      <c r="N133" s="5">
        <v>-3.4618792048677322E-2</v>
      </c>
      <c r="O133" s="5">
        <v>-1.6461760585246378E-2</v>
      </c>
      <c r="P133" s="5">
        <v>2.6424546490175206E-2</v>
      </c>
      <c r="Q133" s="5">
        <v>-1.8420393870616742E-2</v>
      </c>
      <c r="R133" s="5">
        <v>1.2162186277523031E-2</v>
      </c>
      <c r="S133" s="5">
        <v>-2.6973357434999616E-2</v>
      </c>
      <c r="T133" s="5">
        <v>-0.10589553843744945</v>
      </c>
      <c r="U133" s="5">
        <v>8.2571207864364643E-2</v>
      </c>
      <c r="V133" s="5">
        <v>5.2739403401237839E-2</v>
      </c>
      <c r="W133" s="5">
        <v>0.40989522087274582</v>
      </c>
      <c r="X133" s="5">
        <v>1.6492432224857621</v>
      </c>
      <c r="Y133" s="5">
        <v>0.68101382142726163</v>
      </c>
      <c r="Z133" s="5">
        <v>-0.12654629959854918</v>
      </c>
      <c r="AA133" s="5">
        <v>5.0965420230116845E-3</v>
      </c>
      <c r="AB133" s="5">
        <v>1.044764381562284</v>
      </c>
      <c r="AC133" s="5">
        <v>0.13541537645727875</v>
      </c>
      <c r="AD133" s="5">
        <v>0.93110673473911798</v>
      </c>
      <c r="AE133" s="5">
        <v>0.2178738617225468</v>
      </c>
      <c r="AF133" s="5">
        <v>0.54420243225182963</v>
      </c>
      <c r="AG133" s="5">
        <v>6.151645130597453E-2</v>
      </c>
      <c r="AH133" s="5">
        <v>0.49732164120182254</v>
      </c>
      <c r="AI133" s="5">
        <v>0.1420531422161625</v>
      </c>
      <c r="AJ133" s="5">
        <v>0.27209271630462295</v>
      </c>
      <c r="AK133" s="5">
        <v>5.0749929032272198E-2</v>
      </c>
      <c r="AL133" s="5">
        <v>0.19561215759336437</v>
      </c>
      <c r="AM133" s="5">
        <v>5.7260419442484077E-2</v>
      </c>
      <c r="AN133" s="5">
        <v>0.50033567998796724</v>
      </c>
      <c r="AO133" s="5">
        <v>5.1786780464399343E-2</v>
      </c>
      <c r="AP133" s="5">
        <v>5.1040451232345942E-2</v>
      </c>
      <c r="AQ133" s="5">
        <v>9.587200996668957E-2</v>
      </c>
      <c r="AR133" s="5">
        <v>0.12671686905777474</v>
      </c>
      <c r="AS133" s="5"/>
      <c r="AT133" s="5"/>
      <c r="AU133" s="5"/>
      <c r="AV133" s="5"/>
      <c r="AW133" s="5"/>
      <c r="AX133" s="5"/>
      <c r="AY133" s="5"/>
      <c r="AZ133" s="5"/>
      <c r="BA133" s="5"/>
      <c r="BB133" s="5"/>
    </row>
    <row r="134" spans="1:54" x14ac:dyDescent="0.3">
      <c r="A134" s="5">
        <v>14710</v>
      </c>
      <c r="B134" s="5"/>
      <c r="C134" s="5">
        <v>3.6536591186987817</v>
      </c>
      <c r="D134" s="5">
        <v>-6.4515330337020799E-3</v>
      </c>
      <c r="E134" s="5">
        <v>-2.7802388273731617E-3</v>
      </c>
      <c r="F134" s="5">
        <v>-1.0136200465300787E-2</v>
      </c>
      <c r="G134" s="5">
        <v>-7.3193928510950613E-4</v>
      </c>
      <c r="H134" s="5">
        <v>-5.1912048672320878E-3</v>
      </c>
      <c r="I134" s="5">
        <v>-3.8737077089491755E-3</v>
      </c>
      <c r="J134" s="5">
        <v>-1.5988640723540254E-2</v>
      </c>
      <c r="K134" s="5">
        <v>-3.7652206106303897E-4</v>
      </c>
      <c r="L134" s="5">
        <v>-0.21814949885090548</v>
      </c>
      <c r="M134" s="5">
        <v>-2.536994397217418E-2</v>
      </c>
      <c r="N134" s="5">
        <v>-3.330194668053988E-2</v>
      </c>
      <c r="O134" s="5">
        <v>-1.5876601336369256E-2</v>
      </c>
      <c r="P134" s="5">
        <v>2.5551475878355805E-2</v>
      </c>
      <c r="Q134" s="5">
        <v>-1.7858221907565933E-2</v>
      </c>
      <c r="R134" s="5">
        <v>1.1821851469611445E-2</v>
      </c>
      <c r="S134" s="5">
        <v>-2.6287368521745326E-2</v>
      </c>
      <c r="T134" s="5">
        <v>-0.10347412570150641</v>
      </c>
      <c r="U134" s="5">
        <v>8.0896270381251856E-2</v>
      </c>
      <c r="V134" s="5">
        <v>5.1806543989225032E-2</v>
      </c>
      <c r="W134" s="5">
        <v>0.40371568546463105</v>
      </c>
      <c r="X134" s="5">
        <v>1.6287134184610896</v>
      </c>
      <c r="Y134" s="5">
        <v>0.67433694509661923</v>
      </c>
      <c r="Z134" s="5">
        <v>-0.12564217026161992</v>
      </c>
      <c r="AA134" s="5">
        <v>5.0737662565036581E-3</v>
      </c>
      <c r="AB134" s="5">
        <v>1.0429080356039431</v>
      </c>
      <c r="AC134" s="5">
        <v>0.135541539858338</v>
      </c>
      <c r="AD134" s="5">
        <v>0.93451155531832053</v>
      </c>
      <c r="AE134" s="5">
        <v>0.21926793987483578</v>
      </c>
      <c r="AF134" s="5">
        <v>0.54918584033742701</v>
      </c>
      <c r="AG134" s="5">
        <v>6.2250530000227899E-2</v>
      </c>
      <c r="AH134" s="5">
        <v>0.50464522670923873</v>
      </c>
      <c r="AI134" s="5">
        <v>0.14454425124305861</v>
      </c>
      <c r="AJ134" s="5">
        <v>0.27763372892368055</v>
      </c>
      <c r="AK134" s="5">
        <v>5.1927841751392909E-2</v>
      </c>
      <c r="AL134" s="5">
        <v>0.20071250067438023</v>
      </c>
      <c r="AM134" s="5">
        <v>5.8918421077539709E-2</v>
      </c>
      <c r="AN134" s="5">
        <v>0.51627408659364138</v>
      </c>
      <c r="AO134" s="5">
        <v>5.3587605775440708E-2</v>
      </c>
      <c r="AP134" s="5">
        <v>5.2965231852169024E-2</v>
      </c>
      <c r="AQ134" s="5">
        <v>9.9770812444168785E-2</v>
      </c>
      <c r="AR134" s="5">
        <v>0.1322469965671679</v>
      </c>
      <c r="AS134" s="5"/>
      <c r="AT134" s="5"/>
      <c r="AU134" s="5"/>
      <c r="AV134" s="5"/>
      <c r="AW134" s="5"/>
      <c r="AX134" s="5"/>
      <c r="AY134" s="5"/>
      <c r="AZ134" s="5"/>
      <c r="BA134" s="5"/>
      <c r="BB134" s="5"/>
    </row>
    <row r="135" spans="1:54" x14ac:dyDescent="0.3">
      <c r="A135" s="5">
        <v>14700</v>
      </c>
      <c r="B135" s="5"/>
      <c r="C135" s="5">
        <v>3.6742687774321987</v>
      </c>
      <c r="D135" s="5">
        <v>-6.0467902197672918E-3</v>
      </c>
      <c r="E135" s="5">
        <v>-2.612361066076054E-3</v>
      </c>
      <c r="F135" s="5">
        <v>-9.5481411529604373E-3</v>
      </c>
      <c r="G135" s="5">
        <v>-6.9121742764139131E-4</v>
      </c>
      <c r="H135" s="5">
        <v>-4.9148156833461829E-3</v>
      </c>
      <c r="I135" s="5">
        <v>-3.676790161692694E-3</v>
      </c>
      <c r="J135" s="5">
        <v>-1.5214580333529071E-2</v>
      </c>
      <c r="K135" s="5">
        <v>-3.5921033829808486E-4</v>
      </c>
      <c r="L135" s="5">
        <v>-0.20865372281371691</v>
      </c>
      <c r="M135" s="5">
        <v>-2.432811830663701E-2</v>
      </c>
      <c r="N135" s="5">
        <v>-3.201690317618637E-2</v>
      </c>
      <c r="O135" s="5">
        <v>-1.5303527656396396E-2</v>
      </c>
      <c r="P135" s="5">
        <v>2.4693233288547604E-2</v>
      </c>
      <c r="Q135" s="5">
        <v>-1.7303414377694653E-2</v>
      </c>
      <c r="R135" s="5">
        <v>1.1484561236415327E-2</v>
      </c>
      <c r="S135" s="5">
        <v>-2.560442664654617E-2</v>
      </c>
      <c r="T135" s="5">
        <v>-0.10105143387929287</v>
      </c>
      <c r="U135" s="5">
        <v>7.9211046814163771E-2</v>
      </c>
      <c r="V135" s="5">
        <v>5.0861855937063119E-2</v>
      </c>
      <c r="W135" s="5">
        <v>0.39740868065032281</v>
      </c>
      <c r="X135" s="5">
        <v>1.6075496127169029</v>
      </c>
      <c r="Y135" s="5">
        <v>0.66735745462714369</v>
      </c>
      <c r="Z135" s="5">
        <v>-0.12467596400604346</v>
      </c>
      <c r="AA135" s="5">
        <v>5.0483263613990033E-3</v>
      </c>
      <c r="AB135" s="5">
        <v>1.0404868310476583</v>
      </c>
      <c r="AC135" s="5">
        <v>0.13559402978570845</v>
      </c>
      <c r="AD135" s="5">
        <v>0.93742041126833298</v>
      </c>
      <c r="AE135" s="5">
        <v>0.22055173004557799</v>
      </c>
      <c r="AF135" s="5">
        <v>0.55391652301030647</v>
      </c>
      <c r="AG135" s="5">
        <v>6.2959573815090111E-2</v>
      </c>
      <c r="AH135" s="5">
        <v>0.51180290021936459</v>
      </c>
      <c r="AI135" s="5">
        <v>0.14700069257090914</v>
      </c>
      <c r="AJ135" s="5">
        <v>0.28313720063361703</v>
      </c>
      <c r="AK135" s="5">
        <v>5.3104989374023602E-2</v>
      </c>
      <c r="AL135" s="5">
        <v>0.20583728554025868</v>
      </c>
      <c r="AM135" s="5">
        <v>6.0592594496135209E-2</v>
      </c>
      <c r="AN135" s="5">
        <v>0.53244148342455877</v>
      </c>
      <c r="AO135" s="5">
        <v>5.5422145564319271E-2</v>
      </c>
      <c r="AP135" s="5">
        <v>5.4934051036097963E-2</v>
      </c>
      <c r="AQ135" s="5">
        <v>0.10377444070981143</v>
      </c>
      <c r="AR135" s="5">
        <v>0.13794731793649392</v>
      </c>
      <c r="AS135" s="5"/>
      <c r="AT135" s="5"/>
      <c r="AU135" s="5"/>
      <c r="AV135" s="5"/>
      <c r="AW135" s="5"/>
      <c r="AX135" s="5"/>
      <c r="AY135" s="5"/>
      <c r="AZ135" s="5"/>
      <c r="BA135" s="5"/>
      <c r="BB135" s="5"/>
    </row>
    <row r="136" spans="1:54" x14ac:dyDescent="0.3">
      <c r="A136" s="5">
        <v>14690</v>
      </c>
      <c r="B136" s="5"/>
      <c r="C136" s="5">
        <v>3.6935547276765432</v>
      </c>
      <c r="D136" s="5">
        <v>-5.6640992191882775E-3</v>
      </c>
      <c r="E136" s="5">
        <v>-2.4531777430346199E-3</v>
      </c>
      <c r="F136" s="5">
        <v>-8.9889285565729858E-3</v>
      </c>
      <c r="G136" s="5">
        <v>-6.5237980053551735E-4</v>
      </c>
      <c r="H136" s="5">
        <v>-4.6504315351331271E-3</v>
      </c>
      <c r="I136" s="5">
        <v>-3.4878559889489334E-3</v>
      </c>
      <c r="J136" s="5">
        <v>-1.4469611390147394E-2</v>
      </c>
      <c r="K136" s="5">
        <v>-3.4249673738535023E-4</v>
      </c>
      <c r="L136" s="5">
        <v>-0.19945642242389294</v>
      </c>
      <c r="M136" s="5">
        <v>-2.331568929294146E-2</v>
      </c>
      <c r="N136" s="5">
        <v>-3.0763838013752209E-2</v>
      </c>
      <c r="O136" s="5">
        <v>-1.4742726968926142E-2</v>
      </c>
      <c r="P136" s="5">
        <v>2.3850250939648928E-2</v>
      </c>
      <c r="Q136" s="5">
        <v>-1.6756341230227251E-2</v>
      </c>
      <c r="R136" s="5">
        <v>1.1150590943827969E-2</v>
      </c>
      <c r="S136" s="5">
        <v>-2.4925182058219843E-2</v>
      </c>
      <c r="T136" s="5">
        <v>-9.8630064033205789E-2</v>
      </c>
      <c r="U136" s="5">
        <v>7.7517526454081595E-2</v>
      </c>
      <c r="V136" s="5">
        <v>4.9906540786131451E-2</v>
      </c>
      <c r="W136" s="5">
        <v>0.39098270191759382</v>
      </c>
      <c r="X136" s="5">
        <v>1.5857815190753333</v>
      </c>
      <c r="Y136" s="5">
        <v>0.66008539692260304</v>
      </c>
      <c r="Z136" s="5">
        <v>-0.12364907749493967</v>
      </c>
      <c r="AA136" s="5">
        <v>5.0202578829638984E-3</v>
      </c>
      <c r="AB136" s="5">
        <v>1.0375035634110241</v>
      </c>
      <c r="AC136" s="5">
        <v>0.13557260994193335</v>
      </c>
      <c r="AD136" s="5">
        <v>0.93982755830790288</v>
      </c>
      <c r="AE136" s="5">
        <v>0.22172295015083926</v>
      </c>
      <c r="AF136" s="5">
        <v>0.55838657158080995</v>
      </c>
      <c r="AG136" s="5">
        <v>6.3642462411745024E-2</v>
      </c>
      <c r="AH136" s="5">
        <v>0.51878403122494565</v>
      </c>
      <c r="AI136" s="5">
        <v>0.14941907381307534</v>
      </c>
      <c r="AJ136" s="5">
        <v>0.28859617086027994</v>
      </c>
      <c r="AK136" s="5">
        <v>5.4280035930077242E-2</v>
      </c>
      <c r="AL136" s="5">
        <v>0.21098143567385369</v>
      </c>
      <c r="AM136" s="5">
        <v>6.2281548263955919E-2</v>
      </c>
      <c r="AN136" s="5">
        <v>0.54882726360030665</v>
      </c>
      <c r="AO136" s="5">
        <v>5.7289546660890069E-2</v>
      </c>
      <c r="AP136" s="5">
        <v>5.6946401250018541E-2</v>
      </c>
      <c r="AQ136" s="5">
        <v>0.10788275875884981</v>
      </c>
      <c r="AR136" s="5">
        <v>0.14381901107744721</v>
      </c>
      <c r="AS136" s="5"/>
      <c r="AT136" s="5"/>
      <c r="AU136" s="5"/>
      <c r="AV136" s="5"/>
      <c r="AW136" s="5"/>
      <c r="AX136" s="5"/>
      <c r="AY136" s="5"/>
      <c r="AZ136" s="5"/>
      <c r="BA136" s="5"/>
      <c r="BB136" s="5"/>
    </row>
    <row r="137" spans="1:54" x14ac:dyDescent="0.3">
      <c r="A137" s="5">
        <v>14680</v>
      </c>
      <c r="B137" s="5"/>
      <c r="C137" s="5">
        <v>3.7115176095227214</v>
      </c>
      <c r="D137" s="5">
        <v>-5.3024949857496898E-3</v>
      </c>
      <c r="E137" s="5">
        <v>-2.3023377529267333E-3</v>
      </c>
      <c r="F137" s="5">
        <v>-8.4574994278541586E-3</v>
      </c>
      <c r="G137" s="5">
        <v>-6.15363919845503E-4</v>
      </c>
      <c r="H137" s="5">
        <v>-4.3977012284041866E-3</v>
      </c>
      <c r="I137" s="5">
        <v>-3.3067049301374581E-3</v>
      </c>
      <c r="J137" s="5">
        <v>-1.3753135100086841E-2</v>
      </c>
      <c r="K137" s="5">
        <v>-3.2637189897357255E-4</v>
      </c>
      <c r="L137" s="5">
        <v>-0.19055457460072475</v>
      </c>
      <c r="M137" s="5">
        <v>-2.2332545509916254E-2</v>
      </c>
      <c r="N137" s="5">
        <v>-2.9542871209028699E-2</v>
      </c>
      <c r="O137" s="5">
        <v>-1.4194361140939396E-2</v>
      </c>
      <c r="P137" s="5">
        <v>2.3022923633754449E-2</v>
      </c>
      <c r="Q137" s="5">
        <v>-1.6217349687185613E-2</v>
      </c>
      <c r="R137" s="5">
        <v>1.0820203579751901E-2</v>
      </c>
      <c r="S137" s="5">
        <v>-2.4250263992506939E-2</v>
      </c>
      <c r="T137" s="5">
        <v>-9.6212561282621192E-2</v>
      </c>
      <c r="U137" s="5">
        <v>7.581767584686222E-2</v>
      </c>
      <c r="V137" s="5">
        <v>4.8941798506259793E-2</v>
      </c>
      <c r="W137" s="5">
        <v>0.3844463268272712</v>
      </c>
      <c r="X137" s="5">
        <v>1.5634395225572526</v>
      </c>
      <c r="Y137" s="5">
        <v>0.65253121637326328</v>
      </c>
      <c r="Z137" s="5">
        <v>-0.12256299907329885</v>
      </c>
      <c r="AA137" s="5">
        <v>4.9896005692418744E-3</v>
      </c>
      <c r="AB137" s="5">
        <v>1.0339619479747435</v>
      </c>
      <c r="AC137" s="5">
        <v>0.13547716442327551</v>
      </c>
      <c r="AD137" s="5">
        <v>0.94172804305092783</v>
      </c>
      <c r="AE137" s="5">
        <v>0.22277948397916925</v>
      </c>
      <c r="AF137" s="5">
        <v>0.56258841809343529</v>
      </c>
      <c r="AG137" s="5">
        <v>6.4298102923399741E-2</v>
      </c>
      <c r="AH137" s="5">
        <v>0.52557810213996692</v>
      </c>
      <c r="AI137" s="5">
        <v>0.15179599882549211</v>
      </c>
      <c r="AJ137" s="5">
        <v>0.29400359571423135</v>
      </c>
      <c r="AK137" s="5">
        <v>5.5451614867865651E-2</v>
      </c>
      <c r="AL137" s="5">
        <v>0.21613969771180258</v>
      </c>
      <c r="AM137" s="5">
        <v>6.3983822407046267E-2</v>
      </c>
      <c r="AN137" s="5">
        <v>0.56542008699242274</v>
      </c>
      <c r="AO137" s="5">
        <v>5.9188868296906436E-2</v>
      </c>
      <c r="AP137" s="5">
        <v>5.9001680310479011E-2</v>
      </c>
      <c r="AQ137" s="5">
        <v>0.11209544545841474</v>
      </c>
      <c r="AR137" s="5">
        <v>0.14986301372240657</v>
      </c>
      <c r="AS137" s="5"/>
      <c r="AT137" s="5"/>
      <c r="AU137" s="5"/>
      <c r="AV137" s="5"/>
      <c r="AW137" s="5"/>
      <c r="AX137" s="5"/>
      <c r="AY137" s="5"/>
      <c r="AZ137" s="5"/>
      <c r="BA137" s="5"/>
      <c r="BB137" s="5"/>
    </row>
    <row r="138" spans="1:54" x14ac:dyDescent="0.3">
      <c r="A138" s="5">
        <v>14670</v>
      </c>
      <c r="B138" s="5"/>
      <c r="C138" s="5">
        <v>3.728159185731589</v>
      </c>
      <c r="D138" s="5">
        <v>-4.9610389073189154E-3</v>
      </c>
      <c r="E138" s="5">
        <v>-2.1594977192217358E-3</v>
      </c>
      <c r="F138" s="5">
        <v>-7.952807430227601E-3</v>
      </c>
      <c r="G138" s="5">
        <v>-5.8010784860315688E-4</v>
      </c>
      <c r="H138" s="5">
        <v>-4.1562735740342908E-3</v>
      </c>
      <c r="I138" s="5">
        <v>-3.1331344554299872E-3</v>
      </c>
      <c r="J138" s="5">
        <v>-1.3064536232191023E-2</v>
      </c>
      <c r="K138" s="5">
        <v>-3.1082595891982265E-4</v>
      </c>
      <c r="L138" s="5">
        <v>-0.18194482074583668</v>
      </c>
      <c r="M138" s="5">
        <v>-2.1378534074361837E-2</v>
      </c>
      <c r="N138" s="5">
        <v>-2.83540680524847E-2</v>
      </c>
      <c r="O138" s="5">
        <v>-1.3658566979066264E-2</v>
      </c>
      <c r="P138" s="5">
        <v>2.2211609054945021E-2</v>
      </c>
      <c r="Q138" s="5">
        <v>-1.5686764139117969E-2</v>
      </c>
      <c r="R138" s="5">
        <v>1.0493649508206609E-2</v>
      </c>
      <c r="S138" s="5">
        <v>-2.358027980992259E-2</v>
      </c>
      <c r="T138" s="5">
        <v>-9.3801410501404239E-2</v>
      </c>
      <c r="U138" s="5">
        <v>7.411343498833986E-2</v>
      </c>
      <c r="V138" s="5">
        <v>4.7968824948362264E-2</v>
      </c>
      <c r="W138" s="5">
        <v>0.37780819558632456</v>
      </c>
      <c r="X138" s="5">
        <v>1.540554607518358</v>
      </c>
      <c r="Y138" s="5">
        <v>0.64470572955570937</v>
      </c>
      <c r="Z138" s="5">
        <v>-0.12141930515774121</v>
      </c>
      <c r="AA138" s="5">
        <v>4.9563982783371267E-3</v>
      </c>
      <c r="AB138" s="5">
        <v>1.0298666127918339</v>
      </c>
      <c r="AC138" s="5">
        <v>0.13530769844658685</v>
      </c>
      <c r="AD138" s="5">
        <v>0.94311771915145748</v>
      </c>
      <c r="AE138" s="5">
        <v>0.22371938741318426</v>
      </c>
      <c r="AF138" s="5">
        <v>0.5665148561931953</v>
      </c>
      <c r="AG138" s="5">
        <v>6.4925432787608706E-2</v>
      </c>
      <c r="AH138" s="5">
        <v>0.53217473367745294</v>
      </c>
      <c r="AI138" s="5">
        <v>0.15412807519869812</v>
      </c>
      <c r="AJ138" s="5">
        <v>0.29935236178570934</v>
      </c>
      <c r="AK138" s="5">
        <v>5.6618331314448565E-2</v>
      </c>
      <c r="AL138" s="5">
        <v>0.22130664810251766</v>
      </c>
      <c r="AM138" s="5">
        <v>6.56978895081506E-2</v>
      </c>
      <c r="AN138" s="5">
        <v>0.58220788024080883</v>
      </c>
      <c r="AO138" s="5">
        <v>6.111908092062137E-2</v>
      </c>
      <c r="AP138" s="5">
        <v>6.1099188887952495E-2</v>
      </c>
      <c r="AQ138" s="5">
        <v>0.11641198716466009</v>
      </c>
      <c r="AR138" s="5">
        <v>0.1560800100255916</v>
      </c>
      <c r="AS138" s="5"/>
      <c r="AT138" s="5"/>
      <c r="AU138" s="5"/>
      <c r="AV138" s="5"/>
      <c r="AW138" s="5"/>
      <c r="AX138" s="5"/>
      <c r="AY138" s="5"/>
      <c r="AZ138" s="5"/>
      <c r="BA138" s="5"/>
      <c r="BB138" s="5"/>
    </row>
    <row r="139" spans="1:54" x14ac:dyDescent="0.3">
      <c r="A139" s="5">
        <v>14660</v>
      </c>
      <c r="B139" s="5"/>
      <c r="C139" s="5">
        <v>3.7434823040494027</v>
      </c>
      <c r="D139" s="5">
        <v>-4.6388191291011141E-3</v>
      </c>
      <c r="E139" s="5">
        <v>-2.0243222492175418E-3</v>
      </c>
      <c r="F139" s="5">
        <v>-7.4738243450168983E-3</v>
      </c>
      <c r="G139" s="5">
        <v>-5.4655029498683013E-4</v>
      </c>
      <c r="H139" s="5">
        <v>-3.9257981104079045E-3</v>
      </c>
      <c r="I139" s="5">
        <v>-2.9669402927907005E-3</v>
      </c>
      <c r="J139" s="5">
        <v>-1.2403185140869615E-2</v>
      </c>
      <c r="K139" s="5">
        <v>-2.9584859056350861E-4</v>
      </c>
      <c r="L139" s="5">
        <v>-0.17362348739858413</v>
      </c>
      <c r="M139" s="5">
        <v>-2.0453462546171398E-2</v>
      </c>
      <c r="N139" s="5">
        <v>-2.719744092964544E-2</v>
      </c>
      <c r="O139" s="5">
        <v>-1.313545677578116E-2</v>
      </c>
      <c r="P139" s="5">
        <v>2.1416628157027266E-2</v>
      </c>
      <c r="Q139" s="5">
        <v>-1.516488610394311E-2</v>
      </c>
      <c r="R139" s="5">
        <v>1.0171166262877198E-2</v>
      </c>
      <c r="S139" s="5">
        <v>-2.2915814210548443E-2</v>
      </c>
      <c r="T139" s="5">
        <v>-9.1399032258775603E-2</v>
      </c>
      <c r="U139" s="5">
        <v>7.2406713653748761E-2</v>
      </c>
      <c r="V139" s="5">
        <v>4.6988809343880875E-2</v>
      </c>
      <c r="W139" s="5">
        <v>0.37107699167423674</v>
      </c>
      <c r="X139" s="5">
        <v>1.5171582847992711</v>
      </c>
      <c r="Y139" s="5">
        <v>0.63662009908053885</v>
      </c>
      <c r="Z139" s="5">
        <v>-0.12021965639973191</v>
      </c>
      <c r="AA139" s="5">
        <v>4.9206988745817267E-3</v>
      </c>
      <c r="AB139" s="5">
        <v>1.0252230891914744</v>
      </c>
      <c r="AC139" s="5">
        <v>0.13506433874794174</v>
      </c>
      <c r="AD139" s="5">
        <v>0.94399326135200712</v>
      </c>
      <c r="AE139" s="5">
        <v>0.22454089424038318</v>
      </c>
      <c r="AF139" s="5">
        <v>0.57015906126303051</v>
      </c>
      <c r="AG139" s="5">
        <v>6.5523422539192203E-2</v>
      </c>
      <c r="AH139" s="5">
        <v>0.53856371031358774</v>
      </c>
      <c r="AI139" s="5">
        <v>0.15641192189963513</v>
      </c>
      <c r="AJ139" s="5">
        <v>0.304635300468313</v>
      </c>
      <c r="AK139" s="5">
        <v>5.7778764476695221E-2</v>
      </c>
      <c r="AL139" s="5">
        <v>0.2264767004428993</v>
      </c>
      <c r="AM139" s="5">
        <v>6.7422156029572008E-2</v>
      </c>
      <c r="AN139" s="5">
        <v>0.59917783884838227</v>
      </c>
      <c r="AO139" s="5">
        <v>6.3079065217864605E-2</v>
      </c>
      <c r="AP139" s="5">
        <v>6.3238128183069828E-2</v>
      </c>
      <c r="AQ139" s="5">
        <v>0.12083167056099968</v>
      </c>
      <c r="AR139" s="5">
        <v>0.16247041725373151</v>
      </c>
      <c r="AS139" s="5"/>
      <c r="AT139" s="5"/>
      <c r="AU139" s="5"/>
      <c r="AV139" s="5"/>
      <c r="AW139" s="5"/>
      <c r="AX139" s="5"/>
      <c r="AY139" s="5"/>
      <c r="AZ139" s="5"/>
      <c r="BA139" s="5"/>
      <c r="BB139" s="5"/>
    </row>
    <row r="140" spans="1:54" x14ac:dyDescent="0.3">
      <c r="A140" s="5">
        <v>14650</v>
      </c>
      <c r="B140" s="5"/>
      <c r="C140" s="5">
        <v>3.757490858174751</v>
      </c>
      <c r="D140" s="5">
        <v>-4.3349507895863223E-3</v>
      </c>
      <c r="E140" s="5">
        <v>-1.8964841541635222E-3</v>
      </c>
      <c r="F140" s="5">
        <v>-7.0195411654011344E-3</v>
      </c>
      <c r="G140" s="5">
        <v>-5.1463070370913531E-4</v>
      </c>
      <c r="H140" s="5">
        <v>-3.7059257880222027E-3</v>
      </c>
      <c r="I140" s="5">
        <v>-2.8079169345512785E-3</v>
      </c>
      <c r="J140" s="5">
        <v>-1.1768439735929013E-2</v>
      </c>
      <c r="K140" s="5">
        <v>-2.814290464058441E-4</v>
      </c>
      <c r="L140" s="5">
        <v>-0.16558660688502444</v>
      </c>
      <c r="M140" s="5">
        <v>-1.9557100865274339E-2</v>
      </c>
      <c r="N140" s="5">
        <v>-2.6072951216281996E-2</v>
      </c>
      <c r="O140" s="5">
        <v>-1.2625118902240936E-2</v>
      </c>
      <c r="P140" s="5">
        <v>2.0638265636435577E-2</v>
      </c>
      <c r="Q140" s="5">
        <v>-1.4651994247386399E-2</v>
      </c>
      <c r="R140" s="5">
        <v>9.8529783798272652E-3</v>
      </c>
      <c r="S140" s="5">
        <v>-2.2257428526649581E-2</v>
      </c>
      <c r="T140" s="5">
        <v>-8.9007779012026583E-2</v>
      </c>
      <c r="U140" s="5">
        <v>7.0699387871111227E-2</v>
      </c>
      <c r="V140" s="5">
        <v>4.6002931858465913E-2</v>
      </c>
      <c r="W140" s="5">
        <v>0.36426142258467392</v>
      </c>
      <c r="X140" s="5">
        <v>1.4932825181334968</v>
      </c>
      <c r="Y140" s="5">
        <v>0.62828580667748446</v>
      </c>
      <c r="Z140" s="5">
        <v>-0.11896579363536339</v>
      </c>
      <c r="AA140" s="5">
        <v>4.8825541139262355E-3</v>
      </c>
      <c r="AB140" s="5">
        <v>1.0200377998018673</v>
      </c>
      <c r="AC140" s="5">
        <v>0.13474733364993788</v>
      </c>
      <c r="AD140" s="5">
        <v>0.94435217737169008</v>
      </c>
      <c r="AE140" s="5">
        <v>0.22524242152946469</v>
      </c>
      <c r="AF140" s="5">
        <v>0.5735146097554249</v>
      </c>
      <c r="AG140" s="5">
        <v>6.6091078553797311E-2</v>
      </c>
      <c r="AH140" s="5">
        <v>0.54473500575475997</v>
      </c>
      <c r="AI140" s="5">
        <v>0.15864417704092651</v>
      </c>
      <c r="AJ140" s="5">
        <v>0.30984520277642502</v>
      </c>
      <c r="AK140" s="5">
        <v>5.8931470178885836E-2</v>
      </c>
      <c r="AL140" s="5">
        <v>0.23164411348977257</v>
      </c>
      <c r="AM140" s="5">
        <v>6.9154963865690006E-2</v>
      </c>
      <c r="AN140" s="5">
        <v>0.61631643142266479</v>
      </c>
      <c r="AO140" s="5">
        <v>6.5067611351082549E-2</v>
      </c>
      <c r="AP140" s="5">
        <v>6.5417597791138343E-2</v>
      </c>
      <c r="AQ140" s="5">
        <v>0.12535357575213968</v>
      </c>
      <c r="AR140" s="5">
        <v>0.16903437261642973</v>
      </c>
      <c r="AS140" s="5"/>
      <c r="AT140" s="5"/>
      <c r="AU140" s="5"/>
      <c r="AV140" s="5"/>
      <c r="AW140" s="5"/>
      <c r="AX140" s="5"/>
      <c r="AY140" s="5"/>
      <c r="AZ140" s="5"/>
      <c r="BA140" s="5"/>
      <c r="BB140" s="5"/>
    </row>
    <row r="141" spans="1:54" x14ac:dyDescent="0.3">
      <c r="A141" s="5">
        <v>14640</v>
      </c>
      <c r="B141" s="5"/>
      <c r="C141" s="5">
        <v>3.7701897475572563</v>
      </c>
      <c r="D141" s="5">
        <v>-4.0485761735871879E-3</v>
      </c>
      <c r="E141" s="5">
        <v>-1.7756646357586388E-3</v>
      </c>
      <c r="F141" s="5">
        <v>-6.5889690808182159E-3</v>
      </c>
      <c r="G141" s="5">
        <v>-4.8428934069142852E-4</v>
      </c>
      <c r="H141" s="5">
        <v>-3.4963096159875348E-3</v>
      </c>
      <c r="I141" s="5">
        <v>-2.6558581229046826E-3</v>
      </c>
      <c r="J141" s="5">
        <v>-1.1159647395060252E-2</v>
      </c>
      <c r="K141" s="5">
        <v>-2.675561990894878E-4</v>
      </c>
      <c r="L141" s="5">
        <v>-0.15782993789608574</v>
      </c>
      <c r="M141" s="5">
        <v>-1.8689183313145473E-2</v>
      </c>
      <c r="N141" s="5">
        <v>-2.4980511239880421E-2</v>
      </c>
      <c r="O141" s="5">
        <v>-1.2127618444410156E-2</v>
      </c>
      <c r="P141" s="5">
        <v>1.9876770486305338E-2</v>
      </c>
      <c r="Q141" s="5">
        <v>-1.4148344463294294E-2</v>
      </c>
      <c r="R141" s="5">
        <v>9.5392972689603041E-3</v>
      </c>
      <c r="S141" s="5">
        <v>-2.1605660093689208E-2</v>
      </c>
      <c r="T141" s="5">
        <v>-8.6629931558472664E-2</v>
      </c>
      <c r="U141" s="5">
        <v>6.8993296547558897E-2</v>
      </c>
      <c r="V141" s="5">
        <v>4.5012361207028825E-2</v>
      </c>
      <c r="W141" s="5">
        <v>0.35737020074341824</v>
      </c>
      <c r="X141" s="5">
        <v>1.468959650058361</v>
      </c>
      <c r="Y141" s="5">
        <v>0.61971462561003288</v>
      </c>
      <c r="Z141" s="5">
        <v>-0.11765953363561503</v>
      </c>
      <c r="AA141" s="5">
        <v>4.8420195189345702E-3</v>
      </c>
      <c r="AB141" s="5">
        <v>1.0143180441260358</v>
      </c>
      <c r="AC141" s="5">
        <v>0.13435705279582327</v>
      </c>
      <c r="AD141" s="5">
        <v>0.94419281757842177</v>
      </c>
      <c r="AE141" s="5">
        <v>0.22582257454982563</v>
      </c>
      <c r="AF141" s="5">
        <v>0.57657549764337868</v>
      </c>
      <c r="AG141" s="5">
        <v>6.6627445732169915E-2</v>
      </c>
      <c r="AH141" s="5">
        <v>0.55067880832244775</v>
      </c>
      <c r="AI141" s="5">
        <v>0.16082150575433524</v>
      </c>
      <c r="AJ141" s="5">
        <v>0.31497483461865505</v>
      </c>
      <c r="AK141" s="5">
        <v>6.0074983532024596E-2</v>
      </c>
      <c r="AL141" s="5">
        <v>0.23680299983934688</v>
      </c>
      <c r="AM141" s="5">
        <v>7.0894592127465531E-2</v>
      </c>
      <c r="AN141" s="5">
        <v>0.63360940612737116</v>
      </c>
      <c r="AO141" s="5">
        <v>6.7083418427444058E-2</v>
      </c>
      <c r="AP141" s="5">
        <v>6.7636593770153713E-2</v>
      </c>
      <c r="AQ141" s="5">
        <v>0.12997656964911655</v>
      </c>
      <c r="AR141" s="5">
        <v>0.17577172028838683</v>
      </c>
      <c r="AS141" s="5"/>
      <c r="AT141" s="5"/>
      <c r="AU141" s="5"/>
      <c r="AV141" s="5"/>
      <c r="AW141" s="5"/>
      <c r="AX141" s="5"/>
      <c r="AY141" s="5"/>
      <c r="AZ141" s="5"/>
      <c r="BA141" s="5"/>
      <c r="BB141" s="5"/>
    </row>
    <row r="142" spans="1:54" x14ac:dyDescent="0.3">
      <c r="A142" s="5">
        <v>14630</v>
      </c>
      <c r="B142" s="5"/>
      <c r="C142" s="5">
        <v>3.7815848362103965</v>
      </c>
      <c r="D142" s="5">
        <v>-3.7788647868078631E-3</v>
      </c>
      <c r="E142" s="5">
        <v>-1.6615534403635421E-3</v>
      </c>
      <c r="F142" s="5">
        <v>-6.1811403547509299E-3</v>
      </c>
      <c r="G142" s="5">
        <v>-4.5546737111313434E-4</v>
      </c>
      <c r="H142" s="5">
        <v>-3.2966052703150171E-3</v>
      </c>
      <c r="I142" s="5">
        <v>-2.5105573138051026E-3</v>
      </c>
      <c r="J142" s="5">
        <v>-1.0576146815597473E-2</v>
      </c>
      <c r="K142" s="5">
        <v>-2.5421858158004135E-4</v>
      </c>
      <c r="L142" s="5">
        <v>-0.15034898593330928</v>
      </c>
      <c r="M142" s="5">
        <v>-1.7849410491805225E-2</v>
      </c>
      <c r="N142" s="5">
        <v>-2.3919986298896492E-2</v>
      </c>
      <c r="O142" s="5">
        <v>-1.1642997879060403E-2</v>
      </c>
      <c r="P142" s="5">
        <v>1.9132356627534812E-2</v>
      </c>
      <c r="Q142" s="5">
        <v>-1.3654170011933938E-2</v>
      </c>
      <c r="R142" s="5">
        <v>9.2303211236793806E-3</v>
      </c>
      <c r="S142" s="5">
        <v>-2.0961021700012399E-2</v>
      </c>
      <c r="T142" s="5">
        <v>-8.426769575294274E-2</v>
      </c>
      <c r="U142" s="5">
        <v>6.729023825682931E-2</v>
      </c>
      <c r="V142" s="5">
        <v>4.4018252336973984E-2</v>
      </c>
      <c r="W142" s="5">
        <v>0.35041202466222537</v>
      </c>
      <c r="X142" s="5">
        <v>1.4442223275737587</v>
      </c>
      <c r="Y142" s="5">
        <v>0.61091859251363079</v>
      </c>
      <c r="Z142" s="5">
        <v>-0.1163027646717153</v>
      </c>
      <c r="AA142" s="5">
        <v>4.7991542438038303E-3</v>
      </c>
      <c r="AB142" s="5">
        <v>1.0080719817140029</v>
      </c>
      <c r="AC142" s="5">
        <v>0.13389398654987905</v>
      </c>
      <c r="AD142" s="5">
        <v>0.94351438239752583</v>
      </c>
      <c r="AE142" s="5">
        <v>0.22628015121343492</v>
      </c>
      <c r="AF142" s="5">
        <v>0.57933615791827786</v>
      </c>
      <c r="AG142" s="5">
        <v>6.7131610115270524E-2</v>
      </c>
      <c r="AH142" s="5">
        <v>0.55638554616952818</v>
      </c>
      <c r="AI142" s="5">
        <v>0.16294060814417261</v>
      </c>
      <c r="AJ142" s="5">
        <v>0.32001695248673717</v>
      </c>
      <c r="AK142" s="5">
        <v>6.1207821729366764E-2</v>
      </c>
      <c r="AL142" s="5">
        <v>0.24194733526509443</v>
      </c>
      <c r="AM142" s="5">
        <v>7.26392591604203E-2</v>
      </c>
      <c r="AN142" s="5">
        <v>0.65104179940026152</v>
      </c>
      <c r="AO142" s="5">
        <v>6.912509420662899E-2</v>
      </c>
      <c r="AP142" s="5">
        <v>6.9894006927365304E-2</v>
      </c>
      <c r="AQ142" s="5">
        <v>0.13469929968103064</v>
      </c>
      <c r="AR142" s="5">
        <v>0.18268199867736976</v>
      </c>
      <c r="AS142" s="5"/>
      <c r="AT142" s="5"/>
      <c r="AU142" s="5"/>
      <c r="AV142" s="5"/>
      <c r="AW142" s="5"/>
      <c r="AX142" s="5"/>
      <c r="AY142" s="5"/>
      <c r="AZ142" s="5"/>
      <c r="BA142" s="5"/>
      <c r="BB142" s="5"/>
    </row>
    <row r="143" spans="1:54" x14ac:dyDescent="0.3">
      <c r="A143" s="5">
        <v>14620</v>
      </c>
      <c r="B143" s="5"/>
      <c r="C143" s="5">
        <v>3.7916829107226793</v>
      </c>
      <c r="D143" s="5">
        <v>-3.5250133564046935E-3</v>
      </c>
      <c r="E143" s="5">
        <v>-1.5538489823059424E-3</v>
      </c>
      <c r="F143" s="5">
        <v>-5.7951090990564719E-3</v>
      </c>
      <c r="G143" s="5">
        <v>-4.2810693094326934E-4</v>
      </c>
      <c r="H143" s="5">
        <v>-3.10647166402547E-3</v>
      </c>
      <c r="I143" s="5">
        <v>-2.3718081188648507E-3</v>
      </c>
      <c r="J143" s="5">
        <v>-1.0017269802529693E-2</v>
      </c>
      <c r="K143" s="5">
        <v>-2.4140442645808135E-4</v>
      </c>
      <c r="L143" s="5">
        <v>-0.14313902356343775</v>
      </c>
      <c r="M143" s="5">
        <v>-1.7037451313421326E-2</v>
      </c>
      <c r="N143" s="5">
        <v>-2.2891196731380438E-2</v>
      </c>
      <c r="O143" s="5">
        <v>-1.1171277786194665E-2</v>
      </c>
      <c r="P143" s="5">
        <v>1.8405203612495018E-2</v>
      </c>
      <c r="Q143" s="5">
        <v>-1.3169681714223983E-2</v>
      </c>
      <c r="R143" s="5">
        <v>8.926234868065935E-3</v>
      </c>
      <c r="S143" s="5">
        <v>-2.0324001115167637E-2</v>
      </c>
      <c r="T143" s="5">
        <v>-8.1923199495975096E-2</v>
      </c>
      <c r="U143" s="5">
        <v>6.559196819544269E-2</v>
      </c>
      <c r="V143" s="5">
        <v>4.3021744186070451E-2</v>
      </c>
      <c r="W143" s="5">
        <v>0.34339556038669661</v>
      </c>
      <c r="X143" s="5">
        <v>1.4191034277926093</v>
      </c>
      <c r="Y143" s="5">
        <v>0.60190997875326802</v>
      </c>
      <c r="Z143" s="5">
        <v>-0.11489744191089775</v>
      </c>
      <c r="AA143" s="5">
        <v>4.7540209298679121E-3</v>
      </c>
      <c r="AB143" s="5">
        <v>1.0013086129840778</v>
      </c>
      <c r="AC143" s="5">
        <v>0.13335874506476705</v>
      </c>
      <c r="AD143" s="5">
        <v>0.94231692741744499</v>
      </c>
      <c r="AE143" s="5">
        <v>0.22661414601990523</v>
      </c>
      <c r="AF143" s="5">
        <v>0.58179147706491219</v>
      </c>
      <c r="AG143" s="5">
        <v>6.7602701420477015E-2</v>
      </c>
      <c r="AH143" s="5">
        <v>0.56184591224057401</v>
      </c>
      <c r="AI143" s="5">
        <v>0.16499822729558533</v>
      </c>
      <c r="AJ143" s="5">
        <v>0.32496431951678317</v>
      </c>
      <c r="AK143" s="5">
        <v>6.2328486962034656E-2</v>
      </c>
      <c r="AL143" s="5">
        <v>0.24707096870154346</v>
      </c>
      <c r="AM143" s="5">
        <v>7.4387124796711571E-2</v>
      </c>
      <c r="AN143" s="5">
        <v>0.66859794698685959</v>
      </c>
      <c r="AO143" s="5">
        <v>7.1191155058380431E-2</v>
      </c>
      <c r="AP143" s="5">
        <v>7.2188621339189796E-2</v>
      </c>
      <c r="AQ143" s="5">
        <v>0.13952018786946435</v>
      </c>
      <c r="AR143" s="5">
        <v>0.18976442799341892</v>
      </c>
      <c r="AS143" s="5"/>
      <c r="AT143" s="5"/>
      <c r="AU143" s="5"/>
      <c r="AV143" s="5"/>
      <c r="AW143" s="5"/>
      <c r="AX143" s="5"/>
      <c r="AY143" s="5"/>
      <c r="AZ143" s="5"/>
      <c r="BA143" s="5"/>
      <c r="BB143" s="5"/>
    </row>
    <row r="144" spans="1:54" x14ac:dyDescent="0.3">
      <c r="A144" s="5">
        <v>14610</v>
      </c>
      <c r="B144" s="5"/>
      <c r="C144" s="5">
        <v>3.8004916376519997</v>
      </c>
      <c r="D144" s="5">
        <v>-3.2862457620012526E-3</v>
      </c>
      <c r="E144" s="5">
        <v>-1.452258437690795E-3</v>
      </c>
      <c r="F144" s="5">
        <v>-5.4299519482007E-3</v>
      </c>
      <c r="G144" s="5">
        <v>-4.021511920795819E-4</v>
      </c>
      <c r="H144" s="5">
        <v>-2.9255714792492285E-3</v>
      </c>
      <c r="I144" s="5">
        <v>-2.2394047249373618E-3</v>
      </c>
      <c r="J144" s="5">
        <v>-9.4823429901159315E-3</v>
      </c>
      <c r="K144" s="5">
        <v>-2.291017042374251E-4</v>
      </c>
      <c r="L144" s="5">
        <v>-0.13619511042614954</v>
      </c>
      <c r="M144" s="5">
        <v>-1.6252944993850559E-2</v>
      </c>
      <c r="N144" s="5">
        <v>-2.1893920024671592E-2</v>
      </c>
      <c r="O144" s="5">
        <v>-1.0712457594421266E-2</v>
      </c>
      <c r="P144" s="5">
        <v>1.7695457396903203E-2</v>
      </c>
      <c r="Q144" s="5">
        <v>-1.269506819968629E-2</v>
      </c>
      <c r="R144" s="5">
        <v>8.6272101407755646E-3</v>
      </c>
      <c r="S144" s="5">
        <v>-1.9695060696545565E-2</v>
      </c>
      <c r="T144" s="5">
        <v>-7.9598489996782776E-2</v>
      </c>
      <c r="U144" s="5">
        <v>6.390019531430978E-2</v>
      </c>
      <c r="V144" s="5">
        <v>4.2023957521045638E-2</v>
      </c>
      <c r="W144" s="5">
        <v>0.33632942329451115</v>
      </c>
      <c r="X144" s="5">
        <v>1.3936359838247532</v>
      </c>
      <c r="Y144" s="5">
        <v>0.59270126139742874</v>
      </c>
      <c r="Z144" s="5">
        <v>-0.11344558265843323</v>
      </c>
      <c r="AA144" s="5">
        <v>4.7066855520794121E-3</v>
      </c>
      <c r="AB144" s="5">
        <v>0.99403775775511993</v>
      </c>
      <c r="AC144" s="5">
        <v>0.13275205701783974</v>
      </c>
      <c r="AD144" s="5">
        <v>0.9406013661618593</v>
      </c>
      <c r="AE144" s="5">
        <v>0.22682375348731867</v>
      </c>
      <c r="AF144" s="5">
        <v>0.5839368104470013</v>
      </c>
      <c r="AG144" s="5">
        <v>6.8039895489271598E-2</v>
      </c>
      <c r="AH144" s="5">
        <v>0.56705088888815491</v>
      </c>
      <c r="AI144" s="5">
        <v>0.16699115731190078</v>
      </c>
      <c r="AJ144" s="5">
        <v>0.3298097218771861</v>
      </c>
      <c r="AK144" s="5">
        <v>6.3435469447934295E-2</v>
      </c>
      <c r="AL144" s="5">
        <v>0.25216763285860871</v>
      </c>
      <c r="AM144" s="5">
        <v>7.6136292840994255E-2</v>
      </c>
      <c r="AN144" s="5">
        <v>0.68626149733185915</v>
      </c>
      <c r="AO144" s="5">
        <v>7.3280026179287222E-2</v>
      </c>
      <c r="AP144" s="5">
        <v>7.4519113118972954E-2</v>
      </c>
      <c r="AQ144" s="5">
        <v>0.14443742530167969</v>
      </c>
      <c r="AR144" s="5">
        <v>0.19701789817625479</v>
      </c>
      <c r="AS144" s="5"/>
      <c r="AT144" s="5"/>
      <c r="AU144" s="5"/>
      <c r="AV144" s="5"/>
      <c r="AW144" s="5"/>
      <c r="AX144" s="5"/>
      <c r="AY144" s="5"/>
      <c r="AZ144" s="5"/>
      <c r="BA144" s="5"/>
      <c r="BB144" s="5"/>
    </row>
    <row r="145" spans="1:54" x14ac:dyDescent="0.3">
      <c r="A145" s="5">
        <v>14600</v>
      </c>
      <c r="B145" s="5"/>
      <c r="C145" s="5">
        <v>3.8080195204880032</v>
      </c>
      <c r="D145" s="5">
        <v>-3.0618129016020748E-3</v>
      </c>
      <c r="E145" s="5">
        <v>-1.3564978101527035E-3</v>
      </c>
      <c r="F145" s="5">
        <v>-5.0847686369341737E-3</v>
      </c>
      <c r="G145" s="5">
        <v>-3.7754442123723254E-4</v>
      </c>
      <c r="H145" s="5">
        <v>-2.7535716616165665E-3</v>
      </c>
      <c r="I145" s="5">
        <v>-2.1131422911716711E-3</v>
      </c>
      <c r="J145" s="5">
        <v>-8.9706894948151025E-3</v>
      </c>
      <c r="K145" s="5">
        <v>-2.1729816063261533E-4</v>
      </c>
      <c r="L145" s="5">
        <v>-0.12951211294239556</v>
      </c>
      <c r="M145" s="5">
        <v>-1.549550304368616E-2</v>
      </c>
      <c r="N145" s="5">
        <v>-2.0927892957998077E-2</v>
      </c>
      <c r="O145" s="5">
        <v>-1.0266516355796004E-2</v>
      </c>
      <c r="P145" s="5">
        <v>1.7003231175261924E-2</v>
      </c>
      <c r="Q145" s="5">
        <v>-1.2230496205772616E-2</v>
      </c>
      <c r="R145" s="5">
        <v>8.3334053147317011E-3</v>
      </c>
      <c r="S145" s="5">
        <v>-1.9074637073725486E-2</v>
      </c>
      <c r="T145" s="5">
        <v>-7.7295531313940319E-2</v>
      </c>
      <c r="U145" s="5">
        <v>6.2216579631736921E-2</v>
      </c>
      <c r="V145" s="5">
        <v>4.1025992862594063E-2</v>
      </c>
      <c r="W145" s="5">
        <v>0.32922216029831208</v>
      </c>
      <c r="X145" s="5">
        <v>1.3678531111327243</v>
      </c>
      <c r="Y145" s="5">
        <v>0.58330509390619567</v>
      </c>
      <c r="Z145" s="5">
        <v>-0.11194926146234088</v>
      </c>
      <c r="AA145" s="5">
        <v>4.6572172569986333E-3</v>
      </c>
      <c r="AB145" s="5">
        <v>0.98627003156053772</v>
      </c>
      <c r="AC145" s="5">
        <v>0.13207476801969112</v>
      </c>
      <c r="AD145" s="5">
        <v>0.93836947050632902</v>
      </c>
      <c r="AE145" s="5">
        <v>0.2269083710531877</v>
      </c>
      <c r="AF145" s="5">
        <v>0.58576799653997946</v>
      </c>
      <c r="AG145" s="5">
        <v>6.8442416637010367E-2</v>
      </c>
      <c r="AH145" s="5">
        <v>0.57199177205685925</v>
      </c>
      <c r="AI145" s="5">
        <v>0.16891625135456012</v>
      </c>
      <c r="AJ145" s="5">
        <v>0.33454598543520325</v>
      </c>
      <c r="AK145" s="5">
        <v>6.4527250566580055E-2</v>
      </c>
      <c r="AL145" s="5">
        <v>0.25723095544804031</v>
      </c>
      <c r="AM145" s="5">
        <v>7.7884813788842183E-2</v>
      </c>
      <c r="AN145" s="5">
        <v>0.70401542736244105</v>
      </c>
      <c r="AO145" s="5">
        <v>7.5390042077601846E-2</v>
      </c>
      <c r="AP145" s="5">
        <v>7.6884049446685615E-2</v>
      </c>
      <c r="AQ145" s="5">
        <v>0.14944896703871663</v>
      </c>
      <c r="AR145" s="5">
        <v>0.20444095723900252</v>
      </c>
      <c r="AS145" s="5"/>
      <c r="AT145" s="5"/>
      <c r="AU145" s="5"/>
      <c r="AV145" s="5"/>
      <c r="AW145" s="5"/>
      <c r="AX145" s="5"/>
      <c r="AY145" s="5"/>
      <c r="AZ145" s="5"/>
      <c r="BA145" s="5"/>
      <c r="BB145" s="5"/>
    </row>
    <row r="146" spans="1:54" x14ac:dyDescent="0.3">
      <c r="A146" s="5">
        <v>14590</v>
      </c>
      <c r="B146" s="5"/>
      <c r="C146" s="5">
        <v>3.8142758563662618</v>
      </c>
      <c r="D146" s="5">
        <v>-2.8509924968167359E-3</v>
      </c>
      <c r="E146" s="5">
        <v>-1.2662919700048567E-3</v>
      </c>
      <c r="F146" s="5">
        <v>-4.7586824850991659E-3</v>
      </c>
      <c r="G146" s="5">
        <v>-3.5423203274383971E-4</v>
      </c>
      <c r="H146" s="5">
        <v>-2.5901438773594334E-3</v>
      </c>
      <c r="I146" s="5">
        <v>-1.9928173234156658E-3</v>
      </c>
      <c r="J146" s="5">
        <v>-8.4816304975971722E-3</v>
      </c>
      <c r="K146" s="5">
        <v>-2.0598135270565423E-4</v>
      </c>
      <c r="L146" s="5">
        <v>-0.12308472367402785</v>
      </c>
      <c r="M146" s="5">
        <v>-1.4764711250640985E-2</v>
      </c>
      <c r="N146" s="5">
        <v>-1.9992813769992832E-2</v>
      </c>
      <c r="O146" s="5">
        <v>-9.8334135466575188E-3</v>
      </c>
      <c r="P146" s="5">
        <v>1.6328606275167405E-2</v>
      </c>
      <c r="Q146" s="5">
        <v>-1.177611092609558E-2</v>
      </c>
      <c r="R146" s="5">
        <v>8.0449655515884184E-3</v>
      </c>
      <c r="S146" s="5">
        <v>-1.8463140909643867E-2</v>
      </c>
      <c r="T146" s="5">
        <v>-7.5016202175632249E-2</v>
      </c>
      <c r="U146" s="5">
        <v>6.0542729733004209E-2</v>
      </c>
      <c r="V146" s="5">
        <v>4.0028928502076497E-2</v>
      </c>
      <c r="W146" s="5">
        <v>0.32208223250534401</v>
      </c>
      <c r="X146" s="5">
        <v>1.3417879345937791</v>
      </c>
      <c r="Y146" s="5">
        <v>0.57373427663169874</v>
      </c>
      <c r="Z146" s="5">
        <v>-0.11041060509762959</v>
      </c>
      <c r="AA146" s="5">
        <v>4.6056881928495472E-3</v>
      </c>
      <c r="AB146" s="5">
        <v>0.97801681982330746</v>
      </c>
      <c r="AC146" s="5">
        <v>0.13132783869950398</v>
      </c>
      <c r="AD146" s="5">
        <v>0.93562386872656444</v>
      </c>
      <c r="AE146" s="5">
        <v>0.22686760143185319</v>
      </c>
      <c r="AF146" s="5">
        <v>0.58728136995154756</v>
      </c>
      <c r="AG146" s="5">
        <v>6.880953989561929E-2</v>
      </c>
      <c r="AH146" s="5">
        <v>0.57666019494696386</v>
      </c>
      <c r="AI146" s="5">
        <v>0.17077042965862343</v>
      </c>
      <c r="AJ146" s="5">
        <v>0.33916599265194763</v>
      </c>
      <c r="AK146" s="5">
        <v>6.5602306091804397E-2</v>
      </c>
      <c r="AL146" s="5">
        <v>0.26225447100071508</v>
      </c>
      <c r="AM146" s="5">
        <v>7.9630687775525816E-2</v>
      </c>
      <c r="AN146" s="5">
        <v>0.72184206068902168</v>
      </c>
      <c r="AO146" s="5">
        <v>7.7519447334132324E-2</v>
      </c>
      <c r="AP146" s="5">
        <v>7.9281887874159546E-2</v>
      </c>
      <c r="AQ146" s="5">
        <v>0.15455252749433129</v>
      </c>
      <c r="AR146" s="5">
        <v>0.21203180008745653</v>
      </c>
      <c r="AS146" s="5"/>
      <c r="AT146" s="5"/>
      <c r="AU146" s="5"/>
      <c r="AV146" s="5"/>
      <c r="AW146" s="5"/>
      <c r="AX146" s="5"/>
      <c r="AY146" s="5"/>
      <c r="AZ146" s="5"/>
      <c r="BA146" s="5"/>
      <c r="BB146" s="5"/>
    </row>
    <row r="147" spans="1:54" x14ac:dyDescent="0.3">
      <c r="A147" s="5">
        <v>14580</v>
      </c>
      <c r="B147" s="5"/>
      <c r="C147" s="5">
        <v>3.8192706927163425</v>
      </c>
      <c r="D147" s="5">
        <v>-2.6530888417541682E-3</v>
      </c>
      <c r="E147" s="5">
        <v>-1.1813746682501039E-3</v>
      </c>
      <c r="F147" s="5">
        <v>-4.4508407933850358E-3</v>
      </c>
      <c r="G147" s="5">
        <v>-3.321606354116021E-4</v>
      </c>
      <c r="H147" s="5">
        <v>-2.4349649336590242E-3</v>
      </c>
      <c r="I147" s="5">
        <v>-1.8782280259342764E-3</v>
      </c>
      <c r="J147" s="5">
        <v>-8.0144867540492166E-3</v>
      </c>
      <c r="K147" s="5">
        <v>-1.9513868382930533E-4</v>
      </c>
      <c r="L147" s="5">
        <v>-0.11690748028873783</v>
      </c>
      <c r="M147" s="5">
        <v>-1.4060131647363689E-2</v>
      </c>
      <c r="N147" s="5">
        <v>-1.9088344343331974E-2</v>
      </c>
      <c r="O147" s="5">
        <v>-9.4130898910024467E-3</v>
      </c>
      <c r="P147" s="5">
        <v>1.5671633105723733E-2</v>
      </c>
      <c r="Q147" s="5">
        <v>-1.1332036404979446E-2</v>
      </c>
      <c r="R147" s="5">
        <v>7.7620228898305915E-3</v>
      </c>
      <c r="S147" s="5">
        <v>-1.7860956737434951E-2</v>
      </c>
      <c r="T147" s="5">
        <v>-7.2762294080228981E-2</v>
      </c>
      <c r="U147" s="5">
        <v>5.8880200460902442E-2</v>
      </c>
      <c r="V147" s="5">
        <v>3.9033818614759179E-2</v>
      </c>
      <c r="W147" s="5">
        <v>0.31491799838350798</v>
      </c>
      <c r="X147" s="5">
        <v>1.3154735164973625</v>
      </c>
      <c r="Y147" s="5">
        <v>0.56400172722897002</v>
      </c>
      <c r="Z147" s="5">
        <v>-0.10883178744729267</v>
      </c>
      <c r="AA147" s="5">
        <v>4.552173332231851E-3</v>
      </c>
      <c r="AB147" s="5">
        <v>0.96929024997961422</v>
      </c>
      <c r="AC147" s="5">
        <v>0.13051234247301002</v>
      </c>
      <c r="AD147" s="5">
        <v>0.93236804117450389</v>
      </c>
      <c r="AE147" s="5">
        <v>0.22670125441661165</v>
      </c>
      <c r="AF147" s="5">
        <v>0.58847377317455674</v>
      </c>
      <c r="AG147" s="5">
        <v>6.914059314035037E-2</v>
      </c>
      <c r="AH147" s="5">
        <v>0.58104815107021057</v>
      </c>
      <c r="AI147" s="5">
        <v>0.17255068749639765</v>
      </c>
      <c r="AJ147" s="5">
        <v>0.34366269965357688</v>
      </c>
      <c r="AK147" s="5">
        <v>6.6659109513751827E-2</v>
      </c>
      <c r="AL147" s="5">
        <v>0.2672316332504473</v>
      </c>
      <c r="AM147" s="5">
        <v>8.1371867751956789E-2</v>
      </c>
      <c r="AN147" s="5">
        <v>0.73972308824051369</v>
      </c>
      <c r="AO147" s="5">
        <v>7.9666397646462536E-2</v>
      </c>
      <c r="AP147" s="5">
        <v>8.1710975918919779E-2</v>
      </c>
      <c r="AQ147" s="5">
        <v>0.1597455763203206</v>
      </c>
      <c r="AR147" s="5">
        <v>0.2197882578748378</v>
      </c>
      <c r="AS147" s="5"/>
      <c r="AT147" s="5"/>
      <c r="AU147" s="5"/>
      <c r="AV147" s="5"/>
      <c r="AW147" s="5"/>
      <c r="AX147" s="5"/>
      <c r="AY147" s="5"/>
      <c r="AZ147" s="5"/>
      <c r="BA147" s="5"/>
      <c r="BB147" s="5"/>
    </row>
    <row r="148" spans="1:54" x14ac:dyDescent="0.3">
      <c r="A148" s="5">
        <v>14570</v>
      </c>
      <c r="B148" s="5"/>
      <c r="C148" s="5">
        <v>3.8230147840231288</v>
      </c>
      <c r="D148" s="5">
        <v>-2.4674324998826226E-3</v>
      </c>
      <c r="E148" s="5">
        <v>-1.1014885269235888E-3</v>
      </c>
      <c r="F148" s="5">
        <v>-4.1604151539547324E-3</v>
      </c>
      <c r="G148" s="5">
        <v>-3.1127807366913797E-4</v>
      </c>
      <c r="H148" s="5">
        <v>-2.2877171628794494E-3</v>
      </c>
      <c r="I148" s="5">
        <v>-1.7691746304923047E-3</v>
      </c>
      <c r="J148" s="5">
        <v>-7.5685800310280379E-3</v>
      </c>
      <c r="K148" s="5">
        <v>-1.8475743741128419E-4</v>
      </c>
      <c r="L148" s="5">
        <v>-0.11097478408769638</v>
      </c>
      <c r="M148" s="5">
        <v>-1.3381304459070847E-2</v>
      </c>
      <c r="N148" s="5">
        <v>-1.8214112398931125E-2</v>
      </c>
      <c r="O148" s="5">
        <v>-9.005468202982668E-3</v>
      </c>
      <c r="P148" s="5">
        <v>1.5032332155247352E-2</v>
      </c>
      <c r="Q148" s="5">
        <v>-1.0898375975654101E-2</v>
      </c>
      <c r="R148" s="5">
        <v>7.484696365284706E-3</v>
      </c>
      <c r="S148" s="5">
        <v>-1.7268442871534444E-2</v>
      </c>
      <c r="T148" s="5">
        <v>-7.0535509676871042E-2</v>
      </c>
      <c r="U148" s="5">
        <v>5.723049080080285E-2</v>
      </c>
      <c r="V148" s="5">
        <v>3.8041691473991647E-2</v>
      </c>
      <c r="W148" s="5">
        <v>0.30773769748090402</v>
      </c>
      <c r="X148" s="5">
        <v>1.2889427857010056</v>
      </c>
      <c r="Y148" s="5">
        <v>0.55412045107484353</v>
      </c>
      <c r="Z148" s="5">
        <v>-0.10721502429757471</v>
      </c>
      <c r="AA148" s="5">
        <v>4.4967502881046294E-3</v>
      </c>
      <c r="AB148" s="5">
        <v>0.960103161646499</v>
      </c>
      <c r="AC148" s="5">
        <v>0.12962946300011591</v>
      </c>
      <c r="AD148" s="5">
        <v>0.92860631358757073</v>
      </c>
      <c r="AE148" s="5">
        <v>0.22640934811693456</v>
      </c>
      <c r="AF148" s="5">
        <v>0.58934256702113585</v>
      </c>
      <c r="AG148" s="5">
        <v>6.9434959092066109E-2</v>
      </c>
      <c r="AH148" s="5">
        <v>0.5851480166111227</v>
      </c>
      <c r="AI148" s="5">
        <v>0.17425410306141703</v>
      </c>
      <c r="AJ148" s="5">
        <v>0.34802915342453822</v>
      </c>
      <c r="AK148" s="5">
        <v>6.7696135440987751E-2</v>
      </c>
      <c r="AL148" s="5">
        <v>0.27215582805717004</v>
      </c>
      <c r="AM148" s="5">
        <v>8.3106262883618928E-2</v>
      </c>
      <c r="AN148" s="5">
        <v>0.7576395913416738</v>
      </c>
      <c r="AO148" s="5">
        <v>8.182896116286989E-2</v>
      </c>
      <c r="AP148" s="5">
        <v>8.4169550958998432E-2</v>
      </c>
      <c r="AQ148" s="5">
        <v>0.16502533483328424</v>
      </c>
      <c r="AR148" s="5">
        <v>0.22770778795262517</v>
      </c>
      <c r="AS148" s="5"/>
      <c r="AT148" s="5"/>
      <c r="AU148" s="5"/>
      <c r="AV148" s="5"/>
      <c r="AW148" s="5"/>
      <c r="AX148" s="5"/>
      <c r="AY148" s="5"/>
      <c r="AZ148" s="5"/>
      <c r="BA148" s="5"/>
      <c r="BB148" s="5"/>
    </row>
    <row r="149" spans="1:54" x14ac:dyDescent="0.3">
      <c r="A149" s="5">
        <v>14560</v>
      </c>
      <c r="B149" s="5"/>
      <c r="C149" s="5">
        <v>3.8255195488773328</v>
      </c>
      <c r="D149" s="5">
        <v>-2.2933799530716684E-3</v>
      </c>
      <c r="E149" s="5">
        <v>-1.0263850072344195E-3</v>
      </c>
      <c r="F149" s="5">
        <v>-3.8866016799490402E-3</v>
      </c>
      <c r="G149" s="5">
        <v>-2.9153346314667581E-4</v>
      </c>
      <c r="H149" s="5">
        <v>-2.148088771425442E-3</v>
      </c>
      <c r="I149" s="5">
        <v>-1.6654597029321955E-3</v>
      </c>
      <c r="J149" s="5">
        <v>-7.1432344689382598E-3</v>
      </c>
      <c r="K149" s="5">
        <v>-1.7482480933081758E-4</v>
      </c>
      <c r="L149" s="5">
        <v>-0.10528091805670185</v>
      </c>
      <c r="M149" s="5">
        <v>-1.272775002568304E-2</v>
      </c>
      <c r="N149" s="5">
        <v>-1.7369713692380294E-2</v>
      </c>
      <c r="O149" s="5">
        <v>-8.610454245155422E-3</v>
      </c>
      <c r="P149" s="5">
        <v>1.4410695033422724E-2</v>
      </c>
      <c r="Q149" s="5">
        <v>-1.0475212739328648E-2</v>
      </c>
      <c r="R149" s="5">
        <v>7.2130921627249021E-3</v>
      </c>
      <c r="S149" s="5">
        <v>-1.6685931391396541E-2</v>
      </c>
      <c r="T149" s="5">
        <v>-6.8337461424707507E-2</v>
      </c>
      <c r="U149" s="5">
        <v>5.5595041963029099E-2</v>
      </c>
      <c r="V149" s="5">
        <v>3.7053547770271561E-2</v>
      </c>
      <c r="W149" s="5">
        <v>0.30054943474313084</v>
      </c>
      <c r="X149" s="5">
        <v>1.2622284681606968</v>
      </c>
      <c r="Y149" s="5">
        <v>0.54410351179158678</v>
      </c>
      <c r="Z149" s="5">
        <v>-0.10556256806524707</v>
      </c>
      <c r="AA149" s="5">
        <v>4.4394991236805003E-3</v>
      </c>
      <c r="AB149" s="5">
        <v>0.95046907493643484</v>
      </c>
      <c r="AC149" s="5">
        <v>0.12868049134046525</v>
      </c>
      <c r="AD149" s="5">
        <v>0.9243438480456696</v>
      </c>
      <c r="AE149" s="5">
        <v>0.22599210962326519</v>
      </c>
      <c r="AF149" s="5">
        <v>0.58988563969160313</v>
      </c>
      <c r="AG149" s="5">
        <v>6.9692077186897558E-2</v>
      </c>
      <c r="AH149" s="5">
        <v>0.58895257200865403</v>
      </c>
      <c r="AI149" s="5">
        <v>0.17587784524480432</v>
      </c>
      <c r="AJ149" s="5">
        <v>0.35225850906717471</v>
      </c>
      <c r="AK149" s="5">
        <v>6.8711863073002671E-2</v>
      </c>
      <c r="AL149" s="5">
        <v>0.27702038683936159</v>
      </c>
      <c r="AM149" s="5">
        <v>8.4831742167270241E-2</v>
      </c>
      <c r="AN149" s="5">
        <v>0.77557206723094529</v>
      </c>
      <c r="AO149" s="5">
        <v>8.4005120111376091E-2</v>
      </c>
      <c r="AP149" s="5">
        <v>8.6655740440412271E-2</v>
      </c>
      <c r="AQ149" s="5">
        <v>0.17038877301715769</v>
      </c>
      <c r="AR149" s="5">
        <v>0.23578746447825552</v>
      </c>
      <c r="AS149" s="5"/>
      <c r="AT149" s="5"/>
      <c r="AU149" s="5"/>
      <c r="AV149" s="5"/>
      <c r="AW149" s="5"/>
      <c r="AX149" s="5"/>
      <c r="AY149" s="5"/>
      <c r="AZ149" s="5"/>
      <c r="BA149" s="5"/>
      <c r="BB149" s="5"/>
    </row>
    <row r="150" spans="1:54" x14ac:dyDescent="0.3">
      <c r="A150" s="5">
        <v>14550</v>
      </c>
      <c r="B150" s="5"/>
      <c r="C150" s="5">
        <v>3.8267970274868097</v>
      </c>
      <c r="D150" s="5">
        <v>-2.1303132069412133E-3</v>
      </c>
      <c r="E150" s="5">
        <v>-9.558243569653185E-4</v>
      </c>
      <c r="F150" s="5">
        <v>-3.6286211579367065E-3</v>
      </c>
      <c r="G150" s="5">
        <v>-2.7287722091756168E-4</v>
      </c>
      <c r="H150" s="5">
        <v>-2.0157741540516695E-3</v>
      </c>
      <c r="I150" s="5">
        <v>-1.5668884274522205E-3</v>
      </c>
      <c r="J150" s="5">
        <v>-6.7377778690312752E-3</v>
      </c>
      <c r="K150" s="5">
        <v>-1.6532793904586158E-4</v>
      </c>
      <c r="L150" s="5">
        <v>-9.9820064405089254E-2</v>
      </c>
      <c r="M150" s="5">
        <v>-1.2098970693454073E-2</v>
      </c>
      <c r="N150" s="5">
        <v>-1.6554714205567429E-2</v>
      </c>
      <c r="O150" s="5">
        <v>-8.2279375991786714E-3</v>
      </c>
      <c r="P150" s="5">
        <v>1.380668555306017E-2</v>
      </c>
      <c r="Q150" s="5">
        <v>-1.0062610082315425E-2</v>
      </c>
      <c r="R150" s="5">
        <v>6.9473037971810037E-3</v>
      </c>
      <c r="S150" s="5">
        <v>-1.6113728195940816E-2</v>
      </c>
      <c r="T150" s="5">
        <v>-6.6169670528405708E-2</v>
      </c>
      <c r="U150" s="5">
        <v>5.3975235664509472E-2</v>
      </c>
      <c r="V150" s="5">
        <v>3.6070359038674303E-2</v>
      </c>
      <c r="W150" s="5">
        <v>0.29336116546972013</v>
      </c>
      <c r="X150" s="5">
        <v>1.2353630190439284</v>
      </c>
      <c r="Y150" s="5">
        <v>0.53396400197062499</v>
      </c>
      <c r="Z150" s="5">
        <v>-0.10387670247476255</v>
      </c>
      <c r="AA150" s="5">
        <v>4.3805021568900536E-3</v>
      </c>
      <c r="AB150" s="5">
        <v>0.94040215702864871</v>
      </c>
      <c r="AC150" s="5">
        <v>0.12766682281638084</v>
      </c>
      <c r="AD150" s="5">
        <v>0.91958663159966803</v>
      </c>
      <c r="AE150" s="5">
        <v>0.22544997509405845</v>
      </c>
      <c r="AF150" s="5">
        <v>0.59010141443659436</v>
      </c>
      <c r="AG150" s="5">
        <v>6.9911445305539929E-2</v>
      </c>
      <c r="AH150" s="5">
        <v>0.59245502267473571</v>
      </c>
      <c r="AI150" s="5">
        <v>0.17741918127596185</v>
      </c>
      <c r="AJ150" s="5">
        <v>0.356344047070487</v>
      </c>
      <c r="AK150" s="5">
        <v>6.9704779732899597E-2</v>
      </c>
      <c r="AL150" s="5">
        <v>0.28181860048284813</v>
      </c>
      <c r="AM150" s="5">
        <v>8.6546138259197353E-2</v>
      </c>
      <c r="AN150" s="5">
        <v>0.79350045700702321</v>
      </c>
      <c r="AO150" s="5">
        <v>8.619277272838663E-2</v>
      </c>
      <c r="AP150" s="5">
        <v>8.9167562408153017E-2</v>
      </c>
      <c r="AQ150" s="5">
        <v>0.17583260713489784</v>
      </c>
      <c r="AR150" s="5">
        <v>0.24402396974060608</v>
      </c>
      <c r="AS150" s="5"/>
      <c r="AT150" s="5"/>
      <c r="AU150" s="5"/>
      <c r="AV150" s="5"/>
      <c r="AW150" s="5"/>
      <c r="AX150" s="5"/>
      <c r="AY150" s="5"/>
      <c r="AZ150" s="5"/>
      <c r="BA150" s="5"/>
      <c r="BB150" s="5"/>
    </row>
    <row r="151" spans="1:54" x14ac:dyDescent="0.3">
      <c r="A151" s="5">
        <v>14540</v>
      </c>
      <c r="B151" s="5"/>
      <c r="C151" s="5">
        <v>3.8268598398152416</v>
      </c>
      <c r="D151" s="5">
        <v>-1.9776393565398799E-3</v>
      </c>
      <c r="E151" s="5">
        <v>-8.895755385761614E-4</v>
      </c>
      <c r="F151" s="5">
        <v>-3.3857191274209038E-3</v>
      </c>
      <c r="G151" s="5">
        <v>-2.5526109060705041E-4</v>
      </c>
      <c r="H151" s="5">
        <v>-1.8904741745326328E-3</v>
      </c>
      <c r="I151" s="5">
        <v>-1.473268868861329E-3</v>
      </c>
      <c r="J151" s="5">
        <v>-6.3515429054239042E-3</v>
      </c>
      <c r="K151" s="5">
        <v>-1.5625393933618872E-4</v>
      </c>
      <c r="L151" s="5">
        <v>-9.4586321560092335E-2</v>
      </c>
      <c r="M151" s="5">
        <v>-1.149445267140947E-2</v>
      </c>
      <c r="N151" s="5">
        <v>-1.5768652326736087E-2</v>
      </c>
      <c r="O151" s="5">
        <v>-7.8577925457171717E-3</v>
      </c>
      <c r="P151" s="5">
        <v>1.3220240846626782E-2</v>
      </c>
      <c r="Q151" s="5">
        <v>-9.6606122283210624E-3</v>
      </c>
      <c r="R151" s="5">
        <v>6.6874123234820036E-3</v>
      </c>
      <c r="S151" s="5">
        <v>-1.5552113126632572E-2</v>
      </c>
      <c r="T151" s="5">
        <v>-6.4033566146576973E-2</v>
      </c>
      <c r="U151" s="5">
        <v>5.2372392610883431E-2</v>
      </c>
      <c r="V151" s="5">
        <v>3.5093066197652227E-2</v>
      </c>
      <c r="W151" s="5">
        <v>0.28618068094797722</v>
      </c>
      <c r="X151" s="5">
        <v>1.20837855662477</v>
      </c>
      <c r="Y151" s="5">
        <v>0.52371501419001976</v>
      </c>
      <c r="Z151" s="5">
        <v>-0.10215973720322642</v>
      </c>
      <c r="AA151" s="5">
        <v>4.3198437600942144E-3</v>
      </c>
      <c r="AB151" s="5">
        <v>0.92991718711361193</v>
      </c>
      <c r="AC151" s="5">
        <v>0.12658995359377306</v>
      </c>
      <c r="AD151" s="5">
        <v>0.91434146260424209</v>
      </c>
      <c r="AE151" s="5">
        <v>0.224783589261944</v>
      </c>
      <c r="AF151" s="5">
        <v>0.58998885577595783</v>
      </c>
      <c r="AG151" s="5">
        <v>7.0092621354908208E-2</v>
      </c>
      <c r="AH151" s="5">
        <v>0.59564901876845988</v>
      </c>
      <c r="AI151" s="5">
        <v>0.17887548419958926</v>
      </c>
      <c r="AJ151" s="5">
        <v>0.36027919052973434</v>
      </c>
      <c r="AK151" s="5">
        <v>7.0673384449559312E-2</v>
      </c>
      <c r="AL151" s="5">
        <v>0.28654373369030761</v>
      </c>
      <c r="AM151" s="5">
        <v>8.824725150776741E-2</v>
      </c>
      <c r="AN151" s="5">
        <v>0.81140417598262449</v>
      </c>
      <c r="AO151" s="5">
        <v>8.8389735490303614E-2</v>
      </c>
      <c r="AP151" s="5">
        <v>9.1702926370667071E-2</v>
      </c>
      <c r="AQ151" s="5">
        <v>0.18135329798165639</v>
      </c>
      <c r="AR151" s="5">
        <v>0.2524135862638805</v>
      </c>
      <c r="AS151" s="5"/>
      <c r="AT151" s="5"/>
      <c r="AU151" s="5"/>
      <c r="AV151" s="5"/>
      <c r="AW151" s="5"/>
      <c r="AX151" s="5"/>
      <c r="AY151" s="5"/>
      <c r="AZ151" s="5"/>
      <c r="BA151" s="5"/>
      <c r="BB151" s="5"/>
    </row>
    <row r="152" spans="1:54" x14ac:dyDescent="0.3">
      <c r="A152" s="5">
        <v>14530</v>
      </c>
      <c r="B152" s="5"/>
      <c r="C152" s="5">
        <v>3.8257211445087056</v>
      </c>
      <c r="D152" s="5">
        <v>-1.8347901162622409E-3</v>
      </c>
      <c r="E152" s="5">
        <v>-8.2741613943791898E-4</v>
      </c>
      <c r="F152" s="5">
        <v>-3.157165891534597E-3</v>
      </c>
      <c r="G152" s="5">
        <v>-2.3863816258615694E-4</v>
      </c>
      <c r="H152" s="5">
        <v>-1.7718964136755049E-3</v>
      </c>
      <c r="I152" s="5">
        <v>-1.3844122131535116E-3</v>
      </c>
      <c r="J152" s="5">
        <v>-5.9838682618256912E-3</v>
      </c>
      <c r="K152" s="5">
        <v>-1.4758992465406856E-4</v>
      </c>
      <c r="L152" s="5">
        <v>-8.957372058778286E-2</v>
      </c>
      <c r="M152" s="5">
        <v>-1.0913667848228413E-2</v>
      </c>
      <c r="N152" s="5">
        <v>-1.5011041012523976E-2</v>
      </c>
      <c r="O152" s="5">
        <v>-7.4998789504092753E-3</v>
      </c>
      <c r="P152" s="5">
        <v>1.2651272512753175E-2</v>
      </c>
      <c r="Q152" s="5">
        <v>-9.2692448229783359E-3</v>
      </c>
      <c r="R152" s="5">
        <v>6.4334865725062555E-3</v>
      </c>
      <c r="S152" s="5">
        <v>-1.500134015689388E-2</v>
      </c>
      <c r="T152" s="5">
        <v>-6.1930484868802441E-2</v>
      </c>
      <c r="U152" s="5">
        <v>5.0787771179455855E-2</v>
      </c>
      <c r="V152" s="5">
        <v>3.4122578201732784E-2</v>
      </c>
      <c r="W152" s="5">
        <v>0.27901559479932808</v>
      </c>
      <c r="X152" s="5">
        <v>1.1813067981509835</v>
      </c>
      <c r="Y152" s="5">
        <v>0.51336961241717938</v>
      </c>
      <c r="Z152" s="5">
        <v>-0.10041400251109281</v>
      </c>
      <c r="AA152" s="5">
        <v>4.2576101557364413E-3</v>
      </c>
      <c r="AB152" s="5">
        <v>0.91902951983300785</v>
      </c>
      <c r="AC152" s="5">
        <v>0.12545147699269366</v>
      </c>
      <c r="AD152" s="5">
        <v>0.90861593479696023</v>
      </c>
      <c r="AE152" s="5">
        <v>0.2239938043581419</v>
      </c>
      <c r="AF152" s="5">
        <v>0.5895474742433009</v>
      </c>
      <c r="AG152" s="5">
        <v>7.0235224695373258E-2</v>
      </c>
      <c r="AH152" s="5">
        <v>0.59852867394721754</v>
      </c>
      <c r="AI152" s="5">
        <v>0.18024424016118942</v>
      </c>
      <c r="AJ152" s="5">
        <v>0.36405752225751431</v>
      </c>
      <c r="AK152" s="5">
        <v>7.1616191578151217E-2</v>
      </c>
      <c r="AL152" s="5">
        <v>0.29118903973313376</v>
      </c>
      <c r="AM152" s="5">
        <v>8.9932854182002586E-2</v>
      </c>
      <c r="AN152" s="5">
        <v>0.82926214641326335</v>
      </c>
      <c r="AO152" s="5">
        <v>9.0593745650415891E-2</v>
      </c>
      <c r="AP152" s="5">
        <v>9.4259634506799861E-2</v>
      </c>
      <c r="AQ152" s="5">
        <v>0.18694704981043456</v>
      </c>
      <c r="AR152" s="5">
        <v>0.26095218974997547</v>
      </c>
      <c r="AS152" s="5"/>
      <c r="AT152" s="5"/>
      <c r="AU152" s="5"/>
      <c r="AV152" s="5"/>
      <c r="AW152" s="5"/>
      <c r="AX152" s="5"/>
      <c r="AY152" s="5"/>
      <c r="AZ152" s="5"/>
      <c r="BA152" s="5"/>
      <c r="BB152" s="5"/>
    </row>
    <row r="153" spans="1:54" x14ac:dyDescent="0.3">
      <c r="A153" s="5">
        <v>14520</v>
      </c>
      <c r="B153" s="5"/>
      <c r="C153" s="5">
        <v>3.8233945987643874</v>
      </c>
      <c r="D153" s="5">
        <v>-1.7012213177922792E-3</v>
      </c>
      <c r="E153" s="5">
        <v>-7.6913226560034842E-4</v>
      </c>
      <c r="F153" s="5">
        <v>-2.9422564630613678E-3</v>
      </c>
      <c r="G153" s="5">
        <v>-2.2296288947379789E-4</v>
      </c>
      <c r="H153" s="5">
        <v>-1.65975538572374E-3</v>
      </c>
      <c r="I153" s="5">
        <v>-1.3001329868051787E-3</v>
      </c>
      <c r="J153" s="5">
        <v>-5.6340996932408884E-3</v>
      </c>
      <c r="K153" s="5">
        <v>-1.393230380608294E-4</v>
      </c>
      <c r="L153" s="5">
        <v>-8.4776241015119436E-2</v>
      </c>
      <c r="M153" s="5">
        <v>-1.0356075565540407E-2</v>
      </c>
      <c r="N153" s="5">
        <v>-1.4281369925857403E-2</v>
      </c>
      <c r="O153" s="5">
        <v>-7.1540431528392002E-3</v>
      </c>
      <c r="P153" s="5">
        <v>1.2099667787976841E-2</v>
      </c>
      <c r="Q153" s="5">
        <v>-8.8885155476700357E-3</v>
      </c>
      <c r="R153" s="5">
        <v>6.1855834125543966E-3</v>
      </c>
      <c r="S153" s="5">
        <v>-1.4461637645358216E-2</v>
      </c>
      <c r="T153" s="5">
        <v>-5.9861670456043535E-2</v>
      </c>
      <c r="U153" s="5">
        <v>4.9222566302629472E-2</v>
      </c>
      <c r="V153" s="5">
        <v>3.3159770810158112E-2</v>
      </c>
      <c r="W153" s="5">
        <v>0.27187333006997538</v>
      </c>
      <c r="X153" s="5">
        <v>1.1541789978630326</v>
      </c>
      <c r="Y153" s="5">
        <v>0.50294080388582896</v>
      </c>
      <c r="Z153" s="5">
        <v>-9.8641843876401347E-2</v>
      </c>
      <c r="AA153" s="5">
        <v>4.1938892086388745E-3</v>
      </c>
      <c r="AB153" s="5">
        <v>0.90775504734297452</v>
      </c>
      <c r="AC153" s="5">
        <v>0.12425307954025781</v>
      </c>
      <c r="AD153" s="5">
        <v>0.90241841917437138</v>
      </c>
      <c r="AE153" s="5">
        <v>0.22308167845652377</v>
      </c>
      <c r="AF153" s="5">
        <v>0.58877732963060514</v>
      </c>
      <c r="AG153" s="5">
        <v>7.033893740733195E-2</v>
      </c>
      <c r="AH153" s="5">
        <v>0.60108858301905677</v>
      </c>
      <c r="AI153" s="5">
        <v>0.18152305547354031</v>
      </c>
      <c r="AJ153" s="5">
        <v>0.36767280172633909</v>
      </c>
      <c r="AK153" s="5">
        <v>7.2531734447458723E-2</v>
      </c>
      <c r="AL153" s="5">
        <v>0.29574777556481224</v>
      </c>
      <c r="AM153" s="5">
        <v>9.1600694886886144E-2</v>
      </c>
      <c r="AN153" s="5">
        <v>0.84705283255865926</v>
      </c>
      <c r="AO153" s="5">
        <v>9.280246408220616E-2</v>
      </c>
      <c r="AP153" s="5">
        <v>9.6835383223153784E-2</v>
      </c>
      <c r="AQ153" s="5">
        <v>0.1926098099597677</v>
      </c>
      <c r="AR153" s="5">
        <v>0.26963524291862201</v>
      </c>
      <c r="AS153" s="5"/>
      <c r="AT153" s="5"/>
      <c r="AU153" s="5"/>
      <c r="AV153" s="5"/>
      <c r="AW153" s="5"/>
      <c r="AX153" s="5"/>
      <c r="AY153" s="5"/>
      <c r="AZ153" s="5"/>
      <c r="BA153" s="5"/>
      <c r="BB153" s="5"/>
    </row>
    <row r="154" spans="1:54" x14ac:dyDescent="0.3">
      <c r="A154" s="5">
        <v>14510</v>
      </c>
      <c r="B154" s="5"/>
      <c r="C154" s="5">
        <v>3.8198943192879149</v>
      </c>
      <c r="D154" s="5">
        <v>-1.5764123797313563E-3</v>
      </c>
      <c r="E154" s="5">
        <v>-7.145184204687317E-4</v>
      </c>
      <c r="F154" s="5">
        <v>-2.7403104499048756E-3</v>
      </c>
      <c r="G154" s="5">
        <v>-2.0819109717455962E-4</v>
      </c>
      <c r="H154" s="5">
        <v>-1.5537727242566867E-3</v>
      </c>
      <c r="I154" s="5">
        <v>-1.2202492552562613E-3</v>
      </c>
      <c r="J154" s="5">
        <v>-5.3015910131721227E-3</v>
      </c>
      <c r="K154" s="5">
        <v>-1.3144047673371747E-4</v>
      </c>
      <c r="L154" s="5">
        <v>-8.0187826030997472E-2</v>
      </c>
      <c r="M154" s="5">
        <v>-9.8211243439352228E-3</v>
      </c>
      <c r="N154" s="5">
        <v>-1.3579107543908869E-2</v>
      </c>
      <c r="O154" s="5">
        <v>-6.8201188555637006E-3</v>
      </c>
      <c r="P154" s="5">
        <v>1.1565290739051983E-2</v>
      </c>
      <c r="Q154" s="5">
        <v>-8.518414759679193E-3</v>
      </c>
      <c r="R154" s="5">
        <v>5.9437480342145865E-3</v>
      </c>
      <c r="S154" s="5">
        <v>-1.3933208650307083E-2</v>
      </c>
      <c r="T154" s="5">
        <v>-5.7828273838348918E-2</v>
      </c>
      <c r="U154" s="5">
        <v>4.7677908550689062E-2</v>
      </c>
      <c r="V154" s="5">
        <v>3.2205485473034375E-2</v>
      </c>
      <c r="W154" s="5">
        <v>0.26476110709429135</v>
      </c>
      <c r="X154" s="5">
        <v>1.127025887333859</v>
      </c>
      <c r="Y154" s="5">
        <v>0.49244151153336918</v>
      </c>
      <c r="Z154" s="5">
        <v>-9.6845616650191174E-2</v>
      </c>
      <c r="AA154" s="5">
        <v>4.1287702156543402E-3</v>
      </c>
      <c r="AB154" s="5">
        <v>0.89611016013327149</v>
      </c>
      <c r="AC154" s="5">
        <v>0.12299653677964366</v>
      </c>
      <c r="AD154" s="5">
        <v>0.8957580437244973</v>
      </c>
      <c r="AE154" s="5">
        <v>0.22204847324098215</v>
      </c>
      <c r="AF154" s="5">
        <v>0.58767903271300059</v>
      </c>
      <c r="AG154" s="5">
        <v>7.0403505391432947E-2</v>
      </c>
      <c r="AH154" s="5">
        <v>0.60332383842390391</v>
      </c>
      <c r="AI154" s="5">
        <v>0.18270966343702658</v>
      </c>
      <c r="AJ154" s="5">
        <v>0.37111898178218794</v>
      </c>
      <c r="AK154" s="5">
        <v>7.3418569022122793E-2</v>
      </c>
      <c r="AL154" s="5">
        <v>0.30021321725243444</v>
      </c>
      <c r="AM154" s="5">
        <v>9.3248503155115681E-2</v>
      </c>
      <c r="AN154" s="5">
        <v>0.86475427802341365</v>
      </c>
      <c r="AO154" s="5">
        <v>9.5013478429024176E-2</v>
      </c>
      <c r="AP154" s="5">
        <v>9.9427765068658663E-2</v>
      </c>
      <c r="AQ154" s="5">
        <v>0.19833726921123684</v>
      </c>
      <c r="AR154" s="5">
        <v>0.27845779030334311</v>
      </c>
      <c r="AS154" s="5"/>
      <c r="AT154" s="5"/>
      <c r="AU154" s="5"/>
      <c r="AV154" s="5"/>
      <c r="AW154" s="5"/>
      <c r="AX154" s="5"/>
      <c r="AY154" s="5"/>
      <c r="AZ154" s="5"/>
      <c r="BA154" s="5"/>
      <c r="BB154" s="5"/>
    </row>
    <row r="155" spans="1:54" x14ac:dyDescent="0.3">
      <c r="A155" s="5">
        <v>14500</v>
      </c>
      <c r="B155" s="5"/>
      <c r="C155" s="5">
        <v>3.8152348444781445</v>
      </c>
      <c r="D155" s="5">
        <v>-1.45986575243175E-3</v>
      </c>
      <c r="E155" s="5">
        <v>-6.6337736973315288E-4</v>
      </c>
      <c r="F155" s="5">
        <v>-2.5506718841004001E-3</v>
      </c>
      <c r="G155" s="5">
        <v>-1.9427999168263206E-4</v>
      </c>
      <c r="H155" s="5">
        <v>-1.4536773387402208E-3</v>
      </c>
      <c r="I155" s="5">
        <v>-1.1445828010869417E-3</v>
      </c>
      <c r="J155" s="5">
        <v>-4.9857050070999569E-3</v>
      </c>
      <c r="K155" s="5">
        <v>-1.2392951603358847E-4</v>
      </c>
      <c r="L155" s="5">
        <v>-7.5802397047499442E-2</v>
      </c>
      <c r="M155" s="5">
        <v>-9.3082535583268646E-3</v>
      </c>
      <c r="N155" s="5">
        <v>-1.2903703230677429E-2</v>
      </c>
      <c r="O155" s="5">
        <v>-6.4979280103555871E-3</v>
      </c>
      <c r="P155" s="5">
        <v>1.1047983471249927E-2</v>
      </c>
      <c r="Q155" s="5">
        <v>-8.1589161557023889E-3</v>
      </c>
      <c r="R155" s="5">
        <v>5.7080142570514547E-3</v>
      </c>
      <c r="S155" s="5">
        <v>-1.3416231302474931E-2</v>
      </c>
      <c r="T155" s="5">
        <v>-5.5831353362965783E-2</v>
      </c>
      <c r="U155" s="5">
        <v>4.6154863412080152E-2</v>
      </c>
      <c r="V155" s="5">
        <v>3.1260528336075274E-2</v>
      </c>
      <c r="W155" s="5">
        <v>0.2576859321559003</v>
      </c>
      <c r="X155" s="5">
        <v>1.0998776182870398</v>
      </c>
      <c r="Y155" s="5">
        <v>0.48188454708153161</v>
      </c>
      <c r="Z155" s="5">
        <v>-9.5027680750477322E-2</v>
      </c>
      <c r="AA155" s="5">
        <v>4.0623436933917472E-3</v>
      </c>
      <c r="AB155" s="5">
        <v>0.88411170673920336</v>
      </c>
      <c r="AC155" s="5">
        <v>0.12168370884980532</v>
      </c>
      <c r="AD155" s="5">
        <v>0.88864467108355849</v>
      </c>
      <c r="AE155" s="5">
        <v>0.22089565120204355</v>
      </c>
      <c r="AF155" s="5">
        <v>0.58625374543962172</v>
      </c>
      <c r="AG155" s="5">
        <v>7.0428739297379306E-2</v>
      </c>
      <c r="AH155" s="5">
        <v>0.6052300454749856</v>
      </c>
      <c r="AI155" s="5">
        <v>0.18380193088729452</v>
      </c>
      <c r="AJ155" s="5">
        <v>0.37439022506841579</v>
      </c>
      <c r="AK155" s="5">
        <v>7.4275277567615455E-2</v>
      </c>
      <c r="AL155" s="5">
        <v>0.30457867568076519</v>
      </c>
      <c r="AM155" s="5">
        <v>9.4873994204021275E-2</v>
      </c>
      <c r="AN155" s="5">
        <v>0.88234414531318828</v>
      </c>
      <c r="AO155" s="5">
        <v>9.7224306558830811E-2</v>
      </c>
      <c r="AP155" s="5">
        <v>0.10203427101197345</v>
      </c>
      <c r="AQ155" s="5">
        <v>0.20412486290276449</v>
      </c>
      <c r="AR155" s="5">
        <v>0.28741445405989258</v>
      </c>
      <c r="AS155" s="5"/>
      <c r="AT155" s="5"/>
      <c r="AU155" s="5"/>
      <c r="AV155" s="5"/>
      <c r="AW155" s="5"/>
      <c r="AX155" s="5"/>
      <c r="AY155" s="5"/>
      <c r="AZ155" s="5"/>
      <c r="BA155" s="5"/>
      <c r="BB155" s="5"/>
    </row>
    <row r="156" spans="1:54" x14ac:dyDescent="0.3">
      <c r="A156" s="5">
        <v>14490</v>
      </c>
      <c r="B156" s="5"/>
      <c r="C156" s="5">
        <v>3.8094310979694135</v>
      </c>
      <c r="D156" s="5">
        <v>-1.3511063414150524E-3</v>
      </c>
      <c r="E156" s="5">
        <v>-6.1551999385816777E-4</v>
      </c>
      <c r="F156" s="5">
        <v>-2.3727089984169583E-3</v>
      </c>
      <c r="G156" s="5">
        <v>-1.8118816188418644E-4</v>
      </c>
      <c r="H156" s="5">
        <v>-1.3592055429256825E-3</v>
      </c>
      <c r="I156" s="5">
        <v>-1.0729592824489475E-3</v>
      </c>
      <c r="J156" s="5">
        <v>-4.6858142732428614E-3</v>
      </c>
      <c r="K156" s="5">
        <v>-1.1677753212963121E-4</v>
      </c>
      <c r="L156" s="5">
        <v>-7.1613867605778175E-2</v>
      </c>
      <c r="M156" s="5">
        <v>-8.8168950596409328E-3</v>
      </c>
      <c r="N156" s="5">
        <v>-1.2254589269105077E-2</v>
      </c>
      <c r="O156" s="5">
        <v>-6.1872816989459829E-3</v>
      </c>
      <c r="P156" s="5">
        <v>1.0547567348178282E-2</v>
      </c>
      <c r="Q156" s="5">
        <v>-7.8099774557757826E-3</v>
      </c>
      <c r="R156" s="5">
        <v>5.47840485642038E-3</v>
      </c>
      <c r="S156" s="5">
        <v>-1.2910859233266476E-2</v>
      </c>
      <c r="T156" s="5">
        <v>-5.3871875285183148E-2</v>
      </c>
      <c r="U156" s="5">
        <v>4.4654430768627622E-2</v>
      </c>
      <c r="V156" s="5">
        <v>3.0325669364555254E-2</v>
      </c>
      <c r="W156" s="5">
        <v>0.25065458696795018</v>
      </c>
      <c r="X156" s="5">
        <v>1.0727637080389691</v>
      </c>
      <c r="Y156" s="5">
        <v>0.47128258483973956</v>
      </c>
      <c r="Z156" s="5">
        <v>-9.3190395411847704E-2</v>
      </c>
      <c r="AA156" s="5">
        <v>3.9947011647344065E-3</v>
      </c>
      <c r="AB156" s="5">
        <v>0.87177695248687104</v>
      </c>
      <c r="AC156" s="5">
        <v>0.12031653585139526</v>
      </c>
      <c r="AD156" s="5">
        <v>0.88108887419292847</v>
      </c>
      <c r="AE156" s="5">
        <v>0.21962487227090777</v>
      </c>
      <c r="AF156" s="5">
        <v>0.58450317958238929</v>
      </c>
      <c r="AG156" s="5">
        <v>7.0414515276857478E-2</v>
      </c>
      <c r="AH156" s="5">
        <v>0.60680333629588212</v>
      </c>
      <c r="AI156" s="5">
        <v>0.1847978644443812</v>
      </c>
      <c r="AJ156" s="5">
        <v>0.37748092009940326</v>
      </c>
      <c r="AK156" s="5">
        <v>7.5100472305477201E-2</v>
      </c>
      <c r="AL156" s="5">
        <v>0.3088375124810363</v>
      </c>
      <c r="AM156" s="5">
        <v>9.6474873845425219E-2</v>
      </c>
      <c r="AN156" s="5">
        <v>0.89979975753150732</v>
      </c>
      <c r="AO156" s="5">
        <v>9.9432400321462805E-2</v>
      </c>
      <c r="AP156" s="5">
        <v>0.10465229308603632</v>
      </c>
      <c r="AQ156" s="5">
        <v>0.20996777282157275</v>
      </c>
      <c r="AR156" s="5">
        <v>0.29649943084198427</v>
      </c>
      <c r="AS156" s="5"/>
      <c r="AT156" s="5"/>
      <c r="AU156" s="5"/>
      <c r="AV156" s="5"/>
      <c r="AW156" s="5"/>
      <c r="AX156" s="5"/>
      <c r="AY156" s="5"/>
      <c r="AZ156" s="5"/>
      <c r="BA156" s="5"/>
      <c r="BB156" s="5"/>
    </row>
    <row r="157" spans="1:54" x14ac:dyDescent="0.3">
      <c r="A157" s="5">
        <v>14480</v>
      </c>
      <c r="B157" s="5"/>
      <c r="C157" s="5">
        <v>3.8024983536520272</v>
      </c>
      <c r="D157" s="5">
        <v>-1.2496809126076194E-3</v>
      </c>
      <c r="E157" s="5">
        <v>-5.7076512940241705E-4</v>
      </c>
      <c r="F157" s="5">
        <v>-2.2058139545394814E-3</v>
      </c>
      <c r="G157" s="5">
        <v>-1.6887557859139216E-4</v>
      </c>
      <c r="H157" s="5">
        <v>-1.2701011563291628E-3</v>
      </c>
      <c r="I157" s="5">
        <v>-1.0052083723520913E-3</v>
      </c>
      <c r="J157" s="5">
        <v>-4.4013019918179384E-3</v>
      </c>
      <c r="K157" s="5">
        <v>-1.0997202318291637E-4</v>
      </c>
      <c r="L157" s="5">
        <v>-6.761615661416201E-2</v>
      </c>
      <c r="M157" s="5">
        <v>-8.3464747401346857E-3</v>
      </c>
      <c r="N157" s="5">
        <v>-1.1631182848006166E-2</v>
      </c>
      <c r="O157" s="5">
        <v>-5.8879810056772413E-3</v>
      </c>
      <c r="P157" s="5">
        <v>1.0063844218771769E-2</v>
      </c>
      <c r="Q157" s="5">
        <v>-7.4715411046859664E-3</v>
      </c>
      <c r="R157" s="5">
        <v>5.2549319086870518E-3</v>
      </c>
      <c r="S157" s="5">
        <v>-1.2417222055308463E-2</v>
      </c>
      <c r="T157" s="5">
        <v>-5.1950714493530094E-2</v>
      </c>
      <c r="U157" s="5">
        <v>4.3177544562454026E-2</v>
      </c>
      <c r="V157" s="5">
        <v>2.9401641586615235E-2</v>
      </c>
      <c r="W157" s="5">
        <v>0.24367361899049481</v>
      </c>
      <c r="X157" s="5">
        <v>1.0457129876981972</v>
      </c>
      <c r="Y157" s="5">
        <v>0.46064813630666174</v>
      </c>
      <c r="Z157" s="5">
        <v>-9.1336114007340291E-2</v>
      </c>
      <c r="AA157" s="5">
        <v>3.925934944869371E-3</v>
      </c>
      <c r="AB157" s="5">
        <v>0.85912353741518233</v>
      </c>
      <c r="AC157" s="5">
        <v>0.11889703301518298</v>
      </c>
      <c r="AD157" s="5">
        <v>0.87310191004005122</v>
      </c>
      <c r="AE157" s="5">
        <v>0.21823798990132129</v>
      </c>
      <c r="AF157" s="5">
        <v>0.58242959384057336</v>
      </c>
      <c r="AG157" s="5">
        <v>7.0360775556797497E-2</v>
      </c>
      <c r="AH157" s="5">
        <v>0.60804038239306379</v>
      </c>
      <c r="AI157" s="5">
        <v>0.18569561643828641</v>
      </c>
      <c r="AJ157" s="5">
        <v>0.38038569692377289</v>
      </c>
      <c r="AK157" s="5">
        <v>7.5892799046160989E-2</v>
      </c>
      <c r="AL157" s="5">
        <v>0.31298315613473959</v>
      </c>
      <c r="AM157" s="5">
        <v>9.8048843535283148E-2</v>
      </c>
      <c r="AN157" s="5">
        <v>0.91709814213189433</v>
      </c>
      <c r="AO157" s="5">
        <v>0.10163514960453909</v>
      </c>
      <c r="AP157" s="5">
        <v>0.10727912740277352</v>
      </c>
      <c r="AQ157" s="5">
        <v>0.21586092989835876</v>
      </c>
      <c r="AR157" s="5">
        <v>0.30570648979699006</v>
      </c>
      <c r="AS157" s="5"/>
      <c r="AT157" s="5"/>
      <c r="AU157" s="5"/>
      <c r="AV157" s="5"/>
      <c r="AW157" s="5"/>
      <c r="AX157" s="5"/>
      <c r="AY157" s="5"/>
      <c r="AZ157" s="5"/>
      <c r="BA157" s="5"/>
      <c r="BB157" s="5"/>
    </row>
    <row r="158" spans="1:54" x14ac:dyDescent="0.3">
      <c r="A158" s="5">
        <v>14470</v>
      </c>
      <c r="B158" s="5"/>
      <c r="C158" s="5">
        <v>3.7944522022819935</v>
      </c>
      <c r="D158" s="5">
        <v>-1.1551574824746886E-3</v>
      </c>
      <c r="E158" s="5">
        <v>-5.2893940039590716E-4</v>
      </c>
      <c r="F158" s="5">
        <v>-2.0494025267484939E-3</v>
      </c>
      <c r="G158" s="5">
        <v>-1.5730359004106448E-4</v>
      </c>
      <c r="H158" s="5">
        <v>-1.1861155800510165E-3</v>
      </c>
      <c r="I158" s="5">
        <v>-9.4116387944430824E-4</v>
      </c>
      <c r="J158" s="5">
        <v>-4.1315626242207767E-3</v>
      </c>
      <c r="K158" s="5">
        <v>-1.0350062909570987E-4</v>
      </c>
      <c r="L158" s="5">
        <v>-6.3803200909128971E-2</v>
      </c>
      <c r="M158" s="5">
        <v>-7.8964140399839268E-3</v>
      </c>
      <c r="N158" s="5">
        <v>-1.1032887999459571E-2</v>
      </c>
      <c r="O158" s="5">
        <v>-5.5998178796101417E-3</v>
      </c>
      <c r="P158" s="5">
        <v>9.5965976472406154E-3</v>
      </c>
      <c r="Q158" s="5">
        <v>-7.1435349879782201E-3</v>
      </c>
      <c r="R158" s="5">
        <v>5.0375971531187985E-3</v>
      </c>
      <c r="S158" s="5">
        <v>-1.1935425892154265E-2</v>
      </c>
      <c r="T158" s="5">
        <v>-5.0068655460289956E-2</v>
      </c>
      <c r="U158" s="5">
        <v>4.1725072650708649E-2</v>
      </c>
      <c r="V158" s="5">
        <v>2.8489140455611552E-2</v>
      </c>
      <c r="W158" s="5">
        <v>0.23674933259938924</v>
      </c>
      <c r="X158" s="5">
        <v>1.0187535532423784</v>
      </c>
      <c r="Y158" s="5">
        <v>0.44999352564139522</v>
      </c>
      <c r="Z158" s="5">
        <v>-8.9467178958793386E-2</v>
      </c>
      <c r="AA158" s="5">
        <v>3.8561379275418111E-3</v>
      </c>
      <c r="AB158" s="5">
        <v>0.84616943352052709</v>
      </c>
      <c r="AC158" s="5">
        <v>0.11742728568997</v>
      </c>
      <c r="AD158" s="5">
        <v>0.86469569157458392</v>
      </c>
      <c r="AE158" s="5">
        <v>0.21673704661188181</v>
      </c>
      <c r="AF158" s="5">
        <v>0.58003578940504019</v>
      </c>
      <c r="AG158" s="5">
        <v>7.0267528829846257E-2</v>
      </c>
      <c r="AH158" s="5">
        <v>0.60893840580851089</v>
      </c>
      <c r="AI158" s="5">
        <v>0.18649349048689984</v>
      </c>
      <c r="AJ158" s="5">
        <v>0.38309944231756909</v>
      </c>
      <c r="AK158" s="5">
        <v>7.665094078665538E-2</v>
      </c>
      <c r="AL158" s="5">
        <v>0.31700911820080541</v>
      </c>
      <c r="AM158" s="5">
        <v>9.9593605549054234E-2</v>
      </c>
      <c r="AN158" s="5">
        <v>0.9342160766290426</v>
      </c>
      <c r="AO158" s="5">
        <v>0.10382988668282925</v>
      </c>
      <c r="AP158" s="5">
        <v>0.10991197753955292</v>
      </c>
      <c r="AQ158" s="5">
        <v>0.22179901772182875</v>
      </c>
      <c r="AR158" s="5">
        <v>0.31502897173187677</v>
      </c>
      <c r="AS158" s="5"/>
      <c r="AT158" s="5"/>
      <c r="AU158" s="5"/>
      <c r="AV158" s="5"/>
      <c r="AW158" s="5"/>
      <c r="AX158" s="5"/>
      <c r="AY158" s="5"/>
      <c r="AZ158" s="5"/>
      <c r="BA158" s="5"/>
      <c r="BB158" s="5"/>
    </row>
    <row r="159" spans="1:54" x14ac:dyDescent="0.3">
      <c r="A159" s="5">
        <v>14460</v>
      </c>
      <c r="B159" s="5"/>
      <c r="C159" s="5">
        <v>3.7853085197807941</v>
      </c>
      <c r="D159" s="5">
        <v>-1.0671246959813711E-3</v>
      </c>
      <c r="E159" s="5">
        <v>-4.8987704095901884E-4</v>
      </c>
      <c r="F159" s="5">
        <v>-1.9029137449309078E-3</v>
      </c>
      <c r="G159" s="5">
        <v>-1.4643491408970999E-4</v>
      </c>
      <c r="H159" s="5">
        <v>-1.1070078482163397E-3</v>
      </c>
      <c r="I159" s="5">
        <v>-8.8066385095540744E-4</v>
      </c>
      <c r="J159" s="5">
        <v>-3.8760025437262042E-3</v>
      </c>
      <c r="K159" s="5">
        <v>-9.7351149838505302E-5</v>
      </c>
      <c r="L159" s="5">
        <v>-6.0168967132753291E-2</v>
      </c>
      <c r="M159" s="5">
        <v>-7.4661313931015157E-3</v>
      </c>
      <c r="N159" s="5">
        <v>-1.0459097482681218E-2</v>
      </c>
      <c r="O159" s="5">
        <v>-5.3225759837692982E-3</v>
      </c>
      <c r="P159" s="5">
        <v>9.1455941419149988E-3</v>
      </c>
      <c r="Q159" s="5">
        <v>-6.825873159718973E-3</v>
      </c>
      <c r="R159" s="5">
        <v>4.8263923687084567E-3</v>
      </c>
      <c r="S159" s="5">
        <v>-1.1465553953867811E-2</v>
      </c>
      <c r="T159" s="5">
        <v>-4.8226393407684816E-2</v>
      </c>
      <c r="U159" s="5">
        <v>4.0297816843610383E-2</v>
      </c>
      <c r="V159" s="5">
        <v>2.7588823330747053E-2</v>
      </c>
      <c r="W159" s="5">
        <v>0.22988778111754776</v>
      </c>
      <c r="X159" s="5">
        <v>0.99191271958016713</v>
      </c>
      <c r="Y159" s="5">
        <v>0.43933086607127259</v>
      </c>
      <c r="Z159" s="5">
        <v>-8.7585916751321713E-2</v>
      </c>
      <c r="AA159" s="5">
        <v>3.7854033722410458E-3</v>
      </c>
      <c r="AB159" s="5">
        <v>0.83293290147158316</v>
      </c>
      <c r="AC159" s="5">
        <v>0.11590944416764634</v>
      </c>
      <c r="AD159" s="5">
        <v>0.85588275789798229</v>
      </c>
      <c r="AE159" s="5">
        <v>0.21512426900350506</v>
      </c>
      <c r="AF159" s="5">
        <v>0.57732510399216908</v>
      </c>
      <c r="AG159" s="5">
        <v>7.0134850459634565E-2</v>
      </c>
      <c r="AH159" s="5">
        <v>0.60949518880206566</v>
      </c>
      <c r="AI159" s="5">
        <v>0.187189946703261</v>
      </c>
      <c r="AJ159" s="5">
        <v>0.3856173144487921</v>
      </c>
      <c r="AK159" s="5">
        <v>7.7373621259969744E-2</v>
      </c>
      <c r="AL159" s="5">
        <v>0.32090900961301633</v>
      </c>
      <c r="AM159" s="5">
        <v>0.10110686826790896</v>
      </c>
      <c r="AN159" s="5">
        <v>0.95113013616251174</v>
      </c>
      <c r="AO159" s="5">
        <v>0.10601389085454435</v>
      </c>
      <c r="AP159" s="5">
        <v>0.11254795829753916</v>
      </c>
      <c r="AQ159" s="5">
        <v>0.22777647689009198</v>
      </c>
      <c r="AR159" s="5">
        <v>0.32445978949675375</v>
      </c>
      <c r="AS159" s="5"/>
      <c r="AT159" s="5"/>
      <c r="AU159" s="5"/>
      <c r="AV159" s="5"/>
      <c r="AW159" s="5"/>
      <c r="AX159" s="5"/>
      <c r="AY159" s="5"/>
      <c r="AZ159" s="5"/>
      <c r="BA159" s="5"/>
      <c r="BB159" s="5"/>
    </row>
    <row r="160" spans="1:54" x14ac:dyDescent="0.3">
      <c r="A160" s="5">
        <v>14450</v>
      </c>
      <c r="B160" s="5"/>
      <c r="C160" s="5">
        <v>3.7750834373150015</v>
      </c>
      <c r="D160" s="5">
        <v>-9.8519119515349282E-4</v>
      </c>
      <c r="E160" s="5">
        <v>-4.5341971030122229E-4</v>
      </c>
      <c r="F160" s="5">
        <v>-1.765809500660792E-3</v>
      </c>
      <c r="G160" s="5">
        <v>-1.3623362733475102E-4</v>
      </c>
      <c r="H160" s="5">
        <v>-1.0325446563315441E-3</v>
      </c>
      <c r="I160" s="5">
        <v>-8.2355065850318323E-4</v>
      </c>
      <c r="J160" s="5">
        <v>-3.634040599477481E-3</v>
      </c>
      <c r="K160" s="5">
        <v>-9.1511562371306138E-5</v>
      </c>
      <c r="L160" s="5">
        <v>-5.670746292307248E-2</v>
      </c>
      <c r="M160" s="5">
        <v>-7.0550436104691141E-3</v>
      </c>
      <c r="N160" s="5">
        <v>-9.9091946107710913E-3</v>
      </c>
      <c r="O160" s="5">
        <v>-5.0560315293538636E-3</v>
      </c>
      <c r="P160" s="5">
        <v>8.710584379082939E-3</v>
      </c>
      <c r="Q160" s="5">
        <v>-6.5184565792299936E-3</v>
      </c>
      <c r="R160" s="5">
        <v>4.6212997641936768E-3</v>
      </c>
      <c r="S160" s="5">
        <v>-1.1007667155143657E-2</v>
      </c>
      <c r="T160" s="5">
        <v>-4.642453567955037E-2</v>
      </c>
      <c r="U160" s="5">
        <v>3.8896513120717971E-2</v>
      </c>
      <c r="V160" s="5">
        <v>2.6701309074795027E-2</v>
      </c>
      <c r="W160" s="5">
        <v>0.22309475971589382</v>
      </c>
      <c r="X160" s="5">
        <v>0.96521697769190617</v>
      </c>
      <c r="Y160" s="5">
        <v>0.42867203729867381</v>
      </c>
      <c r="Z160" s="5">
        <v>-8.56946330669833E-2</v>
      </c>
      <c r="AA160" s="5">
        <v>3.7138246930138894E-3</v>
      </c>
      <c r="AB160" s="5">
        <v>0.81943244694280915</v>
      </c>
      <c r="AC160" s="5">
        <v>0.11434571836358472</v>
      </c>
      <c r="AD160" s="5">
        <v>0.8466762428313872</v>
      </c>
      <c r="AE160" s="5">
        <v>0.21340206226885711</v>
      </c>
      <c r="AF160" s="5">
        <v>0.57430140436346944</v>
      </c>
      <c r="AG160" s="5">
        <v>6.9962882499132198E-2</v>
      </c>
      <c r="AH160" s="5">
        <v>0.60970908201850693</v>
      </c>
      <c r="AI160" s="5">
        <v>0.18778360651031623</v>
      </c>
      <c r="AJ160" s="5">
        <v>0.38793475695582225</v>
      </c>
      <c r="AK160" s="5">
        <v>7.8059608423520263E-2</v>
      </c>
      <c r="AL160" s="5">
        <v>0.32467655699305498</v>
      </c>
      <c r="AM160" s="5">
        <v>0.10258635156006161</v>
      </c>
      <c r="AN160" s="5">
        <v>0.96781674279577212</v>
      </c>
      <c r="AO160" s="5">
        <v>0.10818439335665642</v>
      </c>
      <c r="AP160" s="5">
        <v>0.11518409983057114</v>
      </c>
      <c r="AQ160" s="5">
        <v>0.23378751021254557</v>
      </c>
      <c r="AR160" s="5">
        <v>0.33399142963036693</v>
      </c>
      <c r="AS160" s="5"/>
      <c r="AT160" s="5"/>
      <c r="AU160" s="5"/>
      <c r="AV160" s="5"/>
      <c r="AW160" s="5"/>
      <c r="AX160" s="5"/>
      <c r="AY160" s="5"/>
      <c r="AZ160" s="5"/>
      <c r="BA160" s="5"/>
      <c r="BB160" s="5"/>
    </row>
    <row r="161" spans="1:54" x14ac:dyDescent="0.3">
      <c r="A161" s="5">
        <v>14440</v>
      </c>
      <c r="B161" s="5"/>
      <c r="C161" s="5">
        <v>3.7637933132347841</v>
      </c>
      <c r="D161" s="5">
        <v>-9.0898498085500751E-4</v>
      </c>
      <c r="E161" s="5">
        <v>-4.1941630118979688E-4</v>
      </c>
      <c r="F161" s="5">
        <v>-1.6375741199848356E-3</v>
      </c>
      <c r="G161" s="5">
        <v>-1.2666515138880233E-4</v>
      </c>
      <c r="H161" s="5">
        <v>-9.6250036786021758E-4</v>
      </c>
      <c r="I161" s="5">
        <v>-7.696710674836507E-4</v>
      </c>
      <c r="J161" s="5">
        <v>-3.4051086156818371E-3</v>
      </c>
      <c r="K161" s="5">
        <v>-8.5970036180072805E-5</v>
      </c>
      <c r="L161" s="5">
        <v>-5.341274741654313E-2</v>
      </c>
      <c r="M161" s="5">
        <v>-6.6625671995766134E-3</v>
      </c>
      <c r="N161" s="5">
        <v>-9.3825550170984762E-3</v>
      </c>
      <c r="O161" s="5">
        <v>-4.7999540928876051E-3</v>
      </c>
      <c r="P161" s="5">
        <v>8.2913044180927351E-3</v>
      </c>
      <c r="Q161" s="5">
        <v>-6.2211738540799023E-3</v>
      </c>
      <c r="R161" s="5">
        <v>4.4222923795439375E-3</v>
      </c>
      <c r="S161" s="5">
        <v>-1.0561804772562119E-2</v>
      </c>
      <c r="T161" s="5">
        <v>-4.4663603307824658E-2</v>
      </c>
      <c r="U161" s="5">
        <v>3.7521832019798008E-2</v>
      </c>
      <c r="V161" s="5">
        <v>2.5827177767300903E-2</v>
      </c>
      <c r="W161" s="5">
        <v>0.21637579918785152</v>
      </c>
      <c r="X161" s="5">
        <v>0.93869195492950941</v>
      </c>
      <c r="Y161" s="5">
        <v>0.41802866396443017</v>
      </c>
      <c r="Z161" s="5">
        <v>-8.3795608052034926E-2</v>
      </c>
      <c r="AA161" s="5">
        <v>3.6414952495881017E-3</v>
      </c>
      <c r="AB161" s="5">
        <v>0.80568677671553046</v>
      </c>
      <c r="AC161" s="5">
        <v>0.11273837237104885</v>
      </c>
      <c r="AD161" s="5">
        <v>0.83708984197279612</v>
      </c>
      <c r="AE161" s="5">
        <v>0.21157300421256897</v>
      </c>
      <c r="AF161" s="5">
        <v>0.57096907735296021</v>
      </c>
      <c r="AG161" s="5">
        <v>6.9751833521113221E-2</v>
      </c>
      <c r="AH161" s="5">
        <v>0.60957901109993062</v>
      </c>
      <c r="AI161" s="5">
        <v>0.18827325704263548</v>
      </c>
      <c r="AJ161" s="5">
        <v>0.39004751238381707</v>
      </c>
      <c r="AK161" s="5">
        <v>7.8707717873464922E-2</v>
      </c>
      <c r="AL161" s="5">
        <v>0.3283056189234092</v>
      </c>
      <c r="AM161" s="5">
        <v>0.10402979224078208</v>
      </c>
      <c r="AN161" s="5">
        <v>0.98425221642365734</v>
      </c>
      <c r="AO161" s="5">
        <v>0.11033858255000276</v>
      </c>
      <c r="AP161" s="5">
        <v>0.117817352141663</v>
      </c>
      <c r="AQ161" s="5">
        <v>0.23982608877294814</v>
      </c>
      <c r="AR161" s="5">
        <v>0.34361595530835698</v>
      </c>
      <c r="AS161" s="5"/>
      <c r="AT161" s="5"/>
      <c r="AU161" s="5"/>
      <c r="AV161" s="5"/>
      <c r="AW161" s="5"/>
      <c r="AX161" s="5"/>
      <c r="AY161" s="5"/>
      <c r="AZ161" s="5"/>
      <c r="BA161" s="5"/>
      <c r="BB161" s="5"/>
    </row>
    <row r="162" spans="1:54" x14ac:dyDescent="0.3">
      <c r="A162" s="5">
        <v>14430</v>
      </c>
      <c r="B162" s="5"/>
      <c r="C162" s="5">
        <v>3.7514547069385</v>
      </c>
      <c r="D162" s="5">
        <v>-8.3815277024195008E-4</v>
      </c>
      <c r="E162" s="5">
        <v>-3.8772274292961682E-4</v>
      </c>
      <c r="F162" s="5">
        <v>-1.517713906434321E-3</v>
      </c>
      <c r="G162" s="5">
        <v>-1.1769623653016303E-4</v>
      </c>
      <c r="H162" s="5">
        <v>-8.9665700032364978E-4</v>
      </c>
      <c r="I162" s="5">
        <v>-7.1887629078628461E-4</v>
      </c>
      <c r="J162" s="5">
        <v>-3.1886518280641778E-3</v>
      </c>
      <c r="K162" s="5">
        <v>-8.0714947453271654E-5</v>
      </c>
      <c r="L162" s="5">
        <v>-5.0278941064347771E-2</v>
      </c>
      <c r="M162" s="5">
        <v>-6.2881196188703647E-3</v>
      </c>
      <c r="N162" s="5">
        <v>-8.8785483584631984E-3</v>
      </c>
      <c r="O162" s="5">
        <v>-4.5541074144317545E-3</v>
      </c>
      <c r="P162" s="5">
        <v>7.8874769041697278E-3</v>
      </c>
      <c r="Q162" s="5">
        <v>-5.9339019866943695E-3</v>
      </c>
      <c r="R162" s="5">
        <v>4.229334497204207E-3</v>
      </c>
      <c r="S162" s="5">
        <v>-1.0127985137542124E-2</v>
      </c>
      <c r="T162" s="5">
        <v>-4.2944032762758336E-2</v>
      </c>
      <c r="U162" s="5">
        <v>3.6174379192160211E-2</v>
      </c>
      <c r="V162" s="5">
        <v>2.4966970531251124E-2</v>
      </c>
      <c r="W162" s="5">
        <v>0.2097361605977742</v>
      </c>
      <c r="X162" s="5">
        <v>0.91236237854227953</v>
      </c>
      <c r="Y162" s="5">
        <v>0.4074120952203219</v>
      </c>
      <c r="Z162" s="5">
        <v>-8.1891091731466567E-2</v>
      </c>
      <c r="AA162" s="5">
        <v>3.56850814147169E-3</v>
      </c>
      <c r="AB162" s="5">
        <v>0.79171475469513453</v>
      </c>
      <c r="AC162" s="5">
        <v>0.11108971890867958</v>
      </c>
      <c r="AD162" s="5">
        <v>0.82713777836006364</v>
      </c>
      <c r="AE162" s="5">
        <v>0.20963983880296308</v>
      </c>
      <c r="AF162" s="5">
        <v>0.56733301943030057</v>
      </c>
      <c r="AG162" s="5">
        <v>6.9501978260490538E-2</v>
      </c>
      <c r="AH162" s="5">
        <v>0.60910448170984854</v>
      </c>
      <c r="AI162" s="5">
        <v>0.18865785511596322</v>
      </c>
      <c r="AJ162" s="5">
        <v>0.39195163492488089</v>
      </c>
      <c r="AK162" s="5">
        <v>7.9316816172122204E-2</v>
      </c>
      <c r="AL162" s="5">
        <v>0.33179020212344146</v>
      </c>
      <c r="AM162" s="5">
        <v>0.1054349495939378</v>
      </c>
      <c r="AN162" s="5">
        <v>1.0004128271511732</v>
      </c>
      <c r="AO162" s="5">
        <v>0.1124736093635494</v>
      </c>
      <c r="AP162" s="5">
        <v>0.12044458994261961</v>
      </c>
      <c r="AQ162" s="5">
        <v>0.2458859588612369</v>
      </c>
      <c r="AR162" s="5">
        <v>0.35332501063130123</v>
      </c>
      <c r="AS162" s="5"/>
      <c r="AT162" s="5"/>
      <c r="AU162" s="5"/>
      <c r="AV162" s="5"/>
      <c r="AW162" s="5"/>
      <c r="AX162" s="5"/>
      <c r="AY162" s="5"/>
      <c r="AZ162" s="5"/>
      <c r="BA162" s="5"/>
      <c r="BB162" s="5"/>
    </row>
    <row r="163" spans="1:54" x14ac:dyDescent="0.3">
      <c r="A163" s="5">
        <v>14420</v>
      </c>
      <c r="B163" s="5"/>
      <c r="C163" s="5">
        <v>3.7380843547191938</v>
      </c>
      <c r="D163" s="5">
        <v>-7.7235935219744538E-4</v>
      </c>
      <c r="E163" s="5">
        <v>-3.5820179984507168E-4</v>
      </c>
      <c r="F163" s="5">
        <v>-1.4057566576650359E-3</v>
      </c>
      <c r="G163" s="5">
        <v>-1.0929494294836318E-4</v>
      </c>
      <c r="H163" s="5">
        <v>-8.3480419222795987E-4</v>
      </c>
      <c r="I163" s="5">
        <v>-6.710220275902226E-4</v>
      </c>
      <c r="J163" s="5">
        <v>-2.9841292597486734E-3</v>
      </c>
      <c r="K163" s="5">
        <v>-7.5734891927146849E-5</v>
      </c>
      <c r="L163" s="5">
        <v>-4.7300234766772725E-2</v>
      </c>
      <c r="M163" s="5">
        <v>-5.9311204664022309E-3</v>
      </c>
      <c r="N163" s="5">
        <v>-8.3965399525336212E-3</v>
      </c>
      <c r="O163" s="5">
        <v>-4.3182501751357766E-3</v>
      </c>
      <c r="P163" s="5">
        <v>7.4988122555890453E-3</v>
      </c>
      <c r="Q163" s="5">
        <v>-5.6565071220353001E-3</v>
      </c>
      <c r="R163" s="5">
        <v>4.0423820614076218E-3</v>
      </c>
      <c r="S163" s="5">
        <v>-9.7062063615288401E-3</v>
      </c>
      <c r="T163" s="5">
        <v>-4.1266177875380582E-2</v>
      </c>
      <c r="U163" s="5">
        <v>3.4854696117858179E-2</v>
      </c>
      <c r="V163" s="5">
        <v>2.4121189470811075E-2</v>
      </c>
      <c r="W163" s="5">
        <v>0.20318083080038715</v>
      </c>
      <c r="X163" s="5">
        <v>0.88625204248157097</v>
      </c>
      <c r="Y163" s="5">
        <v>0.39683338545808011</v>
      </c>
      <c r="Z163" s="5">
        <v>-7.9983299583739897E-2</v>
      </c>
      <c r="AA163" s="5">
        <v>3.4949560056750061E-3</v>
      </c>
      <c r="AB163" s="5">
        <v>0.77753535799203033</v>
      </c>
      <c r="AC163" s="5">
        <v>0.10940211368042667</v>
      </c>
      <c r="AD163" s="5">
        <v>0.81683476686143841</v>
      </c>
      <c r="AE163" s="5">
        <v>0.20760546927785919</v>
      </c>
      <c r="AF163" s="5">
        <v>0.56339862483351655</v>
      </c>
      <c r="AG163" s="5">
        <v>6.9213657069021647E-2</v>
      </c>
      <c r="AH163" s="5">
        <v>0.60828558294144941</v>
      </c>
      <c r="AI163" s="5">
        <v>0.18893653074699068</v>
      </c>
      <c r="AJ163" s="5">
        <v>0.39364350240989265</v>
      </c>
      <c r="AK163" s="5">
        <v>7.9885824075731734E-2</v>
      </c>
      <c r="AL163" s="5">
        <v>0.33512447747115715</v>
      </c>
      <c r="AM163" s="5">
        <v>0.10679961093728738</v>
      </c>
      <c r="AN163" s="5">
        <v>1.0162748489975415</v>
      </c>
      <c r="AO163" s="5">
        <v>0.1145865929858613</v>
      </c>
      <c r="AP163" s="5">
        <v>0.12306261787066267</v>
      </c>
      <c r="AQ163" s="5">
        <v>0.25196064977830462</v>
      </c>
      <c r="AR163" s="5">
        <v>0.3631098262855153</v>
      </c>
      <c r="AS163" s="5"/>
      <c r="AT163" s="5"/>
      <c r="AU163" s="5"/>
      <c r="AV163" s="5"/>
      <c r="AW163" s="5"/>
      <c r="AX163" s="5"/>
      <c r="AY163" s="5"/>
      <c r="AZ163" s="5"/>
      <c r="BA163" s="5"/>
      <c r="BB163" s="5"/>
    </row>
    <row r="164" spans="1:54" x14ac:dyDescent="0.3">
      <c r="A164" s="5">
        <v>14410</v>
      </c>
      <c r="B164" s="5"/>
      <c r="C164" s="5">
        <v>3.7236991476365069</v>
      </c>
      <c r="D164" s="5">
        <v>-7.1128694289691809E-4</v>
      </c>
      <c r="E164" s="5">
        <v>-3.3072286620397241E-4</v>
      </c>
      <c r="F164" s="5">
        <v>-1.3012511589998188E-3</v>
      </c>
      <c r="G164" s="5">
        <v>-1.014306197985833E-4</v>
      </c>
      <c r="H164" s="5">
        <v>-7.7673915211102357E-4</v>
      </c>
      <c r="I164" s="5">
        <v>-6.2596848800792321E-4</v>
      </c>
      <c r="J164" s="5">
        <v>-2.7910140388406656E-3</v>
      </c>
      <c r="K164" s="5">
        <v>-7.1018696431791485E-5</v>
      </c>
      <c r="L164" s="5">
        <v>-4.4470898332197098E-2</v>
      </c>
      <c r="M164" s="5">
        <v>-5.5909926021595249E-3</v>
      </c>
      <c r="N164" s="5">
        <v>-7.9358923474228786E-3</v>
      </c>
      <c r="O164" s="5">
        <v>-4.0921367525532867E-3</v>
      </c>
      <c r="P164" s="5">
        <v>7.1250098320403939E-3</v>
      </c>
      <c r="Q164" s="5">
        <v>-5.3888452938902955E-3</v>
      </c>
      <c r="R164" s="5">
        <v>3.861383103899438E-3</v>
      </c>
      <c r="S164" s="5">
        <v>-9.2964470899478922E-3</v>
      </c>
      <c r="T164" s="5">
        <v>-3.9630311920461542E-2</v>
      </c>
      <c r="U164" s="5">
        <v>3.3563260973727589E-2</v>
      </c>
      <c r="V164" s="5">
        <v>2.3290297717369585E-2</v>
      </c>
      <c r="W164" s="5">
        <v>0.1967145188249993</v>
      </c>
      <c r="X164" s="5">
        <v>0.86038377752362083</v>
      </c>
      <c r="Y164" s="5">
        <v>0.38630327623696525</v>
      </c>
      <c r="Z164" s="5">
        <v>-7.8074408287844455E-2</v>
      </c>
      <c r="AA164" s="5">
        <v>3.420930818680707E-3</v>
      </c>
      <c r="AB164" s="5">
        <v>0.76316763321227676</v>
      </c>
      <c r="AC164" s="5">
        <v>0.1076779496675077</v>
      </c>
      <c r="AD164" s="5">
        <v>0.80619597741978521</v>
      </c>
      <c r="AE164" s="5">
        <v>0.20547295082875028</v>
      </c>
      <c r="AF164" s="5">
        <v>0.55917177231084525</v>
      </c>
      <c r="AG164" s="5">
        <v>6.8887275183632107E-2</v>
      </c>
      <c r="AH164" s="5">
        <v>0.60712298908868789</v>
      </c>
      <c r="AI164" s="5">
        <v>0.18910859020734908</v>
      </c>
      <c r="AJ164" s="5">
        <v>0.39511982750214858</v>
      </c>
      <c r="AK164" s="5">
        <v>8.0413719650023266E-2</v>
      </c>
      <c r="AL164" s="5">
        <v>0.33830279581281536</v>
      </c>
      <c r="AM164" s="5">
        <v>0.10812159721319192</v>
      </c>
      <c r="AN164" s="5">
        <v>1.0318146147700584</v>
      </c>
      <c r="AO164" s="5">
        <v>0.11667462679047798</v>
      </c>
      <c r="AP164" s="5">
        <v>0.1256681760542932</v>
      </c>
      <c r="AQ164" s="5">
        <v>0.25804348251457843</v>
      </c>
      <c r="AR164" s="5">
        <v>0.37296122660505659</v>
      </c>
      <c r="AS164" s="5"/>
      <c r="AT164" s="5"/>
      <c r="AU164" s="5"/>
      <c r="AV164" s="5"/>
      <c r="AW164" s="5"/>
      <c r="AX164" s="5"/>
      <c r="AY164" s="5"/>
      <c r="AZ164" s="5"/>
      <c r="BA164" s="5"/>
      <c r="BB164" s="5"/>
    </row>
    <row r="165" spans="1:54" x14ac:dyDescent="0.3">
      <c r="A165" s="5">
        <v>14400</v>
      </c>
      <c r="B165" s="5"/>
      <c r="C165" s="5">
        <v>3.7083161114458076</v>
      </c>
      <c r="D165" s="5">
        <v>-6.5463454350015381E-4</v>
      </c>
      <c r="E165" s="5">
        <v>-3.051617584719746E-4</v>
      </c>
      <c r="F165" s="5">
        <v>-1.2037666570162036E-3</v>
      </c>
      <c r="G165" s="5">
        <v>-9.4073882273105653E-5</v>
      </c>
      <c r="H165" s="5">
        <v>-7.2226659098884646E-4</v>
      </c>
      <c r="I165" s="5">
        <v>-5.8358040435006384E-4</v>
      </c>
      <c r="J165" s="5">
        <v>-2.6087936600682634E-3</v>
      </c>
      <c r="K165" s="5">
        <v>-6.6555429173119422E-5</v>
      </c>
      <c r="L165" s="5">
        <v>-4.1785288269403607E-2</v>
      </c>
      <c r="M165" s="5">
        <v>-5.2671632038251955E-3</v>
      </c>
      <c r="N165" s="5">
        <v>-7.4959668216205335E-3</v>
      </c>
      <c r="O165" s="5">
        <v>-3.8755179523031632E-3</v>
      </c>
      <c r="P165" s="5">
        <v>6.7657590812245597E-3</v>
      </c>
      <c r="Q165" s="5">
        <v>-5.1307631674164193E-3</v>
      </c>
      <c r="R165" s="5">
        <v>3.6862781744505953E-3</v>
      </c>
      <c r="S165" s="5">
        <v>-8.8986672814640629E-3</v>
      </c>
      <c r="T165" s="5">
        <v>-3.8036629847958137E-2</v>
      </c>
      <c r="U165" s="5">
        <v>3.230048964685861E-2</v>
      </c>
      <c r="V165" s="5">
        <v>2.2474719580788432E-2</v>
      </c>
      <c r="W165" s="5">
        <v>0.1903416531150946</v>
      </c>
      <c r="X165" s="5">
        <v>0.83477942473629818</v>
      </c>
      <c r="Y165" s="5">
        <v>0.37583217944661163</v>
      </c>
      <c r="Z165" s="5">
        <v>-7.6166551653931297E-2</v>
      </c>
      <c r="AA165" s="5">
        <v>3.3465237032619458E-3</v>
      </c>
      <c r="AB165" s="5">
        <v>0.74863065310165433</v>
      </c>
      <c r="AC165" s="5">
        <v>0.10591965137210194</v>
      </c>
      <c r="AD165" s="5">
        <v>0.79523699728063402</v>
      </c>
      <c r="AE165" s="5">
        <v>0.20324548288926914</v>
      </c>
      <c r="AF165" s="5">
        <v>0.55465881051678112</v>
      </c>
      <c r="AG165" s="5">
        <v>6.8523301810346979E-2</v>
      </c>
      <c r="AH165" s="5">
        <v>0.60561795976521571</v>
      </c>
      <c r="AI165" s="5">
        <v>0.18917351859752468</v>
      </c>
      <c r="AJ165" s="5">
        <v>0.39637766804557706</v>
      </c>
      <c r="AK165" s="5">
        <v>8.0899541261307523E-2</v>
      </c>
      <c r="AL165" s="5">
        <v>0.34131970350225094</v>
      </c>
      <c r="AM165" s="5">
        <v>0.10939876858590489</v>
      </c>
      <c r="AN165" s="5">
        <v>1.0470085719441811</v>
      </c>
      <c r="AO165" s="5">
        <v>0.11873478448058905</v>
      </c>
      <c r="AP165" s="5">
        <v>0.12825794601898927</v>
      </c>
      <c r="AQ165" s="5">
        <v>0.26412757929969694</v>
      </c>
      <c r="AR165" s="5">
        <v>0.38286963805876678</v>
      </c>
      <c r="AS165" s="5"/>
      <c r="AT165" s="5"/>
      <c r="AU165" s="5"/>
      <c r="AV165" s="5"/>
      <c r="AW165" s="5"/>
      <c r="AX165" s="5"/>
      <c r="AY165" s="5"/>
      <c r="AZ165" s="5"/>
      <c r="BA165" s="5"/>
      <c r="BB165" s="5"/>
    </row>
    <row r="166" spans="1:54" x14ac:dyDescent="0.3">
      <c r="A166" s="5">
        <v>14390</v>
      </c>
      <c r="B166" s="5"/>
      <c r="C166" s="5">
        <v>3.6919523886037782</v>
      </c>
      <c r="D166" s="5">
        <v>-6.0211730181621134E-4</v>
      </c>
      <c r="E166" s="5">
        <v>-2.814005057343278E-4</v>
      </c>
      <c r="F166" s="5">
        <v>-1.1128923161848382E-3</v>
      </c>
      <c r="G166" s="5">
        <v>-8.7196586891925923E-5</v>
      </c>
      <c r="H166" s="5">
        <v>-6.7119863946278938E-4</v>
      </c>
      <c r="I166" s="5">
        <v>-5.4372702978863448E-4</v>
      </c>
      <c r="J166" s="5">
        <v>-2.4369701929155517E-3</v>
      </c>
      <c r="K166" s="5">
        <v>-6.233440878867052E-5</v>
      </c>
      <c r="L166" s="5">
        <v>-3.9237854923952112E-2</v>
      </c>
      <c r="M166" s="5">
        <v>-4.9590647559819047E-3</v>
      </c>
      <c r="N166" s="5">
        <v>-7.0761248128384064E-3</v>
      </c>
      <c r="O166" s="5">
        <v>-3.6681417148078516E-3</v>
      </c>
      <c r="P166" s="5">
        <v>6.4207406609257788E-3</v>
      </c>
      <c r="Q166" s="5">
        <v>-4.8820987756895912E-3</v>
      </c>
      <c r="R166" s="5">
        <v>3.517000774580998E-3</v>
      </c>
      <c r="S166" s="5">
        <v>-8.5128090091078339E-3</v>
      </c>
      <c r="T166" s="5">
        <v>-3.6485250650753177E-2</v>
      </c>
      <c r="U166" s="5">
        <v>3.1066736885752656E-2</v>
      </c>
      <c r="V166" s="5">
        <v>2.1674840802428132E-2</v>
      </c>
      <c r="W166" s="5">
        <v>0.18406637961083394</v>
      </c>
      <c r="X166" s="5">
        <v>0.80945981230194697</v>
      </c>
      <c r="Y166" s="5">
        <v>0.3654301617364018</v>
      </c>
      <c r="Z166" s="5">
        <v>-7.4261816747893838E-2</v>
      </c>
      <c r="AA166" s="5">
        <v>3.2718247407226494E-3</v>
      </c>
      <c r="AB166" s="5">
        <v>0.73394347368393165</v>
      </c>
      <c r="AC166" s="5">
        <v>0.10412966903252412</v>
      </c>
      <c r="AD166" s="5">
        <v>0.78397379233755293</v>
      </c>
      <c r="AE166" s="5">
        <v>0.20092640105535958</v>
      </c>
      <c r="AF166" s="5">
        <v>0.54986654211273822</v>
      </c>
      <c r="AG166" s="5">
        <v>6.8122269026557464E-2</v>
      </c>
      <c r="AH166" s="5">
        <v>0.60377233836265487</v>
      </c>
      <c r="AI166" s="5">
        <v>0.18913098192818417</v>
      </c>
      <c r="AJ166" s="5">
        <v>0.39741443652307462</v>
      </c>
      <c r="AK166" s="5">
        <v>8.1342390431126788E-2</v>
      </c>
      <c r="AL166" s="5">
        <v>0.34416995761190528</v>
      </c>
      <c r="AM166" s="5">
        <v>0.1106290300262012</v>
      </c>
      <c r="AN166" s="5">
        <v>1.0618333393780135</v>
      </c>
      <c r="AO166" s="5">
        <v>0.12076412643711995</v>
      </c>
      <c r="AP166" s="5">
        <v>0.13082855692165105</v>
      </c>
      <c r="AQ166" s="5">
        <v>0.2702058740168794</v>
      </c>
      <c r="AR166" s="5">
        <v>0.39282509918109682</v>
      </c>
      <c r="AS166" s="5"/>
      <c r="AT166" s="5"/>
      <c r="AU166" s="5"/>
      <c r="AV166" s="5"/>
      <c r="AW166" s="5"/>
      <c r="AX166" s="5"/>
      <c r="AY166" s="5"/>
      <c r="AZ166" s="5"/>
      <c r="BA166" s="5"/>
      <c r="BB166" s="5"/>
    </row>
    <row r="167" spans="1:54" x14ac:dyDescent="0.3">
      <c r="A167" s="5">
        <v>14380</v>
      </c>
      <c r="B167" s="5"/>
      <c r="C167" s="5">
        <v>3.6746252223578066</v>
      </c>
      <c r="D167" s="5">
        <v>-5.5346587963971887E-4</v>
      </c>
      <c r="E167" s="5">
        <v>-2.5932713907014289E-4</v>
      </c>
      <c r="F167" s="5">
        <v>-1.0282366614240985E-3</v>
      </c>
      <c r="G167" s="5">
        <v>-8.0771805207983653E-5</v>
      </c>
      <c r="H167" s="5">
        <v>-6.2335475072675442E-4</v>
      </c>
      <c r="I167" s="5">
        <v>-5.0628212519508362E-4</v>
      </c>
      <c r="J167" s="5">
        <v>-2.2750604387370959E-3</v>
      </c>
      <c r="K167" s="5">
        <v>-5.8345212217585909E-5</v>
      </c>
      <c r="L167" s="5">
        <v>-3.6823148971229895E-2</v>
      </c>
      <c r="M167" s="5">
        <v>-4.6661359730179475E-3</v>
      </c>
      <c r="N167" s="5">
        <v>-6.6757292746665951E-3</v>
      </c>
      <c r="O167" s="5">
        <v>-3.4697537959918834E-3</v>
      </c>
      <c r="P167" s="5">
        <v>6.0896275340158474E-3</v>
      </c>
      <c r="Q167" s="5">
        <v>-4.6426822481218984E-3</v>
      </c>
      <c r="R167" s="5">
        <v>3.3534777929596997E-3</v>
      </c>
      <c r="S167" s="5">
        <v>-8.1387972798678838E-3</v>
      </c>
      <c r="T167" s="5">
        <v>-3.4976219856366043E-2</v>
      </c>
      <c r="U167" s="5">
        <v>2.9862297581118091E-2</v>
      </c>
      <c r="V167" s="5">
        <v>2.0891008906230038E-2</v>
      </c>
      <c r="W167" s="5">
        <v>0.17789256065907366</v>
      </c>
      <c r="X167" s="5">
        <v>0.78444473569540762</v>
      </c>
      <c r="Y167" s="5">
        <v>0.35510693023707107</v>
      </c>
      <c r="Z167" s="5">
        <v>-7.2362240219342566E-2</v>
      </c>
      <c r="AA167" s="5">
        <v>3.1969227891048427E-3</v>
      </c>
      <c r="AB167" s="5">
        <v>0.71912509203074115</v>
      </c>
      <c r="AC167" s="5">
        <v>0.10231047282957031</v>
      </c>
      <c r="AD167" s="5">
        <v>0.77242266773099832</v>
      </c>
      <c r="AE167" s="5">
        <v>0.19851916866594221</v>
      </c>
      <c r="AF167" s="5">
        <v>0.54480220662786771</v>
      </c>
      <c r="AG167" s="5">
        <v>6.7684770505079039E-2</v>
      </c>
      <c r="AH167" s="5">
        <v>0.60158854884626489</v>
      </c>
      <c r="AI167" s="5">
        <v>0.18898082869825489</v>
      </c>
      <c r="AJ167" s="5">
        <v>0.39822790858359414</v>
      </c>
      <c r="AK167" s="5">
        <v>8.1741434542879368E-2</v>
      </c>
      <c r="AL167" s="5">
        <v>0.34684854075782579</v>
      </c>
      <c r="AM167" s="5">
        <v>0.11181033686376167</v>
      </c>
      <c r="AN167" s="5">
        <v>1.076265764682335</v>
      </c>
      <c r="AO167" s="5">
        <v>0.12275970625311146</v>
      </c>
      <c r="AP167" s="5">
        <v>0.13337659210106592</v>
      </c>
      <c r="AQ167" s="5">
        <v>0.27627112347189881</v>
      </c>
      <c r="AR167" s="5">
        <v>0.40281727196026401</v>
      </c>
      <c r="AS167" s="5"/>
      <c r="AT167" s="5"/>
      <c r="AU167" s="5"/>
      <c r="AV167" s="5"/>
      <c r="AW167" s="5"/>
      <c r="AX167" s="5"/>
      <c r="AY167" s="5"/>
      <c r="AZ167" s="5"/>
      <c r="BA167" s="5"/>
      <c r="BB167" s="5"/>
    </row>
    <row r="168" spans="1:54" x14ac:dyDescent="0.3">
      <c r="A168" s="5">
        <v>14370</v>
      </c>
      <c r="B168" s="5"/>
      <c r="C168" s="5">
        <v>3.6563519429141622</v>
      </c>
      <c r="D168" s="5">
        <v>-5.0842582731309722E-4</v>
      </c>
      <c r="E168" s="5">
        <v>-2.3883548061296662E-4</v>
      </c>
      <c r="F168" s="5">
        <v>-9.4942700929347439E-4</v>
      </c>
      <c r="G168" s="5">
        <v>-7.4773796115555841E-5</v>
      </c>
      <c r="H168" s="5">
        <v>-5.7856159068718038E-4</v>
      </c>
      <c r="I168" s="5">
        <v>-4.7112393492689816E-4</v>
      </c>
      <c r="J168" s="5">
        <v>-2.122596039387855E-3</v>
      </c>
      <c r="K168" s="5">
        <v>-5.4577681427303062E-5</v>
      </c>
      <c r="L168" s="5">
        <v>-3.4535827280522777E-2</v>
      </c>
      <c r="M168" s="5">
        <v>-4.3878226562310361E-3</v>
      </c>
      <c r="N168" s="5">
        <v>-6.294145960257418E-3</v>
      </c>
      <c r="O168" s="5">
        <v>-3.2800984209724001E-3</v>
      </c>
      <c r="P168" s="5">
        <v>5.7720860340564981E-3</v>
      </c>
      <c r="Q168" s="5">
        <v>-4.4123365287293955E-3</v>
      </c>
      <c r="R168" s="5">
        <v>3.1956299410012372E-3</v>
      </c>
      <c r="S168" s="5">
        <v>-7.7765408693985351E-3</v>
      </c>
      <c r="T168" s="5">
        <v>-3.3509512130254361E-2</v>
      </c>
      <c r="U168" s="5">
        <v>2.8687408168012917E-2</v>
      </c>
      <c r="V168" s="5">
        <v>2.012353364385689E-2</v>
      </c>
      <c r="W168" s="5">
        <v>0.17182377473268401</v>
      </c>
      <c r="X168" s="5">
        <v>0.75975294120336323</v>
      </c>
      <c r="Y168" s="5">
        <v>0.34487181959479679</v>
      </c>
      <c r="Z168" s="5">
        <v>-7.0469804841464589E-2</v>
      </c>
      <c r="AA168" s="5">
        <v>3.1219053078763827E-3</v>
      </c>
      <c r="AB168" s="5">
        <v>0.70419440479628514</v>
      </c>
      <c r="AC168" s="5">
        <v>0.10046454710359012</v>
      </c>
      <c r="AD168" s="5">
        <v>0.76060022783901293</v>
      </c>
      <c r="AE168" s="5">
        <v>0.19602736807411814</v>
      </c>
      <c r="AF168" s="5">
        <v>0.53947346214046143</v>
      </c>
      <c r="AG168" s="5">
        <v>6.721146006417214E-2</v>
      </c>
      <c r="AH168" s="5">
        <v>0.59906959089267364</v>
      </c>
      <c r="AI168" s="5">
        <v>0.1887230909610344</v>
      </c>
      <c r="AJ168" s="5">
        <v>0.39881623059988186</v>
      </c>
      <c r="AK168" s="5">
        <v>8.2095909389265143E-2</v>
      </c>
      <c r="AL168" s="5">
        <v>0.34935067548155035</v>
      </c>
      <c r="AM168" s="5">
        <v>0.11294070028748045</v>
      </c>
      <c r="AN168" s="5">
        <v>1.090282982060335</v>
      </c>
      <c r="AO168" s="5">
        <v>0.12471857743606243</v>
      </c>
      <c r="AP168" s="5">
        <v>0.13589859592998571</v>
      </c>
      <c r="AQ168" s="5">
        <v>0.28231591950270157</v>
      </c>
      <c r="AR168" s="5">
        <v>0.41283545469166205</v>
      </c>
      <c r="AS168" s="5"/>
      <c r="AT168" s="5"/>
      <c r="AU168" s="5"/>
      <c r="AV168" s="5"/>
      <c r="AW168" s="5"/>
      <c r="AX168" s="5"/>
      <c r="AY168" s="5"/>
      <c r="AZ168" s="5"/>
      <c r="BA168" s="5"/>
      <c r="BB168" s="5"/>
    </row>
    <row r="169" spans="1:54" x14ac:dyDescent="0.3">
      <c r="A169" s="5">
        <v>14360</v>
      </c>
      <c r="B169" s="5"/>
      <c r="C169" s="5">
        <v>3.6371499556680447</v>
      </c>
      <c r="D169" s="5">
        <v>-4.6675696692908251E-4</v>
      </c>
      <c r="E169" s="5">
        <v>-2.1982493298072406E-4</v>
      </c>
      <c r="F169" s="5">
        <v>-8.7610889040346494E-4</v>
      </c>
      <c r="G169" s="5">
        <v>-6.9177976943020369E-5</v>
      </c>
      <c r="H169" s="5">
        <v>-5.366529163790759E-4</v>
      </c>
      <c r="I169" s="5">
        <v>-4.3813515232968682E-4</v>
      </c>
      <c r="J169" s="5">
        <v>-1.9791235399331713E-3</v>
      </c>
      <c r="K169" s="5">
        <v>-5.1021929041323837E-5</v>
      </c>
      <c r="L169" s="5">
        <v>-3.2370658166014601E-2</v>
      </c>
      <c r="M169" s="5">
        <v>-4.1235784858435279E-3</v>
      </c>
      <c r="N169" s="5">
        <v>-5.9307446325693432E-3</v>
      </c>
      <c r="O169" s="5">
        <v>-3.0989189099201444E-3</v>
      </c>
      <c r="P169" s="5">
        <v>5.4677768993809418E-3</v>
      </c>
      <c r="Q169" s="5">
        <v>-4.1908780823521402E-3</v>
      </c>
      <c r="R169" s="5">
        <v>3.0433721872338937E-3</v>
      </c>
      <c r="S169" s="5">
        <v>-7.4259331685561343E-3</v>
      </c>
      <c r="T169" s="5">
        <v>-3.2085033978305894E-2</v>
      </c>
      <c r="U169" s="5">
        <v>2.7542248140828056E-2</v>
      </c>
      <c r="V169" s="5">
        <v>1.9372687529649858E-2</v>
      </c>
      <c r="W169" s="5">
        <v>0.16586331693833434</v>
      </c>
      <c r="X169" s="5">
        <v>0.73540211275845235</v>
      </c>
      <c r="Y169" s="5">
        <v>0.33473378033248735</v>
      </c>
      <c r="Z169" s="5">
        <v>-6.8586436270294843E-2</v>
      </c>
      <c r="AA169" s="5">
        <v>3.0468581895803357E-3</v>
      </c>
      <c r="AB169" s="5">
        <v>0.68917016764556027</v>
      </c>
      <c r="AC169" s="5">
        <v>9.8594384601607993E-2</v>
      </c>
      <c r="AD169" s="5">
        <v>0.74852333579950125</v>
      </c>
      <c r="AE169" s="5">
        <v>0.19345469164004875</v>
      </c>
      <c r="AF169" s="5">
        <v>0.53388836584494959</v>
      </c>
      <c r="AG169" s="5">
        <v>6.6703050048395357E-2</v>
      </c>
      <c r="AH169" s="5">
        <v>0.59621903338096804</v>
      </c>
      <c r="AI169" s="5">
        <v>0.18835798487158315</v>
      </c>
      <c r="AJ169" s="5">
        <v>0.39917792622227066</v>
      </c>
      <c r="AK169" s="5">
        <v>8.2405121549899776E-2</v>
      </c>
      <c r="AL169" s="5">
        <v>0.35167183813263109</v>
      </c>
      <c r="AM169" s="5">
        <v>0.11401819277370254</v>
      </c>
      <c r="AN169" s="5">
        <v>1.1038624704255555</v>
      </c>
      <c r="AO169" s="5">
        <v>0.12663780025878613</v>
      </c>
      <c r="AP169" s="5">
        <v>0.13839108095280298</v>
      </c>
      <c r="AQ169" s="5">
        <v>0.28833270191188987</v>
      </c>
      <c r="AR169" s="5">
        <v>0.42286859629878604</v>
      </c>
      <c r="AS169" s="5"/>
      <c r="AT169" s="5"/>
      <c r="AU169" s="5"/>
      <c r="AV169" s="5"/>
      <c r="AW169" s="5"/>
      <c r="AX169" s="5"/>
      <c r="AY169" s="5"/>
      <c r="AZ169" s="5"/>
      <c r="BA169" s="5"/>
      <c r="BB169" s="5"/>
    </row>
    <row r="170" spans="1:54" x14ac:dyDescent="0.3">
      <c r="A170" s="5">
        <v>14350</v>
      </c>
      <c r="B170" s="5"/>
      <c r="C170" s="5">
        <v>3.6170367314665435</v>
      </c>
      <c r="D170" s="5">
        <v>-4.2823278545194818E-4</v>
      </c>
      <c r="E170" s="5">
        <v>-2.0220026970785084E-4</v>
      </c>
      <c r="F170" s="5">
        <v>-8.0794546547408139E-4</v>
      </c>
      <c r="G170" s="5">
        <v>-6.3960893503577405E-5</v>
      </c>
      <c r="H170" s="5">
        <v>-4.9746944382847392E-4</v>
      </c>
      <c r="I170" s="5">
        <v>-4.0720287571221922E-4</v>
      </c>
      <c r="J170" s="5">
        <v>-1.8442044080219416E-3</v>
      </c>
      <c r="K170" s="5">
        <v>-4.7668342914020894E-5</v>
      </c>
      <c r="L170" s="5">
        <v>-3.0322526042060295E-2</v>
      </c>
      <c r="M170" s="5">
        <v>-3.8728657488516561E-3</v>
      </c>
      <c r="N170" s="5">
        <v>-5.5849002009998074E-3</v>
      </c>
      <c r="O170" s="5">
        <v>-2.9259582754125137E-3</v>
      </c>
      <c r="P170" s="5">
        <v>5.1763562737466287E-3</v>
      </c>
      <c r="Q170" s="5">
        <v>-3.9781175870545341E-3</v>
      </c>
      <c r="R170" s="5">
        <v>2.8966141890760799E-3</v>
      </c>
      <c r="S170" s="5">
        <v>-7.0868530385515948E-3</v>
      </c>
      <c r="T170" s="5">
        <v>-3.070262653616862E-2</v>
      </c>
      <c r="U170" s="5">
        <v>2.6426941672440078E-2</v>
      </c>
      <c r="V170" s="5">
        <v>1.8638706460931905E-2</v>
      </c>
      <c r="W170" s="5">
        <v>0.16001420028938382</v>
      </c>
      <c r="X170" s="5">
        <v>0.71140886204950426</v>
      </c>
      <c r="Y170" s="5">
        <v>0.32470136854753884</v>
      </c>
      <c r="Z170" s="5">
        <v>-6.6714000029926404E-2</v>
      </c>
      <c r="AA170" s="5">
        <v>2.9718655988918647E-3</v>
      </c>
      <c r="AB170" s="5">
        <v>0.67407095569965869</v>
      </c>
      <c r="AC170" s="5">
        <v>9.670248077351451E-2</v>
      </c>
      <c r="AD170" s="5">
        <v>0.73620907270471747</v>
      </c>
      <c r="AE170" s="5">
        <v>0.19080493247761071</v>
      </c>
      <c r="AF170" s="5">
        <v>0.52805535357383804</v>
      </c>
      <c r="AG170" s="5">
        <v>6.6160309545839041E-2</v>
      </c>
      <c r="AH170" s="5">
        <v>0.59304100625504896</v>
      </c>
      <c r="AI170" s="5">
        <v>0.18788591071068456</v>
      </c>
      <c r="AJ170" s="5">
        <v>0.39931190189762544</v>
      </c>
      <c r="AK170" s="5">
        <v>8.2668450588988168E-2</v>
      </c>
      <c r="AL170" s="5">
        <v>0.35380777219670645</v>
      </c>
      <c r="AM170" s="5">
        <v>0.11504095342231402</v>
      </c>
      <c r="AN170" s="5">
        <v>1.1169821116010286</v>
      </c>
      <c r="AO170" s="5">
        <v>0.12851444873824164</v>
      </c>
      <c r="AP170" s="5">
        <v>0.1408505352911878</v>
      </c>
      <c r="AQ170" s="5">
        <v>0.29431377220030547</v>
      </c>
      <c r="AR170" s="5">
        <v>0.43290531211790367</v>
      </c>
      <c r="AS170" s="5"/>
      <c r="AT170" s="5"/>
      <c r="AU170" s="5"/>
      <c r="AV170" s="5"/>
      <c r="AW170" s="5"/>
      <c r="AX170" s="5"/>
      <c r="AY170" s="5"/>
      <c r="AZ170" s="5"/>
      <c r="BA170" s="5"/>
      <c r="BB170" s="5"/>
    </row>
    <row r="171" spans="1:54" x14ac:dyDescent="0.3">
      <c r="A171" s="5">
        <v>14340</v>
      </c>
      <c r="B171" s="5"/>
      <c r="C171" s="5">
        <v>3.596029798864159</v>
      </c>
      <c r="D171" s="5">
        <v>-3.9263983890479418E-4</v>
      </c>
      <c r="E171" s="5">
        <v>-1.8587142726326876E-4</v>
      </c>
      <c r="F171" s="5">
        <v>-7.4461693732804952E-4</v>
      </c>
      <c r="G171" s="5">
        <v>-5.9100189269710026E-5</v>
      </c>
      <c r="H171" s="5">
        <v>-4.6085870647615175E-4</v>
      </c>
      <c r="I171" s="5">
        <v>-3.7821855554018887E-4</v>
      </c>
      <c r="J171" s="5">
        <v>-1.717415012512033E-3</v>
      </c>
      <c r="K171" s="5">
        <v>-4.4507589699688778E-5</v>
      </c>
      <c r="L171" s="5">
        <v>-2.8386435501333535E-2</v>
      </c>
      <c r="M171" s="5">
        <v>-3.6351560038218053E-3</v>
      </c>
      <c r="N171" s="5">
        <v>-5.2559937845209669E-3</v>
      </c>
      <c r="O171" s="5">
        <v>-2.7609597907395991E-3</v>
      </c>
      <c r="P171" s="5">
        <v>4.8974766718651308E-3</v>
      </c>
      <c r="Q171" s="5">
        <v>-3.7738606110615885E-3</v>
      </c>
      <c r="R171" s="5">
        <v>2.7552607207213639E-3</v>
      </c>
      <c r="S171" s="5">
        <v>-6.7591656715947843E-3</v>
      </c>
      <c r="T171" s="5">
        <v>-2.9362068433162518E-2</v>
      </c>
      <c r="U171" s="5">
        <v>2.534155932874587E-2</v>
      </c>
      <c r="V171" s="5">
        <v>1.7921790418995703E-2</v>
      </c>
      <c r="W171" s="5">
        <v>0.15427915771820883</v>
      </c>
      <c r="X171" s="5">
        <v>0.6877887218575125</v>
      </c>
      <c r="Y171" s="5">
        <v>0.31478273694996917</v>
      </c>
      <c r="Z171" s="5">
        <v>-6.4854298729190102E-2</v>
      </c>
      <c r="AA171" s="5">
        <v>2.8970098194928901E-3</v>
      </c>
      <c r="AB171" s="5">
        <v>0.65891512511598394</v>
      </c>
      <c r="AC171" s="5">
        <v>9.4791328135944972E-2</v>
      </c>
      <c r="AD171" s="5">
        <v>0.7236746966087958</v>
      </c>
      <c r="AE171" s="5">
        <v>0.18808197498774681</v>
      </c>
      <c r="AF171" s="5">
        <v>0.52198321834789363</v>
      </c>
      <c r="AG171" s="5">
        <v>6.5584062447941224E-2</v>
      </c>
      <c r="AH171" s="5">
        <v>0.58954019078172226</v>
      </c>
      <c r="AI171" s="5">
        <v>0.18730745238272425</v>
      </c>
      <c r="AJ171" s="5">
        <v>0.39921745132641251</v>
      </c>
      <c r="AK171" s="5">
        <v>8.2885351063559001E-2</v>
      </c>
      <c r="AL171" s="5">
        <v>0.35575450101547312</v>
      </c>
      <c r="AM171" s="5">
        <v>0.1160071931806342</v>
      </c>
      <c r="AN171" s="5">
        <v>1.1296202483984736</v>
      </c>
      <c r="AO171" s="5">
        <v>0.13034561772079767</v>
      </c>
      <c r="AP171" s="5">
        <v>0.14327343029849945</v>
      </c>
      <c r="AQ171" s="5">
        <v>0.30025130807606693</v>
      </c>
      <c r="AR171" s="5">
        <v>0.44293390113655662</v>
      </c>
      <c r="AS171" s="5"/>
      <c r="AT171" s="5"/>
      <c r="AU171" s="5"/>
      <c r="AV171" s="5"/>
      <c r="AW171" s="5"/>
      <c r="AX171" s="5"/>
      <c r="AY171" s="5"/>
      <c r="AZ171" s="5"/>
      <c r="BA171" s="5"/>
      <c r="BB171" s="5"/>
    </row>
    <row r="172" spans="1:54" x14ac:dyDescent="0.3">
      <c r="A172" s="5">
        <v>14330</v>
      </c>
      <c r="B172" s="5"/>
      <c r="C172" s="5">
        <v>3.5741467383189498</v>
      </c>
      <c r="D172" s="5">
        <v>-3.5977716864361647E-4</v>
      </c>
      <c r="E172" s="5">
        <v>-1.7075329918967821E-4</v>
      </c>
      <c r="F172" s="5">
        <v>-6.8581996095932259E-4</v>
      </c>
      <c r="G172" s="5">
        <v>-5.4574573829156151E-5</v>
      </c>
      <c r="H172" s="5">
        <v>-4.2667490523944795E-4</v>
      </c>
      <c r="I172" s="5">
        <v>-3.5107793357990526E-4</v>
      </c>
      <c r="J172" s="5">
        <v>-1.5983465639320242E-3</v>
      </c>
      <c r="K172" s="5">
        <v>-4.1530617464089662E-5</v>
      </c>
      <c r="L172" s="5">
        <v>-2.6557514835583957E-2</v>
      </c>
      <c r="M172" s="5">
        <v>-3.4099306839241333E-3</v>
      </c>
      <c r="N172" s="5">
        <v>-4.9434137017044903E-3</v>
      </c>
      <c r="O172" s="5">
        <v>-2.6036675287602392E-3</v>
      </c>
      <c r="P172" s="5">
        <v>4.6307879083235396E-3</v>
      </c>
      <c r="Q172" s="5">
        <v>-3.5779082727146355E-3</v>
      </c>
      <c r="R172" s="5">
        <v>2.619212095899734E-3</v>
      </c>
      <c r="S172" s="5">
        <v>-6.4427234540019975E-3</v>
      </c>
      <c r="T172" s="5">
        <v>-2.806307871865742E-2</v>
      </c>
      <c r="U172" s="5">
        <v>2.4286119869706659E-2</v>
      </c>
      <c r="V172" s="5">
        <v>1.7222104245939254E-2</v>
      </c>
      <c r="W172" s="5">
        <v>0.14866064480013749</v>
      </c>
      <c r="X172" s="5">
        <v>0.66455614255559314</v>
      </c>
      <c r="Y172" s="5">
        <v>0.30498562723948897</v>
      </c>
      <c r="Z172" s="5">
        <v>-6.3009069514324265E-2</v>
      </c>
      <c r="AA172" s="5">
        <v>2.8223711091374033E-3</v>
      </c>
      <c r="AB172" s="5">
        <v>0.64372077591527843</v>
      </c>
      <c r="AC172" s="5">
        <v>9.2863410721995165E-2</v>
      </c>
      <c r="AD172" s="5">
        <v>0.71093760148863561</v>
      </c>
      <c r="AE172" s="5">
        <v>0.18528978521208422</v>
      </c>
      <c r="AF172" s="5">
        <v>0.51568108803156976</v>
      </c>
      <c r="AG172" s="5">
        <v>6.4975185358715271E-2</v>
      </c>
      <c r="AH172" s="5">
        <v>0.58572180823547093</v>
      </c>
      <c r="AI172" s="5">
        <v>0.18662337638693074</v>
      </c>
      <c r="AJ172" s="5">
        <v>0.39889425883490615</v>
      </c>
      <c r="AK172" s="5">
        <v>8.3055354333410686E-2</v>
      </c>
      <c r="AL172" s="5">
        <v>0.35750833984656571</v>
      </c>
      <c r="AM172" s="5">
        <v>0.11691519993516189</v>
      </c>
      <c r="AN172" s="5">
        <v>1.1417557423725755</v>
      </c>
      <c r="AO172" s="5">
        <v>0.13212843005144742</v>
      </c>
      <c r="AP172" s="5">
        <v>0.14565622844224096</v>
      </c>
      <c r="AQ172" s="5">
        <v>0.30613737870948005</v>
      </c>
      <c r="AR172" s="5">
        <v>0.45294236466971283</v>
      </c>
      <c r="AS172" s="5"/>
      <c r="AT172" s="5"/>
      <c r="AU172" s="5"/>
      <c r="AV172" s="5"/>
      <c r="AW172" s="5"/>
      <c r="AX172" s="5"/>
      <c r="AY172" s="5"/>
      <c r="AZ172" s="5"/>
      <c r="BA172" s="5"/>
      <c r="BB172" s="5"/>
    </row>
    <row r="173" spans="1:54" x14ac:dyDescent="0.3">
      <c r="A173" s="5">
        <v>14320</v>
      </c>
      <c r="B173" s="5"/>
      <c r="C173" s="5">
        <v>3.5514051782665721</v>
      </c>
      <c r="D173" s="5">
        <v>-3.2945573061776928E-4</v>
      </c>
      <c r="E173" s="5">
        <v>-1.5676553285271649E-4</v>
      </c>
      <c r="F173" s="5">
        <v>-6.3126705367307881E-4</v>
      </c>
      <c r="G173" s="5">
        <v>-5.0363790772004198E-5</v>
      </c>
      <c r="H173" s="5">
        <v>-3.9477875124892562E-4</v>
      </c>
      <c r="I173" s="5">
        <v>-3.2568097470656374E-4</v>
      </c>
      <c r="J173" s="5">
        <v>-1.4866050193472363E-3</v>
      </c>
      <c r="K173" s="5">
        <v>-3.8728657387453798E-5</v>
      </c>
      <c r="L173" s="5">
        <v>-2.4831019019709705E-2</v>
      </c>
      <c r="M173" s="5">
        <v>-3.1966816396576227E-3</v>
      </c>
      <c r="N173" s="5">
        <v>-4.6465563882749708E-3</v>
      </c>
      <c r="O173" s="5">
        <v>-2.4538268710350554E-3</v>
      </c>
      <c r="P173" s="5">
        <v>4.3759379886202116E-3</v>
      </c>
      <c r="Q173" s="5">
        <v>-3.3900578820624055E-3</v>
      </c>
      <c r="R173" s="5">
        <v>2.4883645843529075E-3</v>
      </c>
      <c r="S173" s="5">
        <v>-6.1373668288466302E-3</v>
      </c>
      <c r="T173" s="5">
        <v>-2.6805319839005165E-2</v>
      </c>
      <c r="U173" s="5">
        <v>2.3260592127991024E-2</v>
      </c>
      <c r="V173" s="5">
        <v>1.6539778492372009E-2</v>
      </c>
      <c r="W173" s="5">
        <v>0.14316084315919617</v>
      </c>
      <c r="X173" s="5">
        <v>0.6417244917005871</v>
      </c>
      <c r="Y173" s="5">
        <v>0.29531736381495438</v>
      </c>
      <c r="Z173" s="5">
        <v>-6.1179981761144142E-2</v>
      </c>
      <c r="AA173" s="5">
        <v>2.7480275632415091E-3</v>
      </c>
      <c r="AB173" s="5">
        <v>0.62850571616068629</v>
      </c>
      <c r="AC173" s="5">
        <v>9.0921198634371508E-2</v>
      </c>
      <c r="AD173" s="5">
        <v>0.69801527629750049</v>
      </c>
      <c r="AE173" s="5">
        <v>0.18243240104089278</v>
      </c>
      <c r="AF173" s="5">
        <v>0.50915840217391428</v>
      </c>
      <c r="AG173" s="5">
        <v>6.4334605360813479E-2</v>
      </c>
      <c r="AH173" s="5">
        <v>0.58159160704721169</v>
      </c>
      <c r="AI173" s="5">
        <v>0.18583463026353148</v>
      </c>
      <c r="AJ173" s="5">
        <v>0.39834240164372103</v>
      </c>
      <c r="AK173" s="5">
        <v>8.3178070164629136E-2</v>
      </c>
      <c r="AL173" s="5">
        <v>0.35906590721334786</v>
      </c>
      <c r="AM173" s="5">
        <v>0.11776334345143609</v>
      </c>
      <c r="AN173" s="5">
        <v>1.1533680310429355</v>
      </c>
      <c r="AO173" s="5">
        <v>0.1338600438036574</v>
      </c>
      <c r="AP173" s="5">
        <v>0.14799539139238732</v>
      </c>
      <c r="AQ173" s="5">
        <v>0.31196396070028076</v>
      </c>
      <c r="AR173" s="5">
        <v>0.46291842645085229</v>
      </c>
      <c r="AS173" s="5"/>
      <c r="AT173" s="5"/>
      <c r="AU173" s="5"/>
      <c r="AV173" s="5"/>
      <c r="AW173" s="5"/>
      <c r="AX173" s="5"/>
      <c r="AY173" s="5"/>
      <c r="AZ173" s="5"/>
      <c r="BA173" s="5"/>
      <c r="BB173" s="5"/>
    </row>
    <row r="174" spans="1:54" x14ac:dyDescent="0.3">
      <c r="A174" s="5">
        <v>14310</v>
      </c>
      <c r="B174" s="5"/>
      <c r="C174" s="5">
        <v>3.5278227929988821</v>
      </c>
      <c r="D174" s="5">
        <v>-3.0149783840042213E-4</v>
      </c>
      <c r="E174" s="5">
        <v>-1.4383232924288967E-4</v>
      </c>
      <c r="F174" s="5">
        <v>-5.8068600715078242E-4</v>
      </c>
      <c r="G174" s="5">
        <v>-4.6448585150336991E-5</v>
      </c>
      <c r="H174" s="5">
        <v>-3.6503730225476562E-4</v>
      </c>
      <c r="I174" s="5">
        <v>-3.0193179207324133E-4</v>
      </c>
      <c r="J174" s="5">
        <v>-1.3818109541724002E-3</v>
      </c>
      <c r="K174" s="5">
        <v>-3.6093224608419457E-5</v>
      </c>
      <c r="L174" s="5">
        <v>-2.3202332180689948E-2</v>
      </c>
      <c r="M174" s="5">
        <v>-2.9949116228661127E-3</v>
      </c>
      <c r="N174" s="5">
        <v>-4.3648272430724562E-3</v>
      </c>
      <c r="O174" s="5">
        <v>-2.311184987089477E-3</v>
      </c>
      <c r="P174" s="5">
        <v>4.1325739612386499E-3</v>
      </c>
      <c r="Q174" s="5">
        <v>-3.2101035628323339E-3</v>
      </c>
      <c r="R174" s="5">
        <v>2.36261082093343E-3</v>
      </c>
      <c r="S174" s="5">
        <v>-5.842925155346566E-3</v>
      </c>
      <c r="T174" s="5">
        <v>-2.5588400653343984E-2</v>
      </c>
      <c r="U174" s="5">
        <v>2.2264896956313868E-2</v>
      </c>
      <c r="V174" s="5">
        <v>1.587491033089098E-2</v>
      </c>
      <c r="W174" s="5">
        <v>0.13778166452406587</v>
      </c>
      <c r="X174" s="5">
        <v>0.61930605663383964</v>
      </c>
      <c r="Y174" s="5">
        <v>0.28578484880458283</v>
      </c>
      <c r="Z174" s="5">
        <v>-5.9368635009215763E-2</v>
      </c>
      <c r="AA174" s="5">
        <v>2.6740549872933637E-3</v>
      </c>
      <c r="AB174" s="5">
        <v>0.61328742758735466</v>
      </c>
      <c r="AC174" s="5">
        <v>8.8967142718950148E-2</v>
      </c>
      <c r="AD174" s="5">
        <v>0.68492526424887601</v>
      </c>
      <c r="AE174" s="5">
        <v>0.17951392230981875</v>
      </c>
      <c r="AF174" s="5">
        <v>0.50242488811816655</v>
      </c>
      <c r="AG174" s="5">
        <v>6.3663297646415276E-2</v>
      </c>
      <c r="AH174" s="5">
        <v>0.5771558484605559</v>
      </c>
      <c r="AI174" s="5">
        <v>0.18494234051849018</v>
      </c>
      <c r="AJ174" s="5">
        <v>0.39756235101816861</v>
      </c>
      <c r="AK174" s="5">
        <v>8.3253188119283714E-2</v>
      </c>
      <c r="AL174" s="5">
        <v>0.3604241354968028</v>
      </c>
      <c r="AM174" s="5">
        <v>0.11855008014256756</v>
      </c>
      <c r="AN174" s="5">
        <v>1.1644371843742556</v>
      </c>
      <c r="AO174" s="5">
        <v>0.13553765954574995</v>
      </c>
      <c r="AP174" s="5">
        <v>0.15028738829199867</v>
      </c>
      <c r="AQ174" s="5">
        <v>0.31772295471984641</v>
      </c>
      <c r="AR174" s="5">
        <v>0.47284955410881391</v>
      </c>
      <c r="AS174" s="5"/>
      <c r="AT174" s="5"/>
      <c r="AU174" s="5"/>
      <c r="AV174" s="5"/>
      <c r="AW174" s="5"/>
      <c r="AX174" s="5"/>
      <c r="AY174" s="5"/>
      <c r="AZ174" s="5"/>
      <c r="BA174" s="5"/>
      <c r="BB174" s="5"/>
    </row>
    <row r="175" spans="1:54" x14ac:dyDescent="0.3">
      <c r="A175" s="5">
        <v>14300</v>
      </c>
      <c r="B175" s="5"/>
      <c r="C175" s="5">
        <v>3.5034173022637072</v>
      </c>
      <c r="D175" s="5">
        <v>-2.7573662066214923E-4</v>
      </c>
      <c r="E175" s="5">
        <v>-1.3188224622915287E-4</v>
      </c>
      <c r="F175" s="5">
        <v>-5.3381930315342971E-4</v>
      </c>
      <c r="G175" s="5">
        <v>-4.2810670643588154E-5</v>
      </c>
      <c r="H175" s="5">
        <v>-3.3732379365443801E-4</v>
      </c>
      <c r="I175" s="5">
        <v>-2.7973856631624111E-4</v>
      </c>
      <c r="J175" s="5">
        <v>-1.2835994034380085E-3</v>
      </c>
      <c r="K175" s="5">
        <v>-3.3616118258618269E-5</v>
      </c>
      <c r="L175" s="5">
        <v>-2.1666969573614324E-2</v>
      </c>
      <c r="M175" s="5">
        <v>-2.8041347137799755E-3</v>
      </c>
      <c r="N175" s="5">
        <v>-4.0976414035272923E-3</v>
      </c>
      <c r="O175" s="5">
        <v>-2.1754912837799157E-3</v>
      </c>
      <c r="P175" s="5">
        <v>3.9003427298839751E-3</v>
      </c>
      <c r="Q175" s="5">
        <v>-3.0378368536587213E-3</v>
      </c>
      <c r="R175" s="5">
        <v>2.2418402063116307E-3</v>
      </c>
      <c r="S175" s="5">
        <v>-5.5592175623068339E-3</v>
      </c>
      <c r="T175" s="5">
        <v>-2.4411879476882222E-2</v>
      </c>
      <c r="U175" s="5">
        <v>2.1298909234605076E-2</v>
      </c>
      <c r="V175" s="5">
        <v>1.5227564530139034E-2</v>
      </c>
      <c r="W175" s="5">
        <v>0.13252475540107866</v>
      </c>
      <c r="X175" s="5">
        <v>0.59731204999907406</v>
      </c>
      <c r="Y175" s="5">
        <v>0.27639455840044508</v>
      </c>
      <c r="Z175" s="5">
        <v>-5.7576557139538811E-2</v>
      </c>
      <c r="AA175" s="5">
        <v>2.6005267783381471E-3</v>
      </c>
      <c r="AB175" s="5">
        <v>0.59808303277368524</v>
      </c>
      <c r="AC175" s="5">
        <v>8.7003669375025891E-2</v>
      </c>
      <c r="AD175" s="5">
        <v>0.6716851224659115</v>
      </c>
      <c r="AE175" s="5">
        <v>0.17653850082000044</v>
      </c>
      <c r="AF175" s="5">
        <v>0.49549053646574792</v>
      </c>
      <c r="AG175" s="5">
        <v>6.2962283021451432E-2</v>
      </c>
      <c r="AH175" s="5">
        <v>0.57242129074510095</v>
      </c>
      <c r="AI175" s="5">
        <v>0.18394781003260163</v>
      </c>
      <c r="AJ175" s="5">
        <v>0.39655497229033837</v>
      </c>
      <c r="AK175" s="5">
        <v>8.3280478724702803E-2</v>
      </c>
      <c r="AL175" s="5">
        <v>0.36158028072421095</v>
      </c>
      <c r="AM175" s="5">
        <v>0.11927395764739883</v>
      </c>
      <c r="AN175" s="5">
        <v>1.1749439603047263</v>
      </c>
      <c r="AO175" s="5">
        <v>0.13715852761907571</v>
      </c>
      <c r="AP175" s="5">
        <v>0.1525287041852271</v>
      </c>
      <c r="AQ175" s="5">
        <v>0.32340620278720889</v>
      </c>
      <c r="AR175" s="5">
        <v>0.48272298199457031</v>
      </c>
      <c r="AS175" s="5"/>
      <c r="AT175" s="5"/>
      <c r="AU175" s="5"/>
      <c r="AV175" s="5"/>
      <c r="AW175" s="5"/>
      <c r="AX175" s="5"/>
      <c r="AY175" s="5"/>
      <c r="AZ175" s="5"/>
      <c r="BA175" s="5"/>
      <c r="BB175" s="5"/>
    </row>
    <row r="176" spans="1:54" x14ac:dyDescent="0.3">
      <c r="A176" s="5">
        <v>14290</v>
      </c>
      <c r="B176" s="5"/>
      <c r="C176" s="5">
        <v>3.4782064724928481</v>
      </c>
      <c r="D176" s="5">
        <v>-2.5201549365587298E-4</v>
      </c>
      <c r="E176" s="5">
        <v>-1.2084800562038668E-4</v>
      </c>
      <c r="F176" s="5">
        <v>-4.9042353443855952E-4</v>
      </c>
      <c r="G176" s="5">
        <v>-3.9432696554511822E-5</v>
      </c>
      <c r="H176" s="5">
        <v>-3.1151746504882083E-4</v>
      </c>
      <c r="I176" s="5">
        <v>-2.5901345945065146E-4</v>
      </c>
      <c r="J176" s="5">
        <v>-1.1916196749740238E-3</v>
      </c>
      <c r="K176" s="5">
        <v>-3.1289420737666554E-5</v>
      </c>
      <c r="L176" s="5">
        <v>-2.0220579087608263E-2</v>
      </c>
      <c r="M176" s="5">
        <v>-2.623876692934094E-3</v>
      </c>
      <c r="N176" s="5">
        <v>-3.844424451959128E-3</v>
      </c>
      <c r="O176" s="5">
        <v>-2.0464978248505073E-3</v>
      </c>
      <c r="P176" s="5">
        <v>3.6788918251977653E-3</v>
      </c>
      <c r="Q176" s="5">
        <v>-2.8730472875741772E-3</v>
      </c>
      <c r="R176" s="5">
        <v>2.12593929834965E-3</v>
      </c>
      <c r="S176" s="5">
        <v>-5.2860537930649477E-3</v>
      </c>
      <c r="T176" s="5">
        <v>-2.3275267140585174E-2</v>
      </c>
      <c r="U176" s="5">
        <v>2.0362459928220146E-2</v>
      </c>
      <c r="V176" s="5">
        <v>1.4597774484188203E-2</v>
      </c>
      <c r="W176" s="5">
        <v>0.12739150232964902</v>
      </c>
      <c r="X176" s="5">
        <v>0.57575261807654798</v>
      </c>
      <c r="Y176" s="5">
        <v>0.26715254047609666</v>
      </c>
      <c r="Z176" s="5">
        <v>-5.5805202796263609E-2</v>
      </c>
      <c r="AA176" s="5">
        <v>2.5275138157525318E-3</v>
      </c>
      <c r="AB176" s="5">
        <v>0.5829092639379152</v>
      </c>
      <c r="AC176" s="5">
        <v>8.5033175517774923E-2</v>
      </c>
      <c r="AD176" s="5">
        <v>0.65831238212887411</v>
      </c>
      <c r="AE176" s="5">
        <v>0.17351033031621693</v>
      </c>
      <c r="AF176" s="5">
        <v>0.48836557598251834</v>
      </c>
      <c r="AG176" s="5">
        <v>6.2232625292165909E-2</v>
      </c>
      <c r="AH176" s="5">
        <v>0.56739517202210266</v>
      </c>
      <c r="AI176" s="5">
        <v>0.1828525149628113</v>
      </c>
      <c r="AJ176" s="5">
        <v>0.39532152374729118</v>
      </c>
      <c r="AK176" s="5">
        <v>8.3259794416559924E-2</v>
      </c>
      <c r="AL176" s="5">
        <v>0.36253193151199115</v>
      </c>
      <c r="AM176" s="5">
        <v>0.11993361919973207</v>
      </c>
      <c r="AN176" s="5">
        <v>1.1848698591124791</v>
      </c>
      <c r="AO176" s="5">
        <v>0.13871995540265555</v>
      </c>
      <c r="AP176" s="5">
        <v>0.15471584857655857</v>
      </c>
      <c r="AQ176" s="5">
        <v>0.32900550613393736</v>
      </c>
      <c r="AR176" s="5">
        <v>0.49252573531543159</v>
      </c>
      <c r="AS176" s="5"/>
      <c r="AT176" s="5"/>
      <c r="AU176" s="5"/>
      <c r="AV176" s="5"/>
      <c r="AW176" s="5"/>
      <c r="AX176" s="5"/>
      <c r="AY176" s="5"/>
      <c r="AZ176" s="5"/>
      <c r="BA176" s="5"/>
      <c r="BB176" s="5"/>
    </row>
    <row r="177" spans="1:54" x14ac:dyDescent="0.3">
      <c r="A177" s="5">
        <v>14280</v>
      </c>
      <c r="B177" s="5"/>
      <c r="C177" s="5">
        <v>3.4522081195565031</v>
      </c>
      <c r="D177" s="5">
        <v>-2.30187649182155E-4</v>
      </c>
      <c r="E177" s="5">
        <v>-1.1066630435017951E-4</v>
      </c>
      <c r="F177" s="5">
        <v>-4.5026883233223659E-4</v>
      </c>
      <c r="G177" s="5">
        <v>-3.6298214752496822E-5</v>
      </c>
      <c r="H177" s="5">
        <v>-2.8750338318843171E-4</v>
      </c>
      <c r="I177" s="5">
        <v>-2.3967252408660074E-4</v>
      </c>
      <c r="J177" s="5">
        <v>-1.1055351369229627E-3</v>
      </c>
      <c r="K177" s="5">
        <v>-2.9105496278104864E-5</v>
      </c>
      <c r="L177" s="5">
        <v>-1.8858942304884278E-2</v>
      </c>
      <c r="M177" s="5">
        <v>-2.4536753599186741E-3</v>
      </c>
      <c r="N177" s="5">
        <v>-3.6046130542019181E-3</v>
      </c>
      <c r="O177" s="5">
        <v>-1.9239597208763324E-3</v>
      </c>
      <c r="P177" s="5">
        <v>3.4678701354551012E-3</v>
      </c>
      <c r="Q177" s="5">
        <v>-2.7155229488978498E-3</v>
      </c>
      <c r="R177" s="5">
        <v>2.0147921932782602E-3</v>
      </c>
      <c r="S177" s="5">
        <v>-5.0232350395243769E-3</v>
      </c>
      <c r="T177" s="5">
        <v>-2.2178030056553673E-2</v>
      </c>
      <c r="U177" s="5">
        <v>1.945533818852576E-2</v>
      </c>
      <c r="V177" s="5">
        <v>1.3985543291950195E-2</v>
      </c>
      <c r="W177" s="5">
        <v>0.12238303768433775</v>
      </c>
      <c r="X177" s="5">
        <v>0.55463685182449352</v>
      </c>
      <c r="Y177" s="5">
        <v>0.25806441346168046</v>
      </c>
      <c r="Z177" s="5">
        <v>-5.4055952051992005E-2</v>
      </c>
      <c r="AA177" s="5">
        <v>2.4550843614828061E-3</v>
      </c>
      <c r="AB177" s="5">
        <v>0.56778243343589585</v>
      </c>
      <c r="AC177" s="5">
        <v>8.3058023707635764E-2</v>
      </c>
      <c r="AD177" s="5">
        <v>0.64482450924951196</v>
      </c>
      <c r="AE177" s="5">
        <v>0.17043363645758036</v>
      </c>
      <c r="AF177" s="5">
        <v>0.48106044803684955</v>
      </c>
      <c r="AG177" s="5">
        <v>6.1475428543457798E-2</v>
      </c>
      <c r="AH177" s="5">
        <v>0.56208519176343186</v>
      </c>
      <c r="AI177" s="5">
        <v>0.18165810114569012</v>
      </c>
      <c r="AJ177" s="5">
        <v>0.39386365438429755</v>
      </c>
      <c r="AK177" s="5">
        <v>8.3191070250869206E-2</v>
      </c>
      <c r="AL177" s="5">
        <v>0.36327701712304933</v>
      </c>
      <c r="AM177" s="5">
        <v>0.12052780777065628</v>
      </c>
      <c r="AN177" s="5">
        <v>1.1941971764113037</v>
      </c>
      <c r="AO177" s="5">
        <v>0.14021931453851474</v>
      </c>
      <c r="AP177" s="5">
        <v>0.15684536409401145</v>
      </c>
      <c r="AQ177" s="5">
        <v>0.33451264360939742</v>
      </c>
      <c r="AR177" s="5">
        <v>0.50224465552759123</v>
      </c>
      <c r="AS177" s="5"/>
      <c r="AT177" s="5"/>
      <c r="AU177" s="5"/>
      <c r="AV177" s="5"/>
      <c r="AW177" s="5"/>
      <c r="AX177" s="5"/>
      <c r="AY177" s="5"/>
      <c r="AZ177" s="5"/>
      <c r="BA177" s="5"/>
      <c r="BB177" s="5"/>
    </row>
    <row r="178" spans="1:54" x14ac:dyDescent="0.3">
      <c r="A178" s="5">
        <v>14270</v>
      </c>
      <c r="B178" s="5"/>
      <c r="C178" s="5">
        <v>3.4254401129338983</v>
      </c>
      <c r="D178" s="5">
        <v>-2.1011555841021513E-4</v>
      </c>
      <c r="E178" s="5">
        <v>-1.0127763006116504E-4</v>
      </c>
      <c r="F178" s="5">
        <v>-4.1313830226648117E-4</v>
      </c>
      <c r="G178" s="5">
        <v>-3.3391646672801475E-5</v>
      </c>
      <c r="H178" s="5">
        <v>-2.6517226212569218E-4</v>
      </c>
      <c r="I178" s="5">
        <v>-2.2163560857225506E-4</v>
      </c>
      <c r="J178" s="5">
        <v>-1.0250229819361168E-3</v>
      </c>
      <c r="K178" s="5">
        <v>-2.7056988849465747E-5</v>
      </c>
      <c r="L178" s="5">
        <v>-1.7577975136455457E-2</v>
      </c>
      <c r="M178" s="5">
        <v>-2.2930808010069139E-3</v>
      </c>
      <c r="N178" s="5">
        <v>-3.3776555322307827E-3</v>
      </c>
      <c r="O178" s="5">
        <v>-1.8076354898909782E-3</v>
      </c>
      <c r="P178" s="5">
        <v>3.2669285959265474E-3</v>
      </c>
      <c r="Q178" s="5">
        <v>-2.5650510067820212E-3</v>
      </c>
      <c r="R178" s="5">
        <v>1.9082808958889191E-3</v>
      </c>
      <c r="S178" s="5">
        <v>-4.7705547630017978E-3</v>
      </c>
      <c r="T178" s="5">
        <v>-2.1119593278769947E-2</v>
      </c>
      <c r="U178" s="5">
        <v>1.8577293487336801E-2</v>
      </c>
      <c r="V178" s="5">
        <v>1.3390844881302022E-2</v>
      </c>
      <c r="W178" s="5">
        <v>0.11750024598672555</v>
      </c>
      <c r="X178" s="5">
        <v>0.53397280051128437</v>
      </c>
      <c r="Y178" s="5">
        <v>0.24913536644663387</v>
      </c>
      <c r="Z178" s="5">
        <v>-5.2330109315281724E-2</v>
      </c>
      <c r="AA178" s="5">
        <v>2.3833039698801417E-3</v>
      </c>
      <c r="AB178" s="5">
        <v>0.55271840602784339</v>
      </c>
      <c r="AC178" s="5">
        <v>8.108053746044204E-2</v>
      </c>
      <c r="AD178" s="5">
        <v>0.63123886619733272</v>
      </c>
      <c r="AE178" s="5">
        <v>0.16731266681501694</v>
      </c>
      <c r="AF178" s="5">
        <v>0.47358578066041679</v>
      </c>
      <c r="AG178" s="5">
        <v>6.0691834318848503E-2</v>
      </c>
      <c r="AH178" s="5">
        <v>0.55649949103000329</v>
      </c>
      <c r="AI178" s="5">
        <v>0.18036638001502636</v>
      </c>
      <c r="AJ178" s="5">
        <v>0.39218340052662798</v>
      </c>
      <c r="AK178" s="5">
        <v>8.3074324380884204E-2</v>
      </c>
      <c r="AL178" s="5">
        <v>0.36381381460213102</v>
      </c>
      <c r="AM178" s="5">
        <v>0.12105536996667851</v>
      </c>
      <c r="AN178" s="5">
        <v>1.2029090545687269</v>
      </c>
      <c r="AO178" s="5">
        <v>0.14165404809159501</v>
      </c>
      <c r="AP178" s="5">
        <v>0.15891383522794519</v>
      </c>
      <c r="AQ178" s="5">
        <v>0.33991939057441578</v>
      </c>
      <c r="AR178" s="5">
        <v>0.51186642693119722</v>
      </c>
      <c r="AS178" s="5"/>
      <c r="AT178" s="5"/>
      <c r="AU178" s="5"/>
      <c r="AV178" s="5"/>
      <c r="AW178" s="5"/>
      <c r="AX178" s="5"/>
      <c r="AY178" s="5"/>
      <c r="AZ178" s="5"/>
      <c r="BA178" s="5"/>
      <c r="BB178" s="5"/>
    </row>
    <row r="179" spans="1:54" x14ac:dyDescent="0.3">
      <c r="A179" s="5">
        <v>14260</v>
      </c>
      <c r="B179" s="5"/>
      <c r="C179" s="5">
        <v>3.3979203811824092</v>
      </c>
      <c r="D179" s="5">
        <v>-1.9167049184230385E-4</v>
      </c>
      <c r="E179" s="5">
        <v>-9.2626081327800048E-5</v>
      </c>
      <c r="F179" s="5">
        <v>-3.7882746846596061E-4</v>
      </c>
      <c r="G179" s="5">
        <v>-3.0698250472300049E-5</v>
      </c>
      <c r="H179" s="5">
        <v>-2.4442028134276784E-4</v>
      </c>
      <c r="I179" s="5">
        <v>-2.0482625864416177E-4</v>
      </c>
      <c r="J179" s="5">
        <v>-9.4977397034168038E-4</v>
      </c>
      <c r="K179" s="5">
        <v>-2.5136819450046621E-5</v>
      </c>
      <c r="L179" s="5">
        <v>-1.6373728058234276E-2</v>
      </c>
      <c r="M179" s="5">
        <v>-2.1416556077815244E-3</v>
      </c>
      <c r="N179" s="5">
        <v>-3.1630123726259333E-3</v>
      </c>
      <c r="O179" s="5">
        <v>-1.6972873890919037E-3</v>
      </c>
      <c r="P179" s="5">
        <v>3.0757208367617641E-3</v>
      </c>
      <c r="Q179" s="5">
        <v>-2.4214182248007165E-3</v>
      </c>
      <c r="R179" s="5">
        <v>1.8062856780306183E-3</v>
      </c>
      <c r="S179" s="5">
        <v>-4.5277994997594473E-3</v>
      </c>
      <c r="T179" s="5">
        <v>-2.0099343549312778E-2</v>
      </c>
      <c r="U179" s="5">
        <v>1.77280377768642E-2</v>
      </c>
      <c r="V179" s="5">
        <v>1.2813625172618314E-2</v>
      </c>
      <c r="W179" s="5">
        <v>0.11274377068945229</v>
      </c>
      <c r="X179" s="5">
        <v>0.51376748781513404</v>
      </c>
      <c r="Y179" s="5">
        <v>0.24037016047608276</v>
      </c>
      <c r="Z179" s="5">
        <v>-5.062890247804528E-2</v>
      </c>
      <c r="AA179" s="5">
        <v>2.3122354072256609E-3</v>
      </c>
      <c r="AB179" s="5">
        <v>0.53773257297378618</v>
      </c>
      <c r="AC179" s="5">
        <v>7.9102996751208771E-2</v>
      </c>
      <c r="AD179" s="5">
        <v>0.61757267409814443</v>
      </c>
      <c r="AE179" s="5">
        <v>0.16415168092933194</v>
      </c>
      <c r="AF179" s="5">
        <v>0.46595236232347093</v>
      </c>
      <c r="AG179" s="5">
        <v>5.9883018712272543E-2</v>
      </c>
      <c r="AH179" s="5">
        <v>0.55064663152086302</v>
      </c>
      <c r="AI179" s="5">
        <v>0.17897932404746458</v>
      </c>
      <c r="AJ179" s="5">
        <v>0.39028318132799311</v>
      </c>
      <c r="AK179" s="5">
        <v>8.2909658295819214E-2</v>
      </c>
      <c r="AL179" s="5">
        <v>0.36414095495605414</v>
      </c>
      <c r="AM179" s="5">
        <v>0.12151525966713095</v>
      </c>
      <c r="AN179" s="5">
        <v>1.2109895323428561</v>
      </c>
      <c r="AO179" s="5">
        <v>0.14302167761788265</v>
      </c>
      <c r="AP179" s="5">
        <v>0.16091789711621443</v>
      </c>
      <c r="AQ179" s="5">
        <v>0.3452175382280086</v>
      </c>
      <c r="AR179" s="5">
        <v>0.52137760440568537</v>
      </c>
      <c r="AS179" s="5"/>
      <c r="AT179" s="5"/>
      <c r="AU179" s="5"/>
      <c r="AV179" s="5"/>
      <c r="AW179" s="5"/>
      <c r="AX179" s="5"/>
      <c r="AY179" s="5"/>
      <c r="AZ179" s="5"/>
      <c r="BA179" s="5"/>
      <c r="BB179" s="5"/>
    </row>
    <row r="180" spans="1:54" x14ac:dyDescent="0.3">
      <c r="A180" s="5">
        <v>14250</v>
      </c>
      <c r="B180" s="5"/>
      <c r="C180" s="5">
        <v>3.3696669185804273</v>
      </c>
      <c r="D180" s="5">
        <v>-1.7473205562676557E-4</v>
      </c>
      <c r="E180" s="5">
        <v>-8.4659192720915537E-5</v>
      </c>
      <c r="F180" s="5">
        <v>-3.4714372884536796E-4</v>
      </c>
      <c r="G180" s="5">
        <v>-2.8204088434463741E-5</v>
      </c>
      <c r="H180" s="5">
        <v>-2.2514890257822011E-4</v>
      </c>
      <c r="I180" s="5">
        <v>-1.8917161613938945E-4</v>
      </c>
      <c r="J180" s="5">
        <v>-8.7949215450321746E-4</v>
      </c>
      <c r="K180" s="5">
        <v>-2.3338182834239941E-5</v>
      </c>
      <c r="L180" s="5">
        <v>-1.5242385971315405E-2</v>
      </c>
      <c r="M180" s="5">
        <v>-1.9989750489423368E-3</v>
      </c>
      <c r="N180" s="5">
        <v>-2.9601566728486252E-3</v>
      </c>
      <c r="O180" s="5">
        <v>-1.5926817181060847E-3</v>
      </c>
      <c r="P180" s="5">
        <v>2.8939037894154885E-3</v>
      </c>
      <c r="Q180" s="5">
        <v>-2.2844114460856416E-3</v>
      </c>
      <c r="R180" s="5">
        <v>1.7086854247777082E-3</v>
      </c>
      <c r="S180" s="5">
        <v>-4.2947496492443775E-3</v>
      </c>
      <c r="T180" s="5">
        <v>-1.9116632320591156E-2</v>
      </c>
      <c r="U180" s="5">
        <v>1.6907247667048347E-2</v>
      </c>
      <c r="V180" s="5">
        <v>1.2253803276437273E-2</v>
      </c>
      <c r="W180" s="5">
        <v>0.1081140213941327</v>
      </c>
      <c r="X180" s="5">
        <v>0.49402693026211547</v>
      </c>
      <c r="Y180" s="5">
        <v>0.23177313100324878</v>
      </c>
      <c r="Z180" s="5">
        <v>-4.8953482299655925E-2</v>
      </c>
      <c r="AA180" s="5">
        <v>2.2419385809985129E-3</v>
      </c>
      <c r="AB180" s="5">
        <v>0.52283982800896245</v>
      </c>
      <c r="AC180" s="5">
        <v>7.7127633723516664E-2</v>
      </c>
      <c r="AD180" s="5">
        <v>0.60384297622027228</v>
      </c>
      <c r="AE180" s="5">
        <v>0.1609549404630678</v>
      </c>
      <c r="AF180" s="5">
        <v>0.45817111551680806</v>
      </c>
      <c r="AG180" s="5">
        <v>5.9050189382197013E-2</v>
      </c>
      <c r="AH180" s="5">
        <v>0.54453557350874582</v>
      </c>
      <c r="AI180" s="5">
        <v>0.17749906175204863</v>
      </c>
      <c r="AJ180" s="5">
        <v>0.38816579315830468</v>
      </c>
      <c r="AK180" s="5">
        <v>8.2697256819256298E-2</v>
      </c>
      <c r="AL180" s="5">
        <v>0.36425742834926184</v>
      </c>
      <c r="AM180" s="5">
        <v>0.12190654138518434</v>
      </c>
      <c r="AN180" s="5">
        <v>1.2184235925383409</v>
      </c>
      <c r="AO180" s="5">
        <v>0.14431981011429626</v>
      </c>
      <c r="AP180" s="5">
        <v>0.16285424434555881</v>
      </c>
      <c r="AQ180" s="5">
        <v>0.35039891330874662</v>
      </c>
      <c r="AR180" s="5">
        <v>0.53076464221658304</v>
      </c>
      <c r="AS180" s="5"/>
      <c r="AT180" s="5"/>
      <c r="AU180" s="5"/>
      <c r="AV180" s="5"/>
      <c r="AW180" s="5"/>
      <c r="AX180" s="5"/>
      <c r="AY180" s="5"/>
      <c r="AZ180" s="5"/>
      <c r="BA180" s="5"/>
      <c r="BB180" s="5"/>
    </row>
    <row r="181" spans="1:54" x14ac:dyDescent="0.3">
      <c r="A181" s="5">
        <v>14240</v>
      </c>
      <c r="B181" s="5"/>
      <c r="C181" s="5">
        <v>3.3406977928132795</v>
      </c>
      <c r="D181" s="5">
        <v>-1.5918774434863235E-4</v>
      </c>
      <c r="E181" s="5">
        <v>-7.7327764883753963E-5</v>
      </c>
      <c r="F181" s="5">
        <v>-3.1790582106110924E-4</v>
      </c>
      <c r="G181" s="5">
        <v>-2.5895994708593585E-5</v>
      </c>
      <c r="H181" s="5">
        <v>-2.0726468602948731E-4</v>
      </c>
      <c r="I181" s="5">
        <v>-1.7460231529697336E-4</v>
      </c>
      <c r="J181" s="5">
        <v>-8.1389458651140987E-4</v>
      </c>
      <c r="K181" s="5">
        <v>-2.1654543722342449E-5</v>
      </c>
      <c r="L181" s="5">
        <v>-1.4180267710207936E-2</v>
      </c>
      <c r="M181" s="5">
        <v>-1.864627197528651E-3</v>
      </c>
      <c r="N181" s="5">
        <v>-2.7685745274303323E-3</v>
      </c>
      <c r="O181" s="5">
        <v>-1.4935890943805566E-3</v>
      </c>
      <c r="P181" s="5">
        <v>2.7211382517942774E-3</v>
      </c>
      <c r="Q181" s="5">
        <v>-2.1538180536319141E-3</v>
      </c>
      <c r="R181" s="5">
        <v>1.6153579677110393E-3</v>
      </c>
      <c r="S181" s="5">
        <v>-4.0711802432062457E-3</v>
      </c>
      <c r="T181" s="5">
        <v>-1.8170778744624458E-2</v>
      </c>
      <c r="U181" s="5">
        <v>1.6114566612388768E-2</v>
      </c>
      <c r="V181" s="5">
        <v>1.1711272720036801E-2</v>
      </c>
      <c r="W181" s="5">
        <v>0.10361118146444477</v>
      </c>
      <c r="X181" s="5">
        <v>0.47475615786794201</v>
      </c>
      <c r="Y181" s="5">
        <v>0.22334819145672088</v>
      </c>
      <c r="Z181" s="5">
        <v>-4.7304922023721177E-2</v>
      </c>
      <c r="AA181" s="5">
        <v>2.1724704789000309E-3</v>
      </c>
      <c r="AB181" s="5">
        <v>0.50805454524218163</v>
      </c>
      <c r="AC181" s="5">
        <v>7.5156628615418192E-2</v>
      </c>
      <c r="AD181" s="5">
        <v>0.59006660245836273</v>
      </c>
      <c r="AE181" s="5">
        <v>0.15772669947864498</v>
      </c>
      <c r="AF181" s="5">
        <v>0.45025307023272509</v>
      </c>
      <c r="AG181" s="5">
        <v>5.8194582498831825E-2</v>
      </c>
      <c r="AH181" s="5">
        <v>0.53817565274224521</v>
      </c>
      <c r="AI181" s="5">
        <v>0.17592787222136744</v>
      </c>
      <c r="AJ181" s="5">
        <v>0.38583440289796855</v>
      </c>
      <c r="AK181" s="5">
        <v>8.2437387866064082E-2</v>
      </c>
      <c r="AL181" s="5">
        <v>0.3641625882888761</v>
      </c>
      <c r="AM181" s="5">
        <v>0.12222839333773364</v>
      </c>
      <c r="AN181" s="5">
        <v>1.2251972074870818</v>
      </c>
      <c r="AO181" s="5">
        <v>0.1455461448238772</v>
      </c>
      <c r="AP181" s="5">
        <v>0.16471963973844489</v>
      </c>
      <c r="AQ181" s="5">
        <v>0.35545539810932575</v>
      </c>
      <c r="AR181" s="5">
        <v>0.54001392381876545</v>
      </c>
      <c r="AS181" s="5"/>
      <c r="AT181" s="5"/>
      <c r="AU181" s="5"/>
      <c r="AV181" s="5"/>
      <c r="AW181" s="5"/>
      <c r="AX181" s="5"/>
      <c r="AY181" s="5"/>
      <c r="AZ181" s="5"/>
      <c r="BA181" s="5"/>
      <c r="BB181" s="5"/>
    </row>
    <row r="182" spans="1:54" x14ac:dyDescent="0.3">
      <c r="A182" s="5">
        <v>14230</v>
      </c>
      <c r="B182" s="5"/>
      <c r="C182" s="5">
        <v>3.3110311535659198</v>
      </c>
      <c r="D182" s="5">
        <v>-1.4493251035556446E-4</v>
      </c>
      <c r="E182" s="5">
        <v>-7.0585699757364306E-5</v>
      </c>
      <c r="F182" s="5">
        <v>-2.909433005479613E-4</v>
      </c>
      <c r="G182" s="5">
        <v>-2.3761543460840141E-5</v>
      </c>
      <c r="H182" s="5">
        <v>-1.906791065623535E-4</v>
      </c>
      <c r="I182" s="5">
        <v>-1.6105237714902966E-4</v>
      </c>
      <c r="J182" s="5">
        <v>-7.527110112723834E-4</v>
      </c>
      <c r="K182" s="5">
        <v>-2.0079632538726762E-5</v>
      </c>
      <c r="L182" s="5">
        <v>-1.3183825222650238E-2</v>
      </c>
      <c r="M182" s="5">
        <v>-1.7382130158251287E-3</v>
      </c>
      <c r="N182" s="5">
        <v>-2.5877653562845666E-3</v>
      </c>
      <c r="O182" s="5">
        <v>-1.3997847013380743E-3</v>
      </c>
      <c r="P182" s="5">
        <v>2.5570894124493987E-3</v>
      </c>
      <c r="Q182" s="5">
        <v>-2.0294264055085538E-3</v>
      </c>
      <c r="R182" s="5">
        <v>1.5261804048299164E-3</v>
      </c>
      <c r="S182" s="5">
        <v>-3.8568616940196929E-3</v>
      </c>
      <c r="T182" s="5">
        <v>-1.7261072620887365E-2</v>
      </c>
      <c r="U182" s="5">
        <v>1.5349607100647509E-2</v>
      </c>
      <c r="V182" s="5">
        <v>1.118590269777537E-2</v>
      </c>
      <c r="W182" s="5">
        <v>9.923521599540272E-2</v>
      </c>
      <c r="X182" s="5">
        <v>0.45595923684454942</v>
      </c>
      <c r="Y182" s="5">
        <v>0.21509883787817766</v>
      </c>
      <c r="Z182" s="5">
        <v>-4.5684217222671415E-2</v>
      </c>
      <c r="AA182" s="5">
        <v>2.1038851176087342E-3</v>
      </c>
      <c r="AB182" s="5">
        <v>0.49339055901156159</v>
      </c>
      <c r="AC182" s="5">
        <v>7.3192105911753319E-2</v>
      </c>
      <c r="AD182" s="5">
        <v>0.57626013501870166</v>
      </c>
      <c r="AE182" s="5">
        <v>0.15447119487439243</v>
      </c>
      <c r="AF182" s="5">
        <v>0.44220933743680674</v>
      </c>
      <c r="AG182" s="5">
        <v>5.7317459635398915E-2</v>
      </c>
      <c r="AH182" s="5">
        <v>0.53157655639863832</v>
      </c>
      <c r="AI182" s="5">
        <v>0.17426817926377369</v>
      </c>
      <c r="AJ182" s="5">
        <v>0.3832925401603941</v>
      </c>
      <c r="AK182" s="5">
        <v>8.2130401957628413E-2</v>
      </c>
      <c r="AL182" s="5">
        <v>0.36385615477732819</v>
      </c>
      <c r="AM182" s="5">
        <v>0.12248011021044709</v>
      </c>
      <c r="AN182" s="5">
        <v>1.2312973821652911</v>
      </c>
      <c r="AO182" s="5">
        <v>0.14669847986996559</v>
      </c>
      <c r="AP182" s="5">
        <v>0.16651092309399051</v>
      </c>
      <c r="AQ182" s="5">
        <v>0.36037895074023246</v>
      </c>
      <c r="AR182" s="5">
        <v>0.54911179257492504</v>
      </c>
      <c r="AS182" s="5"/>
      <c r="AT182" s="5"/>
      <c r="AU182" s="5"/>
      <c r="AV182" s="5"/>
      <c r="AW182" s="5"/>
      <c r="AX182" s="5"/>
      <c r="AY182" s="5"/>
      <c r="AZ182" s="5"/>
      <c r="BA182" s="5"/>
      <c r="BB182" s="5"/>
    </row>
    <row r="183" spans="1:54" x14ac:dyDescent="0.3">
      <c r="A183" s="5">
        <v>14220</v>
      </c>
      <c r="B183" s="5"/>
      <c r="C183" s="5">
        <v>3.2806852418818924</v>
      </c>
      <c r="D183" s="5">
        <v>-1.3186834961137012E-4</v>
      </c>
      <c r="E183" s="5">
        <v>-6.4389841063358183E-5</v>
      </c>
      <c r="F183" s="5">
        <v>-2.6609603126337281E-4</v>
      </c>
      <c r="G183" s="5">
        <v>-2.1789017507262669E-5</v>
      </c>
      <c r="H183" s="5">
        <v>-1.7530837051324253E-4</v>
      </c>
      <c r="I183" s="5">
        <v>-1.484591024742682E-4</v>
      </c>
      <c r="J183" s="5">
        <v>-6.9568354697262908E-4</v>
      </c>
      <c r="K183" s="5">
        <v>-1.8607440723073436E-5</v>
      </c>
      <c r="L183" s="5">
        <v>-1.2249642444413933E-2</v>
      </c>
      <c r="M183" s="5">
        <v>-1.6193464002464317E-3</v>
      </c>
      <c r="N183" s="5">
        <v>-2.4172421774454607E-3</v>
      </c>
      <c r="O183" s="5">
        <v>-1.311048510006635E-3</v>
      </c>
      <c r="P183" s="5">
        <v>2.4014273342815155E-3</v>
      </c>
      <c r="Q183" s="5">
        <v>-1.9110262448188808E-3</v>
      </c>
      <c r="R183" s="5">
        <v>1.4410294066861055E-3</v>
      </c>
      <c r="S183" s="5">
        <v>-3.6515605206902751E-3</v>
      </c>
      <c r="T183" s="5">
        <v>-1.638677729475272E-2</v>
      </c>
      <c r="U183" s="5">
        <v>1.4611952836096311E-2</v>
      </c>
      <c r="V183" s="5">
        <v>1.0677539340143134E-2</v>
      </c>
      <c r="W183" s="5">
        <v>9.4985880099772296E-2</v>
      </c>
      <c r="X183" s="5">
        <v>0.43763929422875247</v>
      </c>
      <c r="Y183" s="5">
        <v>0.20702815458326093</v>
      </c>
      <c r="Z183" s="5">
        <v>-4.4092285864541877E-2</v>
      </c>
      <c r="AA183" s="5">
        <v>2.0362335012031794E-3</v>
      </c>
      <c r="AB183" s="5">
        <v>0.47886114572378002</v>
      </c>
      <c r="AC183" s="5">
        <v>7.1236130731690245E-2</v>
      </c>
      <c r="AD183" s="5">
        <v>0.56243987540378648</v>
      </c>
      <c r="AE183" s="5">
        <v>0.1511926370090621</v>
      </c>
      <c r="AF183" s="5">
        <v>0.43405108262164294</v>
      </c>
      <c r="AG183" s="5">
        <v>5.6420104614584521E-2</v>
      </c>
      <c r="AH183" s="5">
        <v>0.52474829817496471</v>
      </c>
      <c r="AI183" s="5">
        <v>0.17252254513782528</v>
      </c>
      <c r="AJ183" s="5">
        <v>0.38054408846880139</v>
      </c>
      <c r="AK183" s="5">
        <v>8.1776731496178146E-2</v>
      </c>
      <c r="AL183" s="5">
        <v>0.36333821641468089</v>
      </c>
      <c r="AM183" s="5">
        <v>0.12266110560536563</v>
      </c>
      <c r="AN183" s="5">
        <v>1.2367121947657305</v>
      </c>
      <c r="AO183" s="5">
        <v>0.14777471869330375</v>
      </c>
      <c r="AP183" s="5">
        <v>0.16822501985118835</v>
      </c>
      <c r="AQ183" s="5">
        <v>0.36516162557583576</v>
      </c>
      <c r="AR183" s="5">
        <v>0.55804458330221185</v>
      </c>
      <c r="AS183" s="5"/>
      <c r="AT183" s="5"/>
      <c r="AU183" s="5"/>
      <c r="AV183" s="5"/>
      <c r="AW183" s="5"/>
      <c r="AX183" s="5"/>
      <c r="AY183" s="5"/>
      <c r="AZ183" s="5"/>
      <c r="BA183" s="5"/>
      <c r="BB183" s="5"/>
    </row>
    <row r="184" spans="1:54" x14ac:dyDescent="0.3">
      <c r="A184" s="5">
        <v>14210</v>
      </c>
      <c r="B184" s="5"/>
      <c r="C184" s="5">
        <v>3.2496784001441106</v>
      </c>
      <c r="D184" s="5">
        <v>-1.1990390400911117E-4</v>
      </c>
      <c r="E184" s="5">
        <v>-5.8699820124016152E-5</v>
      </c>
      <c r="F184" s="5">
        <v>-2.4321368975922705E-4</v>
      </c>
      <c r="G184" s="5">
        <v>-1.9967377492126205E-5</v>
      </c>
      <c r="H184" s="5">
        <v>-1.6107323362559478E-4</v>
      </c>
      <c r="I184" s="5">
        <v>-1.3676296375900334E-4</v>
      </c>
      <c r="J184" s="5">
        <v>-6.4256635481425221E-4</v>
      </c>
      <c r="K184" s="5">
        <v>-1.7232215658050534E-5</v>
      </c>
      <c r="L184" s="5">
        <v>-1.1374433892190172E-2</v>
      </c>
      <c r="M184" s="5">
        <v>-1.5076541885085631E-3</v>
      </c>
      <c r="N184" s="5">
        <v>-2.2565318266144717E-3</v>
      </c>
      <c r="O184" s="5">
        <v>-1.2271654748937607E-3</v>
      </c>
      <c r="P184" s="5">
        <v>2.2538273983521368E-3</v>
      </c>
      <c r="Q184" s="5">
        <v>-1.7984090843592118E-3</v>
      </c>
      <c r="R184" s="5">
        <v>1.3597815084034569E-3</v>
      </c>
      <c r="S184" s="5">
        <v>-3.4550400511781051E-3</v>
      </c>
      <c r="T184" s="5">
        <v>-1.5547132499092666E-2</v>
      </c>
      <c r="U184" s="5">
        <v>1.3901160910285929E-2</v>
      </c>
      <c r="V184" s="5">
        <v>1.0186006996586186E-2</v>
      </c>
      <c r="W184" s="5">
        <v>9.0862727472680455E-2</v>
      </c>
      <c r="X184" s="5">
        <v>0.41979854428717511</v>
      </c>
      <c r="Y184" s="5">
        <v>0.19913882079562945</v>
      </c>
      <c r="Z184" s="5">
        <v>-4.2529968595598787E-2</v>
      </c>
      <c r="AA184" s="5">
        <v>1.9695635891526639E-3</v>
      </c>
      <c r="AB184" s="5">
        <v>0.46447900769444611</v>
      </c>
      <c r="AC184" s="5">
        <v>6.9290705459213869E-2</v>
      </c>
      <c r="AD184" s="5">
        <v>0.54862181278707667</v>
      </c>
      <c r="AE184" s="5">
        <v>0.14789520054430483</v>
      </c>
      <c r="AF184" s="5">
        <v>0.42578949953231532</v>
      </c>
      <c r="AG184" s="5">
        <v>5.550382032140113E-2</v>
      </c>
      <c r="AH184" s="5">
        <v>0.51770119260803948</v>
      </c>
      <c r="AI184" s="5">
        <v>0.17069366391168089</v>
      </c>
      <c r="AJ184" s="5">
        <v>0.37759327541768728</v>
      </c>
      <c r="AK184" s="5">
        <v>8.1376889799971028E-2</v>
      </c>
      <c r="AL184" s="5">
        <v>0.36260923143691054</v>
      </c>
      <c r="AM184" s="5">
        <v>0.12277091415960953</v>
      </c>
      <c r="AN184" s="5">
        <v>1.2414308345518914</v>
      </c>
      <c r="AO184" s="5">
        <v>0.14877287626640401</v>
      </c>
      <c r="AP184" s="5">
        <v>0.16985894964233411</v>
      </c>
      <c r="AQ184" s="5">
        <v>0.36979559381405031</v>
      </c>
      <c r="AR184" s="5">
        <v>0.56679865455429501</v>
      </c>
      <c r="AS184" s="5"/>
      <c r="AT184" s="5"/>
      <c r="AU184" s="5"/>
      <c r="AV184" s="5"/>
      <c r="AW184" s="5"/>
      <c r="AX184" s="5"/>
      <c r="AY184" s="5"/>
      <c r="AZ184" s="5"/>
      <c r="BA184" s="5"/>
      <c r="BB184" s="5"/>
    </row>
    <row r="185" spans="1:54" x14ac:dyDescent="0.3">
      <c r="A185" s="5">
        <v>14200</v>
      </c>
      <c r="B185" s="5"/>
      <c r="C185" s="5">
        <v>3.2180290825304594</v>
      </c>
      <c r="D185" s="5">
        <v>-1.0895408002072193E-4</v>
      </c>
      <c r="E185" s="5">
        <v>-5.3477907073565676E-5</v>
      </c>
      <c r="F185" s="5">
        <v>-2.221552831032926E-4</v>
      </c>
      <c r="G185" s="5">
        <v>-1.8286231667857936E-5</v>
      </c>
      <c r="H185" s="5">
        <v>-1.4789882061786824E-4</v>
      </c>
      <c r="I185" s="5">
        <v>-1.259074965830582E-4</v>
      </c>
      <c r="J185" s="5">
        <v>-5.9312529982571125E-4</v>
      </c>
      <c r="K185" s="5">
        <v>-1.5948455255442648E-5</v>
      </c>
      <c r="L185" s="5">
        <v>-1.0555042997257961E-2</v>
      </c>
      <c r="M185" s="5">
        <v>-1.4027761313977127E-3</v>
      </c>
      <c r="N185" s="5">
        <v>-2.1051751259601181E-3</v>
      </c>
      <c r="O185" s="5">
        <v>-1.1479257049311861E-3</v>
      </c>
      <c r="P185" s="5">
        <v>2.1139707085181636E-3</v>
      </c>
      <c r="Q185" s="5">
        <v>-1.6913685660243497E-3</v>
      </c>
      <c r="R185" s="5">
        <v>1.282313387316989E-3</v>
      </c>
      <c r="S185" s="5">
        <v>-3.2670610998253918E-3</v>
      </c>
      <c r="T185" s="5">
        <v>-1.4741357132132833E-2</v>
      </c>
      <c r="U185" s="5">
        <v>1.3216763953645261E-2</v>
      </c>
      <c r="V185" s="5">
        <v>9.7111095272960999E-3</v>
      </c>
      <c r="W185" s="5">
        <v>8.6865119195750948E-2</v>
      </c>
      <c r="X185" s="5">
        <v>0.40243831654948492</v>
      </c>
      <c r="Y185" s="5">
        <v>0.1914331182018818</v>
      </c>
      <c r="Z185" s="5">
        <v>-4.0998029231784146E-2</v>
      </c>
      <c r="AA185" s="5">
        <v>1.9039202737407973E-3</v>
      </c>
      <c r="AB185" s="5">
        <v>0.45025625899898591</v>
      </c>
      <c r="AC185" s="5">
        <v>6.7357766623175594E-2</v>
      </c>
      <c r="AD185" s="5">
        <v>0.5348215938620231</v>
      </c>
      <c r="AE185" s="5">
        <v>0.14458301553331004</v>
      </c>
      <c r="AF185" s="5">
        <v>0.41743578415192262</v>
      </c>
      <c r="AG185" s="5">
        <v>5.4569925493736834E-2</v>
      </c>
      <c r="AH185" s="5">
        <v>0.51044582871679878</v>
      </c>
      <c r="AI185" s="5">
        <v>0.16878435447165824</v>
      </c>
      <c r="AJ185" s="5">
        <v>0.3744446618534697</v>
      </c>
      <c r="AK185" s="5">
        <v>8.0931469902087425E-2</v>
      </c>
      <c r="AL185" s="5">
        <v>0.3616700276806713</v>
      </c>
      <c r="AM185" s="5">
        <v>0.1228091933249853</v>
      </c>
      <c r="AN185" s="5">
        <v>1.2454436368299484</v>
      </c>
      <c r="AO185" s="5">
        <v>0.14969108506002396</v>
      </c>
      <c r="AP185" s="5">
        <v>0.17140983470444221</v>
      </c>
      <c r="AQ185" s="5">
        <v>0.37427316407874633</v>
      </c>
      <c r="AR185" s="5">
        <v>0.57536042154075817</v>
      </c>
      <c r="AS185" s="5"/>
      <c r="AT185" s="5"/>
      <c r="AU185" s="5"/>
      <c r="AV185" s="5"/>
      <c r="AW185" s="5"/>
      <c r="AX185" s="5"/>
      <c r="AY185" s="5"/>
      <c r="AZ185" s="5"/>
      <c r="BA185" s="5"/>
      <c r="BB185" s="5"/>
    </row>
    <row r="186" spans="1:54" x14ac:dyDescent="0.3">
      <c r="A186" s="5">
        <v>14190</v>
      </c>
      <c r="B186" s="5"/>
      <c r="C186" s="5">
        <v>3.1857558657951448</v>
      </c>
      <c r="D186" s="5">
        <v>-9.8939683510054432E-5</v>
      </c>
      <c r="E186" s="5">
        <v>-4.868886749020082E-5</v>
      </c>
      <c r="F186" s="5">
        <v>-2.0278868108026255E-4</v>
      </c>
      <c r="G186" s="5">
        <v>-1.6735806326558882E-5</v>
      </c>
      <c r="H186" s="5">
        <v>-1.3571444683805012E-4</v>
      </c>
      <c r="I186" s="5">
        <v>-1.1583919082050157E-4</v>
      </c>
      <c r="J186" s="5">
        <v>-5.4713760446275345E-4</v>
      </c>
      <c r="K186" s="5">
        <v>-1.4750902241218812E-5</v>
      </c>
      <c r="L186" s="5">
        <v>-9.7884402021665689E-3</v>
      </c>
      <c r="M186" s="5">
        <v>-1.3043648314407102E-3</v>
      </c>
      <c r="N186" s="5">
        <v>-1.9627270046657383E-3</v>
      </c>
      <c r="O186" s="5">
        <v>-1.0731246103647979E-3</v>
      </c>
      <c r="P186" s="5">
        <v>1.9815444577163206E-3</v>
      </c>
      <c r="Q186" s="5">
        <v>-1.5897007951027804E-3</v>
      </c>
      <c r="R186" s="5">
        <v>1.2085021260334603E-3</v>
      </c>
      <c r="S186" s="5">
        <v>-3.0873826188265725E-3</v>
      </c>
      <c r="T186" s="5">
        <v>-1.3968651965205248E-2</v>
      </c>
      <c r="U186" s="5">
        <v>1.2558272261569289E-2</v>
      </c>
      <c r="V186" s="5">
        <v>9.2526315993073007E-3</v>
      </c>
      <c r="W186" s="5">
        <v>8.2992232742519823E-2</v>
      </c>
      <c r="X186" s="5">
        <v>0.38555908532043282</v>
      </c>
      <c r="Y186" s="5">
        <v>0.18391293937302461</v>
      </c>
      <c r="Z186" s="5">
        <v>-3.949715545131792E-2</v>
      </c>
      <c r="AA186" s="5">
        <v>1.8393453667529802E-3</v>
      </c>
      <c r="AB186" s="5">
        <v>0.43620441333526233</v>
      </c>
      <c r="AC186" s="5">
        <v>6.5439182032400123E-2</v>
      </c>
      <c r="AD186" s="5">
        <v>0.52105449424206429</v>
      </c>
      <c r="AE186" s="5">
        <v>0.14126015878244277</v>
      </c>
      <c r="AF186" s="5">
        <v>0.40900110903335457</v>
      </c>
      <c r="AG186" s="5">
        <v>5.3619751501868616E-2</v>
      </c>
      <c r="AH186" s="5">
        <v>0.50299304306260939</v>
      </c>
      <c r="AI186" s="5">
        <v>0.16679755320552653</v>
      </c>
      <c r="AJ186" s="5">
        <v>0.37110313011282725</v>
      </c>
      <c r="AK186" s="5">
        <v>8.0441143116551206E-2</v>
      </c>
      <c r="AL186" s="5">
        <v>0.36052180146939261</v>
      </c>
      <c r="AM186" s="5">
        <v>0.12277572479958379</v>
      </c>
      <c r="AN186" s="5">
        <v>1.2487421148841078</v>
      </c>
      <c r="AO186" s="5">
        <v>0.15052760073724689</v>
      </c>
      <c r="AP186" s="5">
        <v>0.17287490811642145</v>
      </c>
      <c r="AQ186" s="5">
        <v>0.37858680299237557</v>
      </c>
      <c r="AR186" s="5">
        <v>0.58371638958075878</v>
      </c>
      <c r="AS186" s="5"/>
      <c r="AT186" s="5"/>
      <c r="AU186" s="5"/>
      <c r="AV186" s="5"/>
      <c r="AW186" s="5"/>
      <c r="AX186" s="5"/>
      <c r="AY186" s="5"/>
      <c r="AZ186" s="5"/>
      <c r="BA186" s="5"/>
      <c r="BB186" s="5"/>
    </row>
    <row r="187" spans="1:54" x14ac:dyDescent="0.3">
      <c r="A187" s="5">
        <v>14180</v>
      </c>
      <c r="B187" s="5"/>
      <c r="C187" s="5">
        <v>3.1528774602257386</v>
      </c>
      <c r="D187" s="5">
        <v>-8.978707049103613E-5</v>
      </c>
      <c r="E187" s="5">
        <v>-4.4299824455903393E-5</v>
      </c>
      <c r="F187" s="5">
        <v>-1.8499016301535735E-4</v>
      </c>
      <c r="G187" s="5">
        <v>-1.5306916926711606E-5</v>
      </c>
      <c r="H187" s="5">
        <v>-1.2445344241805386E-4</v>
      </c>
      <c r="I187" s="5">
        <v>-1.065073820178146E-4</v>
      </c>
      <c r="J187" s="5">
        <v>-5.0439149662267547E-4</v>
      </c>
      <c r="K187" s="5">
        <v>-1.3634538178477493E-5</v>
      </c>
      <c r="L187" s="5">
        <v>-9.07172084213086E-3</v>
      </c>
      <c r="M187" s="5">
        <v>-1.2120856507631594E-3</v>
      </c>
      <c r="N187" s="5">
        <v>-1.82875657375475E-3</v>
      </c>
      <c r="O187" s="5">
        <v>-1.0025630265061457E-3</v>
      </c>
      <c r="P187" s="5">
        <v>1.8562422568268635E-3</v>
      </c>
      <c r="Q187" s="5">
        <v>-1.4932046496926336E-3</v>
      </c>
      <c r="R187" s="5">
        <v>1.1382254607812804E-3</v>
      </c>
      <c r="S187" s="5">
        <v>-2.9157623228285245E-3</v>
      </c>
      <c r="T187" s="5">
        <v>-1.3228202274590947E-2</v>
      </c>
      <c r="U187" s="5">
        <v>1.192517588901084E-2</v>
      </c>
      <c r="V187" s="5">
        <v>8.8103399824055115E-3</v>
      </c>
      <c r="W187" s="5">
        <v>7.9243071147499705E-2</v>
      </c>
      <c r="X187" s="5">
        <v>0.36916050052032889</v>
      </c>
      <c r="Y187" s="5">
        <v>0.17657979699637494</v>
      </c>
      <c r="Z187" s="5">
        <v>-3.8027959680227659E-2</v>
      </c>
      <c r="AA187" s="5">
        <v>1.7758775952261545E-3</v>
      </c>
      <c r="AB187" s="5">
        <v>0.42233437389106276</v>
      </c>
      <c r="AC187" s="5">
        <v>6.3536748170219787E-2</v>
      </c>
      <c r="AD187" s="5">
        <v>0.50733539148088558</v>
      </c>
      <c r="AE187" s="5">
        <v>0.1379306455112505</v>
      </c>
      <c r="AF187" s="5">
        <v>0.40049659806119564</v>
      </c>
      <c r="AG187" s="5">
        <v>5.2654639128162685E-2</v>
      </c>
      <c r="AH187" s="5">
        <v>0.49535389232495747</v>
      </c>
      <c r="AI187" s="5">
        <v>0.16473630638734568</v>
      </c>
      <c r="AJ187" s="5">
        <v>0.36757387136107866</v>
      </c>
      <c r="AK187" s="5">
        <v>7.9906657376457205E-2</v>
      </c>
      <c r="AL187" s="5">
        <v>0.35916611541994803</v>
      </c>
      <c r="AM187" s="5">
        <v>0.12267041560381109</v>
      </c>
      <c r="AN187" s="5">
        <v>1.2513189887317657</v>
      </c>
      <c r="AO187" s="5">
        <v>0.15128080755142875</v>
      </c>
      <c r="AP187" s="5">
        <v>0.17425152182995687</v>
      </c>
      <c r="AQ187" s="5">
        <v>0.38272915564496279</v>
      </c>
      <c r="AR187" s="5">
        <v>0.59185318798315412</v>
      </c>
      <c r="AS187" s="5"/>
      <c r="AT187" s="5"/>
      <c r="AU187" s="5"/>
      <c r="AV187" s="5"/>
      <c r="AW187" s="5"/>
      <c r="AX187" s="5"/>
      <c r="AY187" s="5"/>
      <c r="AZ187" s="5"/>
      <c r="BA187" s="5"/>
      <c r="BB187" s="5"/>
    </row>
    <row r="188" spans="1:54" x14ac:dyDescent="0.3">
      <c r="A188" s="5">
        <v>14170</v>
      </c>
      <c r="B188" s="5"/>
      <c r="C188" s="5">
        <v>3.1194127206258067</v>
      </c>
      <c r="D188" s="5">
        <v>-8.1427813572195064E-5</v>
      </c>
      <c r="E188" s="5">
        <v>-4.0280126030455637E-5</v>
      </c>
      <c r="F188" s="5">
        <v>-1.6864397948183592E-4</v>
      </c>
      <c r="G188" s="5">
        <v>-1.3990939952785553E-5</v>
      </c>
      <c r="H188" s="5">
        <v>-1.1405297930115721E-4</v>
      </c>
      <c r="I188" s="5">
        <v>-9.7864143285301698E-5</v>
      </c>
      <c r="J188" s="5">
        <v>-4.6468585360272599E-4</v>
      </c>
      <c r="K188" s="5">
        <v>-1.2594577265557267E-5</v>
      </c>
      <c r="L188" s="5">
        <v>-8.40210283224457E-3</v>
      </c>
      <c r="M188" s="5">
        <v>-1.125616590396807E-3</v>
      </c>
      <c r="N188" s="5">
        <v>-1.7028471577459723E-3</v>
      </c>
      <c r="O188" s="5">
        <v>-9.3604731529785647E-4</v>
      </c>
      <c r="P188" s="5">
        <v>1.7377644271375906E-3</v>
      </c>
      <c r="Q188" s="5">
        <v>-1.4016820655539208E-3</v>
      </c>
      <c r="R188" s="5">
        <v>1.0713620149807638E-3</v>
      </c>
      <c r="S188" s="5">
        <v>-2.7519572858959924E-3</v>
      </c>
      <c r="T188" s="5">
        <v>-1.251918039219933E-2</v>
      </c>
      <c r="U188" s="5">
        <v>1.1316946707967488E-2</v>
      </c>
      <c r="V188" s="5">
        <v>8.383984840530382E-3</v>
      </c>
      <c r="W188" s="5">
        <v>7.5616472301977183E-2</v>
      </c>
      <c r="X188" s="5">
        <v>0.35324141970354833</v>
      </c>
      <c r="Y188" s="5">
        <v>0.16943483386040542</v>
      </c>
      <c r="Z188" s="5">
        <v>-3.6590980162040647E-2</v>
      </c>
      <c r="AA188" s="5">
        <v>1.713552606029109E-3</v>
      </c>
      <c r="AB188" s="5">
        <v>0.40865642520192258</v>
      </c>
      <c r="AC188" s="5">
        <v>6.1652187851686358E-2</v>
      </c>
      <c r="AD188" s="5">
        <v>0.49367873977452315</v>
      </c>
      <c r="AE188" s="5">
        <v>0.13459842133462457</v>
      </c>
      <c r="AF188" s="5">
        <v>0.39193330172487345</v>
      </c>
      <c r="AG188" s="5">
        <v>5.1675935358080835E-2</v>
      </c>
      <c r="AH188" s="5">
        <v>0.48753962549129948</v>
      </c>
      <c r="AI188" s="5">
        <v>0.16260376229177978</v>
      </c>
      <c r="AJ188" s="5">
        <v>0.36386237207658062</v>
      </c>
      <c r="AK188" s="5">
        <v>7.9328835349724097E-2</v>
      </c>
      <c r="AL188" s="5">
        <v>0.35760489517354543</v>
      </c>
      <c r="AM188" s="5">
        <v>0.12249329879469553</v>
      </c>
      <c r="AN188" s="5">
        <v>1.2531682105663697</v>
      </c>
      <c r="AO188" s="5">
        <v>0.15194922342516945</v>
      </c>
      <c r="AP188" s="5">
        <v>0.17553715446234003</v>
      </c>
      <c r="AQ188" s="5">
        <v>0.38669306588456659</v>
      </c>
      <c r="AR188" s="5">
        <v>0.59975760424112345</v>
      </c>
      <c r="AS188" s="5"/>
      <c r="AT188" s="5"/>
      <c r="AU188" s="5"/>
      <c r="AV188" s="5"/>
      <c r="AW188" s="5"/>
      <c r="AX188" s="5"/>
      <c r="AY188" s="5"/>
      <c r="AZ188" s="5"/>
      <c r="BA188" s="5"/>
      <c r="BB188" s="5"/>
    </row>
    <row r="189" spans="1:54" x14ac:dyDescent="0.3">
      <c r="A189" s="5">
        <v>14160</v>
      </c>
      <c r="B189" s="5"/>
      <c r="C189" s="5">
        <v>3.0853806571736957</v>
      </c>
      <c r="D189" s="5">
        <v>-7.3798383792707413E-5</v>
      </c>
      <c r="E189" s="5">
        <v>-3.6601218107080123E-5</v>
      </c>
      <c r="F189" s="5">
        <v>-1.5364192907748532E-4</v>
      </c>
      <c r="G189" s="5">
        <v>-1.2779785539762752E-5</v>
      </c>
      <c r="H189" s="5">
        <v>-1.04453901476804E-4</v>
      </c>
      <c r="I189" s="5">
        <v>-8.9864178011118574E-5</v>
      </c>
      <c r="J189" s="5">
        <v>-4.2782984344091283E-4</v>
      </c>
      <c r="K189" s="5">
        <v>-1.1626459944929674E-5</v>
      </c>
      <c r="L189" s="5">
        <v>-7.7769241809699475E-3</v>
      </c>
      <c r="M189" s="5">
        <v>-1.0446481432624592E-3</v>
      </c>
      <c r="N189" s="5">
        <v>-1.5845962857011209E-3</v>
      </c>
      <c r="O189" s="5">
        <v>-8.7338944567476404E-4</v>
      </c>
      <c r="P189" s="5">
        <v>1.6258182575125204E-3</v>
      </c>
      <c r="Q189" s="5">
        <v>-1.3149382967891435E-3</v>
      </c>
      <c r="R189" s="5">
        <v>1.0077915180261559E-3</v>
      </c>
      <c r="S189" s="5">
        <v>-2.5957245102199325E-3</v>
      </c>
      <c r="T189" s="5">
        <v>-1.1840748170379429E-2</v>
      </c>
      <c r="U189" s="5">
        <v>1.0733040422635084E-2</v>
      </c>
      <c r="V189" s="5">
        <v>7.9733010145436271E-3</v>
      </c>
      <c r="W189" s="5">
        <v>7.2111118340519961E-2</v>
      </c>
      <c r="X189" s="5">
        <v>0.33779994110525069</v>
      </c>
      <c r="Y189" s="5">
        <v>0.1624788335338809</v>
      </c>
      <c r="Z189" s="5">
        <v>-3.5186682202408184E-2</v>
      </c>
      <c r="AA189" s="5">
        <v>1.652402979012239E-3</v>
      </c>
      <c r="AB189" s="5">
        <v>0.39518022697704963</v>
      </c>
      <c r="AC189" s="5">
        <v>5.9787148145597602E-2</v>
      </c>
      <c r="AD189" s="5">
        <v>0.48009854639899052</v>
      </c>
      <c r="AE189" s="5">
        <v>0.13126735458924349</v>
      </c>
      <c r="AF189" s="5">
        <v>0.38332217298107846</v>
      </c>
      <c r="AG189" s="5">
        <v>5.0684990193455993E-2</v>
      </c>
      <c r="AH189" s="5">
        <v>0.47956165576067927</v>
      </c>
      <c r="AI189" s="5">
        <v>0.16040316306679892</v>
      </c>
      <c r="AJ189" s="5">
        <v>0.35997439973054207</v>
      </c>
      <c r="AK189" s="5">
        <v>7.8708572339011962E-2</v>
      </c>
      <c r="AL189" s="5">
        <v>0.35584042505891816</v>
      </c>
      <c r="AM189" s="5">
        <v>0.12224453381375351</v>
      </c>
      <c r="AN189" s="5">
        <v>1.2542849867681958</v>
      </c>
      <c r="AO189" s="5">
        <v>0.15253150468847859</v>
      </c>
      <c r="AP189" s="5">
        <v>0.17672941881997709</v>
      </c>
      <c r="AQ189" s="5">
        <v>0.39047159635357698</v>
      </c>
      <c r="AR189" s="5">
        <v>0.6074166184254578</v>
      </c>
      <c r="AS189" s="5"/>
      <c r="AT189" s="5"/>
      <c r="AU189" s="5"/>
      <c r="AV189" s="5"/>
      <c r="AW189" s="5"/>
      <c r="AX189" s="5"/>
      <c r="AY189" s="5"/>
      <c r="AZ189" s="5"/>
      <c r="BA189" s="5"/>
      <c r="BB189" s="5"/>
    </row>
    <row r="190" spans="1:54" x14ac:dyDescent="0.3">
      <c r="A190" s="5">
        <v>14150</v>
      </c>
      <c r="B190" s="5"/>
      <c r="C190" s="5">
        <v>3.0508004460097702</v>
      </c>
      <c r="D190" s="5">
        <v>-6.6839847523422091E-5</v>
      </c>
      <c r="E190" s="5">
        <v>-3.3236522599881316E-5</v>
      </c>
      <c r="F190" s="5">
        <v>-1.3988295038414765E-4</v>
      </c>
      <c r="G190" s="5">
        <v>-1.1665870889254073E-5</v>
      </c>
      <c r="H190" s="5">
        <v>-9.5600558719705829E-5</v>
      </c>
      <c r="I190" s="5">
        <v>-8.2464713681492256E-5</v>
      </c>
      <c r="J190" s="5">
        <v>-3.9364256498525827E-4</v>
      </c>
      <c r="K190" s="5">
        <v>-1.0725846356752907E-5</v>
      </c>
      <c r="L190" s="5">
        <v>-7.1936403496682833E-3</v>
      </c>
      <c r="M190" s="5">
        <v>-9.6888312301426894E-4</v>
      </c>
      <c r="N190" s="5">
        <v>-1.473615644225454E-3</v>
      </c>
      <c r="O190" s="5">
        <v>-8.1440705372606695E-4</v>
      </c>
      <c r="P190" s="5">
        <v>1.5201182274423885E-3</v>
      </c>
      <c r="Q190" s="5">
        <v>-1.232782152817325E-3</v>
      </c>
      <c r="R190" s="5">
        <v>9.4739500932830795E-4</v>
      </c>
      <c r="S190" s="5">
        <v>-2.4468214660855812E-3</v>
      </c>
      <c r="T190" s="5">
        <v>-1.1192059356710736E-2</v>
      </c>
      <c r="U190" s="5">
        <v>1.017289853739198E-2</v>
      </c>
      <c r="V190" s="5">
        <v>7.5780092924346999E-3</v>
      </c>
      <c r="W190" s="5">
        <v>6.872554508317133E-2</v>
      </c>
      <c r="X190" s="5">
        <v>0.32283343756763488</v>
      </c>
      <c r="Y190" s="5">
        <v>0.15571223167981213</v>
      </c>
      <c r="Z190" s="5">
        <v>-3.3815459579013316E-2</v>
      </c>
      <c r="AA190" s="5">
        <v>1.5924582484391329E-3</v>
      </c>
      <c r="AB190" s="5">
        <v>0.38191480986397269</v>
      </c>
      <c r="AC190" s="5">
        <v>5.7943198562366682E-2</v>
      </c>
      <c r="AD190" s="5">
        <v>0.4666083499292723</v>
      </c>
      <c r="AE190" s="5">
        <v>0.12794122902470437</v>
      </c>
      <c r="AF190" s="5">
        <v>0.37467404378011926</v>
      </c>
      <c r="AG190" s="5">
        <v>4.9683153498797331E-2</v>
      </c>
      <c r="AH190" s="5">
        <v>0.47143153226116408</v>
      </c>
      <c r="AI190" s="5">
        <v>0.1581378363945187</v>
      </c>
      <c r="AJ190" s="5">
        <v>0.35591598771483018</v>
      </c>
      <c r="AK190" s="5">
        <v>7.8046833973228452E-2</v>
      </c>
      <c r="AL190" s="5">
        <v>0.35387534270030674</v>
      </c>
      <c r="AM190" s="5">
        <v>0.12192440646517404</v>
      </c>
      <c r="AN190" s="5">
        <v>1.2546657963762418</v>
      </c>
      <c r="AO190" s="5">
        <v>0.15302645045544408</v>
      </c>
      <c r="AP190" s="5">
        <v>0.17782606912191798</v>
      </c>
      <c r="AQ190" s="5">
        <v>0.39405804819489781</v>
      </c>
      <c r="AR190" s="5">
        <v>0.6148174376573301</v>
      </c>
      <c r="AS190" s="5"/>
      <c r="AT190" s="5"/>
      <c r="AU190" s="5"/>
      <c r="AV190" s="5"/>
      <c r="AW190" s="5"/>
      <c r="AX190" s="5"/>
      <c r="AY190" s="5"/>
      <c r="AZ190" s="5"/>
      <c r="BA190" s="5"/>
      <c r="BB190" s="5"/>
    </row>
    <row r="191" spans="1:54" x14ac:dyDescent="0.3">
      <c r="A191" s="5">
        <v>14140</v>
      </c>
      <c r="B191" s="5"/>
      <c r="C191" s="5">
        <v>3.0156914394069161</v>
      </c>
      <c r="D191" s="5">
        <v>-6.0497578078638696E-5</v>
      </c>
      <c r="E191" s="5">
        <v>-3.0161320897625731E-5</v>
      </c>
      <c r="F191" s="5">
        <v>-1.2727272915853422E-4</v>
      </c>
      <c r="G191" s="5">
        <v>-1.0642094498815225E-5</v>
      </c>
      <c r="H191" s="5">
        <v>-8.7440644094363514E-5</v>
      </c>
      <c r="I191" s="5">
        <v>-7.5625397065576106E-5</v>
      </c>
      <c r="J191" s="5">
        <v>-3.6195268794596877E-4</v>
      </c>
      <c r="K191" s="5">
        <v>-9.8886096692208858E-6</v>
      </c>
      <c r="L191" s="5">
        <v>-6.6498214772026092E-3</v>
      </c>
      <c r="M191" s="5">
        <v>-8.9803647088185516E-4</v>
      </c>
      <c r="N191" s="5">
        <v>-1.3695309949690274E-3</v>
      </c>
      <c r="O191" s="5">
        <v>-7.5892348368165983E-4</v>
      </c>
      <c r="P191" s="5">
        <v>1.4203861972189476E-3</v>
      </c>
      <c r="Q191" s="5">
        <v>-1.1550262121717038E-3</v>
      </c>
      <c r="R191" s="5">
        <v>8.9005502772118315E-4</v>
      </c>
      <c r="S191" s="5">
        <v>-2.305006602752918E-3</v>
      </c>
      <c r="T191" s="5">
        <v>-1.0572261875157942E-2</v>
      </c>
      <c r="U191" s="5">
        <v>9.6359502731708339E-3</v>
      </c>
      <c r="V191" s="5">
        <v>7.1978176632474409E-3</v>
      </c>
      <c r="W191" s="5">
        <v>6.5458151499437331E-2</v>
      </c>
      <c r="X191" s="5">
        <v>0.30833859119899382</v>
      </c>
      <c r="Y191" s="5">
        <v>0.14913512794421385</v>
      </c>
      <c r="Z191" s="5">
        <v>-3.2477636106753367E-2</v>
      </c>
      <c r="AA191" s="5">
        <v>1.5337449323874351E-3</v>
      </c>
      <c r="AB191" s="5">
        <v>0.36886857311543902</v>
      </c>
      <c r="AC191" s="5">
        <v>5.6121829507691255E-2</v>
      </c>
      <c r="AD191" s="5">
        <v>0.45322120027738377</v>
      </c>
      <c r="AE191" s="5">
        <v>0.12462373687792602</v>
      </c>
      <c r="AF191" s="5">
        <v>0.3659996023271066</v>
      </c>
      <c r="AG191" s="5">
        <v>4.8671771891132212E-2</v>
      </c>
      <c r="AH191" s="5">
        <v>0.4631609116810636</v>
      </c>
      <c r="AI191" s="5">
        <v>0.1558111869706397</v>
      </c>
      <c r="AJ191" s="5">
        <v>0.35169341957329864</v>
      </c>
      <c r="AK191" s="5">
        <v>7.7344653698907723E-2</v>
      </c>
      <c r="AL191" s="5">
        <v>0.35171263258708635</v>
      </c>
      <c r="AM191" s="5">
        <v>0.12153332852258285</v>
      </c>
      <c r="AN191" s="5">
        <v>1.2543084059280605</v>
      </c>
      <c r="AO191" s="5">
        <v>0.15343300661995043</v>
      </c>
      <c r="AP191" s="5">
        <v>0.17882500789354347</v>
      </c>
      <c r="AQ191" s="5">
        <v>0.39744598035205164</v>
      </c>
      <c r="AR191" s="5">
        <v>0.62194753053855767</v>
      </c>
      <c r="AS191" s="5"/>
      <c r="AT191" s="5"/>
      <c r="AU191" s="5"/>
      <c r="AV191" s="5"/>
      <c r="AW191" s="5"/>
      <c r="AX191" s="5"/>
      <c r="AY191" s="5"/>
      <c r="AZ191" s="5"/>
      <c r="BA191" s="5"/>
      <c r="BB191" s="5"/>
    </row>
    <row r="192" spans="1:54" x14ac:dyDescent="0.3">
      <c r="A192" s="5">
        <v>14130</v>
      </c>
      <c r="B192" s="5"/>
      <c r="C192" s="5">
        <v>2.9800731753825245</v>
      </c>
      <c r="D192" s="5">
        <v>-5.4720981660601424E-5</v>
      </c>
      <c r="E192" s="5">
        <v>-2.7352642504366722E-5</v>
      </c>
      <c r="F192" s="5">
        <v>-1.1572332074185577E-4</v>
      </c>
      <c r="G192" s="5">
        <v>-9.701811221308397E-6</v>
      </c>
      <c r="H192" s="5">
        <v>-7.9925035451874432E-5</v>
      </c>
      <c r="I192" s="5">
        <v>-6.9308190998928338E-5</v>
      </c>
      <c r="J192" s="5">
        <v>-3.3259809409447058E-4</v>
      </c>
      <c r="K192" s="5">
        <v>-9.1108293160570444E-6</v>
      </c>
      <c r="L192" s="5">
        <v>-6.1431494878755382E-3</v>
      </c>
      <c r="M192" s="5">
        <v>-8.3183504259288046E-4</v>
      </c>
      <c r="N192" s="5">
        <v>-1.2719820591534517E-3</v>
      </c>
      <c r="O192" s="5">
        <v>-7.0676781075803218E-4</v>
      </c>
      <c r="P192" s="5">
        <v>1.326351566529746E-3</v>
      </c>
      <c r="Q192" s="5">
        <v>-1.0814870137121429E-3</v>
      </c>
      <c r="R192" s="5">
        <v>8.3565578638657048E-4</v>
      </c>
      <c r="S192" s="5">
        <v>-2.1700398300307957E-3</v>
      </c>
      <c r="T192" s="5">
        <v>-9.9805000105108836E-3</v>
      </c>
      <c r="U192" s="5">
        <v>9.1216144281718904E-3</v>
      </c>
      <c r="V192" s="5">
        <v>6.8324225512273211E-3</v>
      </c>
      <c r="W192" s="5">
        <v>6.2307209161410103E-2</v>
      </c>
      <c r="X192" s="5">
        <v>0.29431142862127058</v>
      </c>
      <c r="Y192" s="5">
        <v>0.14274729835942249</v>
      </c>
      <c r="Z192" s="5">
        <v>-3.1173467347884044E-2</v>
      </c>
      <c r="AA192" s="5">
        <v>1.4762865697834002E-3</v>
      </c>
      <c r="AB192" s="5">
        <v>0.35604928411551917</v>
      </c>
      <c r="AC192" s="5">
        <v>5.4324451000906902E-2</v>
      </c>
      <c r="AD192" s="5">
        <v>0.43994964057924379</v>
      </c>
      <c r="AE192" s="5">
        <v>0.12131847234756492</v>
      </c>
      <c r="AF192" s="5">
        <v>0.35730937114493966</v>
      </c>
      <c r="AG192" s="5">
        <v>4.7652185683595243E-2</v>
      </c>
      <c r="AH192" s="5">
        <v>0.45476152991337387</v>
      </c>
      <c r="AI192" s="5">
        <v>0.15342668783350161</v>
      </c>
      <c r="AJ192" s="5">
        <v>0.34731321259482612</v>
      </c>
      <c r="AK192" s="5">
        <v>7.6603130080561618E-2</v>
      </c>
      <c r="AL192" s="5">
        <v>0.34935561862621956</v>
      </c>
      <c r="AM192" s="5">
        <v>0.12107183696416671</v>
      </c>
      <c r="AN192" s="5">
        <v>1.2532118805885888</v>
      </c>
      <c r="AO192" s="5">
        <v>0.15375026945235518</v>
      </c>
      <c r="AP192" s="5">
        <v>0.17972429250147154</v>
      </c>
      <c r="AQ192" s="5">
        <v>0.40062922838757853</v>
      </c>
      <c r="AR192" s="5">
        <v>0.62879466141494178</v>
      </c>
      <c r="AS192" s="5"/>
      <c r="AT192" s="5"/>
      <c r="AU192" s="5"/>
      <c r="AV192" s="5"/>
      <c r="AW192" s="5"/>
      <c r="AX192" s="5"/>
      <c r="AY192" s="5"/>
      <c r="AZ192" s="5"/>
      <c r="BA192" s="5"/>
      <c r="BB192" s="5"/>
    </row>
    <row r="193" spans="1:54" x14ac:dyDescent="0.3">
      <c r="A193" s="5">
        <v>14120</v>
      </c>
      <c r="B193" s="5"/>
      <c r="C193" s="5">
        <v>2.9439653866144324</v>
      </c>
      <c r="D193" s="5">
        <v>-4.946323723852939E-5</v>
      </c>
      <c r="E193" s="5">
        <v>-2.4789158774859721E-5</v>
      </c>
      <c r="F193" s="5">
        <v>-1.0515278762007684E-4</v>
      </c>
      <c r="G193" s="5">
        <v>-8.8388081667087618E-6</v>
      </c>
      <c r="H193" s="5">
        <v>-7.3007641113309292E-5</v>
      </c>
      <c r="I193" s="5">
        <v>-6.3477272976023962E-5</v>
      </c>
      <c r="J193" s="5">
        <v>-3.0542552068428292E-4</v>
      </c>
      <c r="K193" s="5">
        <v>-8.3887841697305927E-6</v>
      </c>
      <c r="L193" s="5">
        <v>-5.6714151001693372E-3</v>
      </c>
      <c r="M193" s="5">
        <v>-7.7001737739768972E-4</v>
      </c>
      <c r="N193" s="5">
        <v>-1.1806223716157682E-3</v>
      </c>
      <c r="O193" s="5">
        <v>-6.5777484690615108E-4</v>
      </c>
      <c r="P193" s="5">
        <v>1.2377514028168882E-3</v>
      </c>
      <c r="Q193" s="5">
        <v>-1.0119852258975489E-3</v>
      </c>
      <c r="R193" s="5">
        <v>7.840833334991366E-4</v>
      </c>
      <c r="S193" s="5">
        <v>-2.0416829704514557E-3</v>
      </c>
      <c r="T193" s="5">
        <v>-9.4159164935497201E-3</v>
      </c>
      <c r="U193" s="5">
        <v>8.6293011792730814E-3</v>
      </c>
      <c r="V193" s="5">
        <v>6.4815100269162472E-3</v>
      </c>
      <c r="W193" s="5">
        <v>5.9270871654695981E-2</v>
      </c>
      <c r="X193" s="5">
        <v>0.28074735666476253</v>
      </c>
      <c r="Y193" s="5">
        <v>0.13654820820172497</v>
      </c>
      <c r="Z193" s="5">
        <v>-2.9903142456562937E-2</v>
      </c>
      <c r="AA193" s="5">
        <v>1.4201037647141664E-3</v>
      </c>
      <c r="AB193" s="5">
        <v>0.34346407971558995</v>
      </c>
      <c r="AC193" s="5">
        <v>5.2552391655885856E-2</v>
      </c>
      <c r="AD193" s="5">
        <v>0.4268056909520796</v>
      </c>
      <c r="AE193" s="5">
        <v>0.11802892548326097</v>
      </c>
      <c r="AF193" s="5">
        <v>0.34861368600178622</v>
      </c>
      <c r="AG193" s="5">
        <v>4.662572589263253E-2</v>
      </c>
      <c r="AH193" s="5">
        <v>0.44624517381192225</v>
      </c>
      <c r="AI193" s="5">
        <v>0.15098787157417895</v>
      </c>
      <c r="AJ193" s="5">
        <v>0.34278210082865751</v>
      </c>
      <c r="AK193" s="5">
        <v>7.5823423919879715E-2</v>
      </c>
      <c r="AL193" s="5">
        <v>0.34680795570292916</v>
      </c>
      <c r="AM193" s="5">
        <v>0.1205405928374725</v>
      </c>
      <c r="AN193" s="5">
        <v>1.2513765915037192</v>
      </c>
      <c r="AO193" s="5">
        <v>0.15397748878048498</v>
      </c>
      <c r="AP193" s="5">
        <v>0.18052214130184516</v>
      </c>
      <c r="AQ193" s="5">
        <v>0.4036019227448594</v>
      </c>
      <c r="AR193" s="5">
        <v>0.63534692434657258</v>
      </c>
      <c r="AS193" s="5"/>
      <c r="AT193" s="5"/>
      <c r="AU193" s="5"/>
      <c r="AV193" s="5"/>
      <c r="AW193" s="5"/>
      <c r="AX193" s="5"/>
      <c r="AY193" s="5"/>
      <c r="AZ193" s="5"/>
      <c r="BA193" s="5"/>
      <c r="BB193" s="5"/>
    </row>
    <row r="194" spans="1:54" x14ac:dyDescent="0.3">
      <c r="A194" s="5">
        <v>14110</v>
      </c>
      <c r="B194" s="5"/>
      <c r="C194" s="5">
        <v>2.9073880085283133</v>
      </c>
      <c r="D194" s="5">
        <v>-4.4681049947275341E-5</v>
      </c>
      <c r="E194" s="5">
        <v>-2.2451081641634797E-5</v>
      </c>
      <c r="F194" s="5">
        <v>-9.5484852015722253E-5</v>
      </c>
      <c r="G194" s="5">
        <v>-8.0472814545999126E-6</v>
      </c>
      <c r="H194" s="5">
        <v>-6.6645249903020379E-5</v>
      </c>
      <c r="I194" s="5">
        <v>-5.8098935739422354E-5</v>
      </c>
      <c r="J194" s="5">
        <v>-2.8029020708138957E-4</v>
      </c>
      <c r="K194" s="5">
        <v>-7.7189456771794476E-6</v>
      </c>
      <c r="L194" s="5">
        <v>-5.2325147529368654E-3</v>
      </c>
      <c r="M194" s="5">
        <v>-7.1233345115319813E-4</v>
      </c>
      <c r="N194" s="5">
        <v>-1.0951191068201385E-3</v>
      </c>
      <c r="O194" s="5">
        <v>-6.117851305058147E-4</v>
      </c>
      <c r="P194" s="5">
        <v>1.154330540780532E-3</v>
      </c>
      <c r="Q194" s="5">
        <v>-9.4634579481182456E-4</v>
      </c>
      <c r="R194" s="5">
        <v>7.3522569883846967E-4</v>
      </c>
      <c r="S194" s="5">
        <v>-1.9197001820701067E-3</v>
      </c>
      <c r="T194" s="5">
        <v>-8.8776544848881735E-3</v>
      </c>
      <c r="U194" s="5">
        <v>8.1584138208865703E-3</v>
      </c>
      <c r="V194" s="5">
        <v>6.1447569921505686E-3</v>
      </c>
      <c r="W194" s="5">
        <v>5.6347183917257196E-2</v>
      </c>
      <c r="X194" s="5">
        <v>0.26764119837223121</v>
      </c>
      <c r="Y194" s="5">
        <v>0.13053702524339256</v>
      </c>
      <c r="Z194" s="5">
        <v>-2.8666786147037222E-2</v>
      </c>
      <c r="AA194" s="5">
        <v>1.3652142376433141E-3</v>
      </c>
      <c r="AB194" s="5">
        <v>0.3311194693249061</v>
      </c>
      <c r="AC194" s="5">
        <v>5.0806897921339453E-2</v>
      </c>
      <c r="AD194" s="5">
        <v>0.41380083413604635</v>
      </c>
      <c r="AE194" s="5">
        <v>0.11475847650261026</v>
      </c>
      <c r="AF194" s="5">
        <v>0.33992267576131935</v>
      </c>
      <c r="AG194" s="5">
        <v>4.5593711318305898E-2</v>
      </c>
      <c r="AH194" s="5">
        <v>0.43762365315622309</v>
      </c>
      <c r="AI194" s="5">
        <v>0.14849832145930711</v>
      </c>
      <c r="AJ194" s="5">
        <v>0.33810701758474521</v>
      </c>
      <c r="AK194" s="5">
        <v>7.5006755204384754E-2</v>
      </c>
      <c r="AL194" s="5">
        <v>0.34407362027911226</v>
      </c>
      <c r="AM194" s="5">
        <v>0.11994037975672671</v>
      </c>
      <c r="AN194" s="5">
        <v>1.2488042193295412</v>
      </c>
      <c r="AO194" s="5">
        <v>0.15411407073986749</v>
      </c>
      <c r="AP194" s="5">
        <v>0.18121693937539526</v>
      </c>
      <c r="AQ194" s="5">
        <v>0.40635850637958848</v>
      </c>
      <c r="AR194" s="5">
        <v>0.64159277665771186</v>
      </c>
      <c r="AS194" s="5"/>
      <c r="AT194" s="5"/>
      <c r="AU194" s="5"/>
      <c r="AV194" s="5"/>
      <c r="AW194" s="5"/>
      <c r="AX194" s="5"/>
      <c r="AY194" s="5"/>
      <c r="AZ194" s="5"/>
      <c r="BA194" s="5"/>
      <c r="BB194" s="5"/>
    </row>
    <row r="195" spans="1:54" x14ac:dyDescent="0.3">
      <c r="A195" s="5">
        <v>14100</v>
      </c>
      <c r="B195" s="5"/>
      <c r="C195" s="5">
        <v>2.8703611864299194</v>
      </c>
      <c r="D195" s="5">
        <v>-4.0334417577194953E-5</v>
      </c>
      <c r="E195" s="5">
        <v>-2.0320067220877446E-5</v>
      </c>
      <c r="F195" s="5">
        <v>-8.664856334599606E-5</v>
      </c>
      <c r="G195" s="5">
        <v>-7.3218138217422118E-6</v>
      </c>
      <c r="H195" s="5">
        <v>-6.0797385666016776E-5</v>
      </c>
      <c r="I195" s="5">
        <v>-5.3141490031365839E-5</v>
      </c>
      <c r="J195" s="5">
        <v>-2.5705554550662225E-4</v>
      </c>
      <c r="K195" s="5">
        <v>-7.0979709830608601E-6</v>
      </c>
      <c r="L195" s="5">
        <v>-4.8244474648566071E-3</v>
      </c>
      <c r="M195" s="5">
        <v>-6.5854441535330346E-4</v>
      </c>
      <c r="N195" s="5">
        <v>-1.0151528792377664E-3</v>
      </c>
      <c r="O195" s="5">
        <v>-5.6864490104822712E-4</v>
      </c>
      <c r="P195" s="5">
        <v>1.0758416544378491E-3</v>
      </c>
      <c r="Q195" s="5">
        <v>-8.8439807168032953E-4</v>
      </c>
      <c r="R195" s="5">
        <v>6.8897302665569811E-4</v>
      </c>
      <c r="S195" s="5">
        <v>-1.8038583520277947E-3</v>
      </c>
      <c r="T195" s="5">
        <v>-8.3648594559384906E-3</v>
      </c>
      <c r="U195" s="5">
        <v>7.708350438405254E-3</v>
      </c>
      <c r="V195" s="5">
        <v>5.8218323361537263E-3</v>
      </c>
      <c r="W195" s="5">
        <v>5.3534091477761503E-2</v>
      </c>
      <c r="X195" s="5">
        <v>0.25498722917869299</v>
      </c>
      <c r="Y195" s="5">
        <v>0.12471263333975149</v>
      </c>
      <c r="Z195" s="5">
        <v>-2.7464460774583272E-2</v>
      </c>
      <c r="AA195" s="5">
        <v>1.3116328831387534E-3</v>
      </c>
      <c r="AB195" s="5">
        <v>0.31902133969508101</v>
      </c>
      <c r="AC195" s="5">
        <v>4.9089133576424047E-2</v>
      </c>
      <c r="AD195" s="5">
        <v>0.40094600302600092</v>
      </c>
      <c r="AE195" s="5">
        <v>0.11151039054677792</v>
      </c>
      <c r="AF195" s="5">
        <v>0.331246243209257</v>
      </c>
      <c r="AG195" s="5">
        <v>4.4557445706758472E-2</v>
      </c>
      <c r="AH195" s="5">
        <v>0.42890877292021939</v>
      </c>
      <c r="AI195" s="5">
        <v>0.14596166249844128</v>
      </c>
      <c r="AJ195" s="5">
        <v>0.33329507748359166</v>
      </c>
      <c r="AK195" s="5">
        <v>7.415439989682801E-2</v>
      </c>
      <c r="AL195" s="5">
        <v>0.34115690006300647</v>
      </c>
      <c r="AM195" s="5">
        <v>0.11927210203705256</v>
      </c>
      <c r="AN195" s="5">
        <v>1.2454977539036647</v>
      </c>
      <c r="AO195" s="5">
        <v>0.15415958007975727</v>
      </c>
      <c r="AP195" s="5">
        <v>0.18180724382405827</v>
      </c>
      <c r="AQ195" s="5">
        <v>0.40889375168856495</v>
      </c>
      <c r="AR195" s="5">
        <v>0.64752107193823638</v>
      </c>
      <c r="AS195" s="5"/>
      <c r="AT195" s="5"/>
      <c r="AU195" s="5"/>
      <c r="AV195" s="5"/>
      <c r="AW195" s="5"/>
      <c r="AX195" s="5"/>
      <c r="AY195" s="5"/>
      <c r="AZ195" s="5"/>
      <c r="BA195" s="5"/>
      <c r="BB195" s="5"/>
    </row>
    <row r="196" spans="1:54" x14ac:dyDescent="0.3">
      <c r="A196" s="5">
        <v>14090</v>
      </c>
      <c r="B196" s="5"/>
      <c r="C196" s="5">
        <v>2.8329052815620552</v>
      </c>
      <c r="D196" s="5">
        <v>-3.6386409716340154E-5</v>
      </c>
      <c r="E196" s="5">
        <v>-1.8379124175872155E-5</v>
      </c>
      <c r="F196" s="5">
        <v>-7.8577980340319208E-5</v>
      </c>
      <c r="G196" s="5">
        <v>-6.6573530855381344E-6</v>
      </c>
      <c r="H196" s="5">
        <v>-5.5426166376032852E-5</v>
      </c>
      <c r="I196" s="5">
        <v>-4.8575169652651744E-5</v>
      </c>
      <c r="J196" s="5">
        <v>-2.3559273670971828E-4</v>
      </c>
      <c r="K196" s="5">
        <v>-6.5226960637853715E-6</v>
      </c>
      <c r="L196" s="5">
        <v>-4.4453116421180865E-3</v>
      </c>
      <c r="M196" s="5">
        <v>-6.0842232392011399E-4</v>
      </c>
      <c r="N196" s="5">
        <v>-9.4041752043857194E-4</v>
      </c>
      <c r="O196" s="5">
        <v>-5.282060598415302E-4</v>
      </c>
      <c r="P196" s="5">
        <v>1.002045303169851E-3</v>
      </c>
      <c r="Q196" s="5">
        <v>-8.2597592065035592E-4</v>
      </c>
      <c r="R196" s="5">
        <v>6.4521769511996919E-4</v>
      </c>
      <c r="S196" s="5">
        <v>-1.693927461121477E-3</v>
      </c>
      <c r="T196" s="5">
        <v>-7.8766809659206911E-3</v>
      </c>
      <c r="U196" s="5">
        <v>7.2785055137741198E-3</v>
      </c>
      <c r="V196" s="5">
        <v>5.5123980601500203E-3</v>
      </c>
      <c r="W196" s="5">
        <v>5.0829449566612929E-2</v>
      </c>
      <c r="X196" s="5">
        <v>0.24277921313759182</v>
      </c>
      <c r="Y196" s="5">
        <v>0.11907364629273816</v>
      </c>
      <c r="Z196" s="5">
        <v>-2.6296168518217033E-2</v>
      </c>
      <c r="AA196" s="5">
        <v>1.2593718337085235E-3</v>
      </c>
      <c r="AB196" s="5">
        <v>0.30717496133260791</v>
      </c>
      <c r="AC196" s="5">
        <v>4.7400179476628959E-2</v>
      </c>
      <c r="AD196" s="5">
        <v>0.38825157009152533</v>
      </c>
      <c r="AE196" s="5">
        <v>0.10828781288368401</v>
      </c>
      <c r="AF196" s="5">
        <v>0.32259404690495114</v>
      </c>
      <c r="AG196" s="5">
        <v>4.3518215003444008E-2</v>
      </c>
      <c r="AH196" s="5">
        <v>0.42011230593777232</v>
      </c>
      <c r="AI196" s="5">
        <v>0.14338155248771242</v>
      </c>
      <c r="AJ196" s="5">
        <v>0.32835355812159273</v>
      </c>
      <c r="AK196" s="5">
        <v>7.3267686577238422E-2</v>
      </c>
      <c r="AL196" s="5">
        <v>0.33806238278745721</v>
      </c>
      <c r="AM196" s="5">
        <v>0.11853678247147639</v>
      </c>
      <c r="AN196" s="5">
        <v>1.2414614900408398</v>
      </c>
      <c r="AO196" s="5">
        <v>0.15411374201323777</v>
      </c>
      <c r="AP196" s="5">
        <v>0.18229178860544576</v>
      </c>
      <c r="AQ196" s="5">
        <v>0.4112027766653471</v>
      </c>
      <c r="AR196" s="5">
        <v>0.65312109236863147</v>
      </c>
      <c r="AS196" s="5"/>
      <c r="AT196" s="5"/>
      <c r="AU196" s="5"/>
      <c r="AV196" s="5"/>
      <c r="AW196" s="5"/>
      <c r="AX196" s="5"/>
      <c r="AY196" s="5"/>
      <c r="AZ196" s="5"/>
      <c r="BA196" s="5"/>
      <c r="BB196" s="5"/>
    </row>
    <row r="197" spans="1:54" x14ac:dyDescent="0.3">
      <c r="A197" s="5">
        <v>14080</v>
      </c>
      <c r="B197" s="5"/>
      <c r="C197" s="5">
        <v>2.7950408759735579</v>
      </c>
      <c r="D197" s="5">
        <v>-3.2802959098355757E-5</v>
      </c>
      <c r="E197" s="5">
        <v>-1.6612526709591276E-5</v>
      </c>
      <c r="F197" s="5">
        <v>-7.1211867573141467E-5</v>
      </c>
      <c r="G197" s="5">
        <v>-6.04919146094029E-6</v>
      </c>
      <c r="H197" s="5">
        <v>-5.0496167915111746E-5</v>
      </c>
      <c r="I197" s="5">
        <v>-4.437203895369784E-5</v>
      </c>
      <c r="J197" s="5">
        <v>-2.1578045131444664E-4</v>
      </c>
      <c r="K197" s="5">
        <v>-5.9901288938661506E-6</v>
      </c>
      <c r="L197" s="5">
        <v>-4.0933018484500565E-3</v>
      </c>
      <c r="M197" s="5">
        <v>-5.6174984949446355E-4</v>
      </c>
      <c r="N197" s="5">
        <v>-8.7061983517478859E-4</v>
      </c>
      <c r="O197" s="5">
        <v>-4.9032611776280766E-4</v>
      </c>
      <c r="P197" s="5">
        <v>9.327099532020764E-4</v>
      </c>
      <c r="Q197" s="5">
        <v>-7.7091780764126689E-4</v>
      </c>
      <c r="R197" s="5">
        <v>6.0385442270395758E-4</v>
      </c>
      <c r="S197" s="5">
        <v>-1.5896809197255449E-3</v>
      </c>
      <c r="T197" s="5">
        <v>-7.4122743342979035E-3</v>
      </c>
      <c r="U197" s="5">
        <v>6.8682714611002001E-3</v>
      </c>
      <c r="V197" s="5">
        <v>5.2161103681659642E-3</v>
      </c>
      <c r="W197" s="5">
        <v>4.8231032074458786E-2</v>
      </c>
      <c r="X197" s="5">
        <v>0.23101043906900948</v>
      </c>
      <c r="Y197" s="5">
        <v>0.11361842193345092</v>
      </c>
      <c r="Z197" s="5">
        <v>-2.5161853654169463E-2</v>
      </c>
      <c r="AA197" s="5">
        <v>1.2084405293278614E-3</v>
      </c>
      <c r="AB197" s="5">
        <v>0.29558499646904884</v>
      </c>
      <c r="AC197" s="5">
        <v>4.5741033544052505E-2</v>
      </c>
      <c r="AD197" s="5">
        <v>0.3757273386758252</v>
      </c>
      <c r="AE197" s="5">
        <v>0.10509376456572497</v>
      </c>
      <c r="AF197" s="5">
        <v>0.31397548410175707</v>
      </c>
      <c r="AG197" s="5">
        <v>4.2477284705228407E-2</v>
      </c>
      <c r="AH197" s="5">
        <v>0.4112459660550547</v>
      </c>
      <c r="AI197" s="5">
        <v>0.14076167306136206</v>
      </c>
      <c r="AJ197" s="5">
        <v>0.32328988141906068</v>
      </c>
      <c r="AK197" s="5">
        <v>7.2347992950103066E-2</v>
      </c>
      <c r="AL197" s="5">
        <v>0.33479494413780697</v>
      </c>
      <c r="AM197" s="5">
        <v>0.11773555975810712</v>
      </c>
      <c r="AN197" s="5">
        <v>1.2367010194510633</v>
      </c>
      <c r="AO197" s="5">
        <v>0.15397644360147833</v>
      </c>
      <c r="AP197" s="5">
        <v>0.18266948888312171</v>
      </c>
      <c r="AQ197" s="5">
        <v>0.41328106021449973</v>
      </c>
      <c r="AR197" s="5">
        <v>0.65838258024103835</v>
      </c>
      <c r="AS197" s="5"/>
      <c r="AT197" s="5"/>
      <c r="AU197" s="5"/>
      <c r="AV197" s="5"/>
      <c r="AW197" s="5"/>
      <c r="AX197" s="5"/>
      <c r="AY197" s="5"/>
      <c r="AZ197" s="5"/>
      <c r="BA197" s="5"/>
      <c r="BB197" s="5"/>
    </row>
    <row r="198" spans="1:54" x14ac:dyDescent="0.3">
      <c r="A198" s="5">
        <v>14070</v>
      </c>
      <c r="B198" s="5"/>
      <c r="C198" s="5">
        <v>2.7567887760954588</v>
      </c>
      <c r="D198" s="5">
        <v>-2.9552664704365129E-5</v>
      </c>
      <c r="E198" s="5">
        <v>-1.5005732052033783E-5</v>
      </c>
      <c r="F198" s="5">
        <v>-6.4493406134785816E-5</v>
      </c>
      <c r="G198" s="5">
        <v>-5.4929457253427774E-6</v>
      </c>
      <c r="H198" s="5">
        <v>-4.5974292581413501E-5</v>
      </c>
      <c r="I198" s="5">
        <v>-4.0505902863732263E-5</v>
      </c>
      <c r="J198" s="5">
        <v>-1.9750449749669926E-4</v>
      </c>
      <c r="K198" s="5">
        <v>-5.4974426644076387E-6</v>
      </c>
      <c r="L198" s="5">
        <v>-3.7667055507479702E-3</v>
      </c>
      <c r="M198" s="5">
        <v>-5.1831999088497894E-4</v>
      </c>
      <c r="N198" s="5">
        <v>-8.0547933866669755E-4</v>
      </c>
      <c r="O198" s="5">
        <v>-4.5486813106509268E-4</v>
      </c>
      <c r="P198" s="5">
        <v>8.6761197597248817E-4</v>
      </c>
      <c r="Q198" s="5">
        <v>-7.1906687109617043E-4</v>
      </c>
      <c r="R198" s="5">
        <v>5.6478036189855363E-4</v>
      </c>
      <c r="S198" s="5">
        <v>-1.4908958755018311E-3</v>
      </c>
      <c r="T198" s="5">
        <v>-6.9708022084570996E-3</v>
      </c>
      <c r="U198" s="5">
        <v>6.4770400905893614E-3</v>
      </c>
      <c r="V198" s="5">
        <v>4.9326207219225187E-3</v>
      </c>
      <c r="W198" s="5">
        <v>4.5736540334645658E-2</v>
      </c>
      <c r="X198" s="5">
        <v>0.21967375651083376</v>
      </c>
      <c r="Y198" s="5">
        <v>0.10834507636745191</v>
      </c>
      <c r="Z198" s="5">
        <v>-2.4061404909132871E-2</v>
      </c>
      <c r="AA198" s="5">
        <v>1.1588457922318029E-3</v>
      </c>
      <c r="AB198" s="5">
        <v>0.28425550851420334</v>
      </c>
      <c r="AC198" s="5">
        <v>4.4112610995345816E-2</v>
      </c>
      <c r="AD198" s="5">
        <v>0.36338253615678834</v>
      </c>
      <c r="AE198" s="5">
        <v>0.10193113854699865</v>
      </c>
      <c r="AF198" s="5">
        <v>0.30539967477479607</v>
      </c>
      <c r="AG198" s="5">
        <v>4.1435897318947902E-2</v>
      </c>
      <c r="AH198" s="5">
        <v>0.40232138185694044</v>
      </c>
      <c r="AI198" s="5">
        <v>0.1381057207824031</v>
      </c>
      <c r="AJ198" s="5">
        <v>0.31811159471896372</v>
      </c>
      <c r="AK198" s="5">
        <v>7.1396742229669852E-2</v>
      </c>
      <c r="AL198" s="5">
        <v>0.3313597348739003</v>
      </c>
      <c r="AM198" s="5">
        <v>0.11686968558634001</v>
      </c>
      <c r="AN198" s="5">
        <v>1.2312232187944572</v>
      </c>
      <c r="AO198" s="5">
        <v>0.15374773466408609</v>
      </c>
      <c r="AP198" s="5">
        <v>0.18293944487242159</v>
      </c>
      <c r="AQ198" s="5">
        <v>0.41512445655874847</v>
      </c>
      <c r="AR198" s="5">
        <v>0.6632957685501365</v>
      </c>
      <c r="AS198" s="5"/>
      <c r="AT198" s="5"/>
      <c r="AU198" s="5"/>
      <c r="AV198" s="5"/>
      <c r="AW198" s="5"/>
      <c r="AX198" s="5"/>
      <c r="AY198" s="5"/>
      <c r="AZ198" s="5"/>
      <c r="BA198" s="5"/>
      <c r="BB198" s="5"/>
    </row>
    <row r="199" spans="1:54" x14ac:dyDescent="0.3">
      <c r="A199" s="5">
        <v>14060</v>
      </c>
      <c r="B199" s="5"/>
      <c r="C199" s="5">
        <v>2.7181700149280301</v>
      </c>
      <c r="D199" s="5">
        <v>-2.66066061643863E-5</v>
      </c>
      <c r="E199" s="5">
        <v>-1.3545302303006361E-5</v>
      </c>
      <c r="F199" s="5">
        <v>-5.8369918133983984E-5</v>
      </c>
      <c r="G199" s="5">
        <v>-4.9845382232754472E-6</v>
      </c>
      <c r="H199" s="5">
        <v>-4.182964235954605E-5</v>
      </c>
      <c r="I199" s="5">
        <v>-3.6952219546135525E-5</v>
      </c>
      <c r="J199" s="5">
        <v>-1.8065749558292775E-4</v>
      </c>
      <c r="K199" s="5">
        <v>-5.0419690719011324E-6</v>
      </c>
      <c r="L199" s="5">
        <v>-3.4638998527037812E-3</v>
      </c>
      <c r="M199" s="5">
        <v>-4.7793577325502536E-4</v>
      </c>
      <c r="N199" s="5">
        <v>-7.4472797722629309E-4</v>
      </c>
      <c r="O199" s="5">
        <v>-4.2170062622946569E-4</v>
      </c>
      <c r="P199" s="5">
        <v>8.0653562483958832E-4</v>
      </c>
      <c r="Q199" s="5">
        <v>-6.7027097548783335E-4</v>
      </c>
      <c r="R199" s="5">
        <v>5.2789518067381577E-4</v>
      </c>
      <c r="S199" s="5">
        <v>-1.3973534934220361E-3</v>
      </c>
      <c r="T199" s="5">
        <v>-6.551436026875186E-3</v>
      </c>
      <c r="U199" s="5">
        <v>6.1042039994630374E-3</v>
      </c>
      <c r="V199" s="5">
        <v>4.6615768579599797E-3</v>
      </c>
      <c r="W199" s="5">
        <v>4.3343611707794813E-2</v>
      </c>
      <c r="X199" s="5">
        <v>0.20876161135934077</v>
      </c>
      <c r="Y199" s="5">
        <v>0.10325149832808131</v>
      </c>
      <c r="Z199" s="5">
        <v>-2.2994657882357498E-2</v>
      </c>
      <c r="AA199" s="5">
        <v>1.1105919065403029E-3</v>
      </c>
      <c r="AB199" s="5">
        <v>0.27318997291398106</v>
      </c>
      <c r="AC199" s="5">
        <v>4.2515744799833347E-2</v>
      </c>
      <c r="AD199" s="5">
        <v>0.35122580894632099</v>
      </c>
      <c r="AE199" s="5">
        <v>9.8802696263040987E-2</v>
      </c>
      <c r="AF199" s="5">
        <v>0.29687544678955491</v>
      </c>
      <c r="AG199" s="5">
        <v>4.0395269933456115E-2</v>
      </c>
      <c r="AH199" s="5">
        <v>0.3933500710509682</v>
      </c>
      <c r="AI199" s="5">
        <v>0.13541739830319008</v>
      </c>
      <c r="AJ199" s="5">
        <v>0.3128263517049571</v>
      </c>
      <c r="AK199" s="5">
        <v>7.0415399416806593E-2</v>
      </c>
      <c r="AL199" s="5">
        <v>0.32776216719397222</v>
      </c>
      <c r="AM199" s="5">
        <v>0.11594052139235962</v>
      </c>
      <c r="AN199" s="5">
        <v>1.2250362339033274</v>
      </c>
      <c r="AO199" s="5">
        <v>0.15342782820940834</v>
      </c>
      <c r="AP199" s="5">
        <v>0.18310094516344694</v>
      </c>
      <c r="AQ199" s="5">
        <v>0.41672920867626201</v>
      </c>
      <c r="AR199" s="5">
        <v>0.66785141052942276</v>
      </c>
      <c r="AS199" s="5"/>
      <c r="AT199" s="5"/>
      <c r="AU199" s="5"/>
      <c r="AV199" s="5"/>
      <c r="AW199" s="5"/>
      <c r="AX199" s="5"/>
      <c r="AY199" s="5"/>
      <c r="AZ199" s="5"/>
      <c r="BA199" s="5"/>
      <c r="BB199" s="5"/>
    </row>
    <row r="200" spans="1:54" x14ac:dyDescent="0.3">
      <c r="A200" s="5">
        <v>14050</v>
      </c>
      <c r="B200" s="5"/>
      <c r="C200" s="5">
        <v>2.6792058527516196</v>
      </c>
      <c r="D200" s="5">
        <v>-2.3938169003269014E-5</v>
      </c>
      <c r="E200" s="5">
        <v>-1.2218830487177465E-5</v>
      </c>
      <c r="F200" s="5">
        <v>-5.2792604700483336E-5</v>
      </c>
      <c r="G200" s="5">
        <v>-4.5201787002455927E-6</v>
      </c>
      <c r="H200" s="5">
        <v>-3.8033396966944342E-5</v>
      </c>
      <c r="I200" s="5">
        <v>-3.3688015751020408E-5</v>
      </c>
      <c r="J200" s="5">
        <v>-1.6513856008483263E-4</v>
      </c>
      <c r="K200" s="5">
        <v>-4.6211916938685545E-6</v>
      </c>
      <c r="L200" s="5">
        <v>-3.18334822799344E-3</v>
      </c>
      <c r="M200" s="5">
        <v>-4.4040994254427408E-4</v>
      </c>
      <c r="N200" s="5">
        <v>-6.8810983427526433E-4</v>
      </c>
      <c r="O200" s="5">
        <v>-3.906975148305151E-4</v>
      </c>
      <c r="P200" s="5">
        <v>7.4927299157767136E-4</v>
      </c>
      <c r="Q200" s="5">
        <v>-6.2438274844819376E-4</v>
      </c>
      <c r="R200" s="5">
        <v>4.9310113212735845E-4</v>
      </c>
      <c r="S200" s="5">
        <v>-1.3088392087054702E-3</v>
      </c>
      <c r="T200" s="5">
        <v>-6.1533573784041838E-3</v>
      </c>
      <c r="U200" s="5">
        <v>5.7491578888584829E-3</v>
      </c>
      <c r="V200" s="5">
        <v>4.4026237653699354E-3</v>
      </c>
      <c r="W200" s="5">
        <v>4.1049827948419271E-2</v>
      </c>
      <c r="X200" s="5">
        <v>0.19826608109161062</v>
      </c>
      <c r="Y200" s="5">
        <v>9.8335363584703725E-2</v>
      </c>
      <c r="Z200" s="5">
        <v>-2.1961397525791081E-2</v>
      </c>
      <c r="AA200" s="5">
        <v>1.0636807022776527E-3</v>
      </c>
      <c r="AB200" s="5">
        <v>0.26239128933132894</v>
      </c>
      <c r="AC200" s="5">
        <v>4.0951186359594584E-2</v>
      </c>
      <c r="AD200" s="5">
        <v>0.3392652192973763</v>
      </c>
      <c r="AE200" s="5">
        <v>9.571106467415913E-2</v>
      </c>
      <c r="AF200" s="5">
        <v>0.28841132223944632</v>
      </c>
      <c r="AG200" s="5">
        <v>3.9356591911616286E-2</v>
      </c>
      <c r="AH200" s="5">
        <v>0.3843434155887005</v>
      </c>
      <c r="AI200" s="5">
        <v>0.13270040562605162</v>
      </c>
      <c r="AJ200" s="5">
        <v>0.30744189320748727</v>
      </c>
      <c r="AK200" s="5">
        <v>6.9405467481233413E-2</v>
      </c>
      <c r="AL200" s="5">
        <v>0.32400790039121163</v>
      </c>
      <c r="AM200" s="5">
        <v>0.11494953479559733</v>
      </c>
      <c r="AN200" s="5">
        <v>1.2181494602178649</v>
      </c>
      <c r="AO200" s="5">
        <v>0.15301710038060157</v>
      </c>
      <c r="AP200" s="5">
        <v>0.18315346950487507</v>
      </c>
      <c r="AQ200" s="5">
        <v>0.41809196070856391</v>
      </c>
      <c r="AR200" s="5">
        <v>0.67204080801096533</v>
      </c>
      <c r="AS200" s="5"/>
      <c r="AT200" s="5"/>
      <c r="AU200" s="5"/>
      <c r="AV200" s="5"/>
      <c r="AW200" s="5"/>
      <c r="AX200" s="5"/>
      <c r="AY200" s="5"/>
      <c r="AZ200" s="5"/>
      <c r="BA200" s="5"/>
      <c r="BB200" s="5"/>
    </row>
    <row r="201" spans="1:54" x14ac:dyDescent="0.3">
      <c r="A201" s="6">
        <v>14040</v>
      </c>
      <c r="B201" s="5"/>
      <c r="C201" s="6">
        <v>2.6399177762837347</v>
      </c>
      <c r="D201" s="6">
        <v>-2.1522880277586563E-5</v>
      </c>
      <c r="E201" s="6">
        <v>-1.1014870675314688E-5</v>
      </c>
      <c r="F201" s="6">
        <v>-4.7716297134386515E-5</v>
      </c>
      <c r="G201" s="6">
        <v>-4.0963469528611133E-6</v>
      </c>
      <c r="H201" s="6">
        <v>-3.4558696670694885E-5</v>
      </c>
      <c r="I201" s="6">
        <v>-3.0691804920245624E-5</v>
      </c>
      <c r="J201" s="6">
        <v>-1.5085298961799008E-4</v>
      </c>
      <c r="K201" s="6">
        <v>-4.2327394663266201E-6</v>
      </c>
      <c r="L201" s="6">
        <v>-2.9235972637404145E-3</v>
      </c>
      <c r="M201" s="6">
        <v>-4.055646555393141E-4</v>
      </c>
      <c r="N201" s="6">
        <v>-6.3538082373108438E-4</v>
      </c>
      <c r="O201" s="6">
        <v>-3.6173799935912231E-4</v>
      </c>
      <c r="P201" s="6">
        <v>6.9562394409336255E-4</v>
      </c>
      <c r="Q201" s="6">
        <v>-5.8125960240159073E-4</v>
      </c>
      <c r="R201" s="6">
        <v>4.6030311278184323E-4</v>
      </c>
      <c r="S201" s="6">
        <v>-1.2251429533476168E-3</v>
      </c>
      <c r="T201" s="6">
        <v>-5.7757592586837308E-3</v>
      </c>
      <c r="U201" s="6">
        <v>5.4112998060559881E-3</v>
      </c>
      <c r="V201" s="6">
        <v>4.155404622742079E-3</v>
      </c>
      <c r="W201" s="6">
        <v>3.8852723335237579E-2</v>
      </c>
      <c r="X201" s="6">
        <v>0.18817890946831159</v>
      </c>
      <c r="Y201" s="6">
        <v>9.3594149354657402E-2</v>
      </c>
      <c r="Z201" s="6">
        <v>-2.0961360671616462E-2</v>
      </c>
      <c r="AA201" s="6">
        <v>1.0181116433453561E-3</v>
      </c>
      <c r="AB201" s="6">
        <v>0.25186179506585382</v>
      </c>
      <c r="AC201" s="6">
        <v>3.941960640263955E-2</v>
      </c>
      <c r="AD201" s="6">
        <v>0.32750824388146671</v>
      </c>
      <c r="AE201" s="6">
        <v>9.2658733771533469E-2</v>
      </c>
      <c r="AF201" s="6">
        <v>0.28001550497520877</v>
      </c>
      <c r="AG201" s="6">
        <v>3.8321022708096661E-2</v>
      </c>
      <c r="AH201" s="6">
        <v>0.37531263760012024</v>
      </c>
      <c r="AI201" s="6">
        <v>0.12995843149340724</v>
      </c>
      <c r="AJ201" s="6">
        <v>0.30196602796663669</v>
      </c>
      <c r="AK201" s="6">
        <v>6.8368483463259036E-2</v>
      </c>
      <c r="AL201" s="6">
        <v>0.32010282585661115</v>
      </c>
      <c r="AM201" s="6">
        <v>0.11389829572913128</v>
      </c>
      <c r="AN201" s="6">
        <v>1.2105735194978824</v>
      </c>
      <c r="AO201" s="6">
        <v>0.15251608991528082</v>
      </c>
      <c r="AP201" s="6">
        <v>0.18309669103433263</v>
      </c>
      <c r="AQ201" s="5">
        <v>0.41920976928316811</v>
      </c>
      <c r="AR201" s="5">
        <v>0.67585583848974995</v>
      </c>
    </row>
    <row r="202" spans="1:54" x14ac:dyDescent="0.3">
      <c r="A202" s="6">
        <v>14030</v>
      </c>
      <c r="B202" s="5"/>
      <c r="C202" s="6">
        <v>2.6003274962149412</v>
      </c>
      <c r="D202" s="6">
        <v>-1.9338254153155387E-5</v>
      </c>
      <c r="E202" s="6">
        <v>-9.922872023583118E-6</v>
      </c>
      <c r="F202" s="6">
        <v>-4.3099220830595511E-5</v>
      </c>
      <c r="G202" s="6">
        <v>-3.7097762803947224E-6</v>
      </c>
      <c r="H202" s="6">
        <v>-3.1380529851649217E-5</v>
      </c>
      <c r="I202" s="6">
        <v>-2.7943508085195654E-5</v>
      </c>
      <c r="J202" s="6">
        <v>-1.3771196508716879E-4</v>
      </c>
      <c r="K202" s="6">
        <v>-3.8743802765217246E-6</v>
      </c>
      <c r="L202" s="6">
        <v>-2.6832734241493401E-3</v>
      </c>
      <c r="M202" s="6">
        <v>-3.7323116692386537E-4</v>
      </c>
      <c r="N202" s="6">
        <v>-5.8630837264860209E-4</v>
      </c>
      <c r="O202" s="6">
        <v>-3.34706470919126E-4</v>
      </c>
      <c r="P202" s="6">
        <v>6.4539604677999146E-4</v>
      </c>
      <c r="Q202" s="6">
        <v>-5.407637415889711E-4</v>
      </c>
      <c r="R202" s="6">
        <v>4.2940871001064364E-4</v>
      </c>
      <c r="S202" s="6">
        <v>-1.1460593569809364E-3</v>
      </c>
      <c r="T202" s="6">
        <v>-5.4178472250369899E-3</v>
      </c>
      <c r="U202" s="6">
        <v>5.0900323117041481E-3</v>
      </c>
      <c r="V202" s="6">
        <v>3.9195616931592082E-3</v>
      </c>
      <c r="W202" s="6">
        <v>3.6749792548608322E-2</v>
      </c>
      <c r="X202" s="6">
        <v>0.17849154062168932</v>
      </c>
      <c r="Y202" s="6">
        <v>8.9025148669704096E-2</v>
      </c>
      <c r="Z202" s="6">
        <v>-1.9994238596744842E-2</v>
      </c>
      <c r="AA202" s="6">
        <v>9.7388191900686064E-4</v>
      </c>
      <c r="AB202" s="6">
        <v>0.24160327962545783</v>
      </c>
      <c r="AC202" s="6">
        <v>3.7921596079698472E-2</v>
      </c>
      <c r="AD202" s="6">
        <v>0.31596177409333731</v>
      </c>
      <c r="AE202" s="6">
        <v>8.9648054543406602E-2</v>
      </c>
      <c r="AF202" s="6">
        <v>0.27169586934368178</v>
      </c>
      <c r="AG202" s="6">
        <v>3.7289689818212957E-2</v>
      </c>
      <c r="AH202" s="6">
        <v>0.36626877621231918</v>
      </c>
      <c r="AI202" s="6">
        <v>0.12719514493589973</v>
      </c>
      <c r="AJ202" s="6">
        <v>0.29640661341994112</v>
      </c>
      <c r="AK202" s="6">
        <v>6.7306014509397313E-2</v>
      </c>
      <c r="AL202" s="6">
        <v>0.31605305148422669</v>
      </c>
      <c r="AM202" s="6">
        <v>0.11278847227827737</v>
      </c>
      <c r="AN202" s="6">
        <v>1.2023202328886406</v>
      </c>
      <c r="AO202" s="6">
        <v>0.15192549711858075</v>
      </c>
      <c r="AP202" s="6">
        <v>0.18293047794327832</v>
      </c>
      <c r="AQ202" s="5">
        <v>0.42008011369893711</v>
      </c>
      <c r="AR202" s="5">
        <v>0.67928898077750755</v>
      </c>
    </row>
    <row r="203" spans="1:54" x14ac:dyDescent="0.3">
      <c r="A203" s="6">
        <v>14020</v>
      </c>
      <c r="B203" s="5"/>
      <c r="C203" s="6">
        <v>2.5604569430666002</v>
      </c>
      <c r="D203" s="6">
        <v>-1.7363646977720482E-5</v>
      </c>
      <c r="E203" s="6">
        <v>-8.9331165815664295E-6</v>
      </c>
      <c r="F203" s="6">
        <v>-3.8902771591620879E-5</v>
      </c>
      <c r="G203" s="6">
        <v>-3.3574377212046179E-6</v>
      </c>
      <c r="H203" s="6">
        <v>-2.8475625276674616E-5</v>
      </c>
      <c r="I203" s="6">
        <v>-2.5424377583782728E-5</v>
      </c>
      <c r="J203" s="6">
        <v>-1.2563225645951815E-4</v>
      </c>
      <c r="K203" s="6">
        <v>-3.5440146829183002E-6</v>
      </c>
      <c r="L203" s="6">
        <v>-2.4610798433966114E-3</v>
      </c>
      <c r="M203" s="6">
        <v>-3.432495145563023E-4</v>
      </c>
      <c r="N203" s="6">
        <v>-5.4067109491605174E-4</v>
      </c>
      <c r="O203" s="6">
        <v>-3.0949239968520423E-4</v>
      </c>
      <c r="P203" s="6">
        <v>5.9840446490298305E-4</v>
      </c>
      <c r="Q203" s="6">
        <v>-5.0276215537266658E-4</v>
      </c>
      <c r="R203" s="6">
        <v>4.0032823908494296E-4</v>
      </c>
      <c r="S203" s="6">
        <v>-1.0713879228675665E-3</v>
      </c>
      <c r="T203" s="6">
        <v>-5.0788404515332442E-3</v>
      </c>
      <c r="U203" s="6">
        <v>4.7847635720237825E-3</v>
      </c>
      <c r="V203" s="6">
        <v>3.6947371762955442E-3</v>
      </c>
      <c r="W203" s="6">
        <v>3.4738498280257969E-2</v>
      </c>
      <c r="X203" s="6">
        <v>0.16919515244020156</v>
      </c>
      <c r="Y203" s="6">
        <v>8.4625484649910557E-2</v>
      </c>
      <c r="Z203" s="6">
        <v>-1.9059679614067248E-2</v>
      </c>
      <c r="AA203" s="6">
        <v>9.3098653844360499E-4</v>
      </c>
      <c r="AB203" s="6">
        <v>0.23161700036140095</v>
      </c>
      <c r="AC203" s="6">
        <v>3.6457668254609013E-2</v>
      </c>
      <c r="AD203" s="6">
        <v>0.30463211803365414</v>
      </c>
      <c r="AE203" s="6">
        <v>8.668123739689082E-2</v>
      </c>
      <c r="AF203" s="6">
        <v>0.26345995014824319</v>
      </c>
      <c r="AG203" s="6">
        <v>3.6263686862431525E-2</v>
      </c>
      <c r="AH203" s="6">
        <v>0.35722266531896824</v>
      </c>
      <c r="AI203" s="6">
        <v>0.12441418700607762</v>
      </c>
      <c r="AJ203" s="6">
        <v>0.29077153658265426</v>
      </c>
      <c r="AK203" s="6">
        <v>6.6219653856421548E-2</v>
      </c>
      <c r="AL203" s="6">
        <v>0.31186488553725067</v>
      </c>
      <c r="AM203" s="6">
        <v>0.11162182624282861</v>
      </c>
      <c r="AN203" s="6">
        <v>1.1934025904342058</v>
      </c>
      <c r="AO203" s="6">
        <v>0.15124618235149706</v>
      </c>
      <c r="AP203" s="6">
        <v>0.18265489456661449</v>
      </c>
      <c r="AQ203" s="5">
        <v>0.42070090492638423</v>
      </c>
      <c r="AR203" s="5">
        <v>0.68233333913521688</v>
      </c>
    </row>
    <row r="204" spans="1:54" x14ac:dyDescent="0.3">
      <c r="A204" s="6">
        <v>14010</v>
      </c>
      <c r="B204" s="5"/>
      <c r="C204" s="6">
        <v>2.5203282613242122</v>
      </c>
      <c r="D204" s="6">
        <v>-1.5580121409674499E-5</v>
      </c>
      <c r="E204" s="6">
        <v>-8.0366607192099422E-6</v>
      </c>
      <c r="F204" s="6">
        <v>-3.5091303929887449E-5</v>
      </c>
      <c r="G204" s="6">
        <v>-3.0365250559074975E-6</v>
      </c>
      <c r="H204" s="6">
        <v>-2.5822349025378675E-5</v>
      </c>
      <c r="I204" s="6">
        <v>-2.3116923610287769E-5</v>
      </c>
      <c r="J204" s="6">
        <v>-1.1453593838865457E-4</v>
      </c>
      <c r="K204" s="6">
        <v>-3.2396697730199964E-6</v>
      </c>
      <c r="L204" s="6">
        <v>-2.2557931560765634E-3</v>
      </c>
      <c r="M204" s="6">
        <v>-3.1546820413885714E-4</v>
      </c>
      <c r="N204" s="6">
        <v>-4.9825845771416617E-4</v>
      </c>
      <c r="O204" s="6">
        <v>-2.8599021897779831E-4</v>
      </c>
      <c r="P204" s="6">
        <v>5.5447185438183921E-4</v>
      </c>
      <c r="Q204" s="6">
        <v>-4.6712659870943023E-4</v>
      </c>
      <c r="R204" s="6">
        <v>3.729747703467967E-4</v>
      </c>
      <c r="S204" s="6">
        <v>-1.0009331798757496E-3</v>
      </c>
      <c r="T204" s="6">
        <v>-4.7579726861984809E-3</v>
      </c>
      <c r="U204" s="6">
        <v>4.4949083762674848E-3</v>
      </c>
      <c r="V204" s="6">
        <v>3.4805740168891964E-3</v>
      </c>
      <c r="W204" s="6">
        <v>3.2816278562220774E-2</v>
      </c>
      <c r="X204" s="6">
        <v>0.16028068916778609</v>
      </c>
      <c r="Y204" s="6">
        <v>8.0392124640206231E-2</v>
      </c>
      <c r="Z204" s="6">
        <v>-1.8157291680548537E-2</v>
      </c>
      <c r="AA204" s="6">
        <v>8.8941842794552288E-4</v>
      </c>
      <c r="AB204" s="6">
        <v>0.2219036990769212</v>
      </c>
      <c r="AC204" s="6">
        <v>3.5028258977803199E-2</v>
      </c>
      <c r="AD204" s="6">
        <v>0.29352500411504318</v>
      </c>
      <c r="AE204" s="6">
        <v>8.3760351029170427E-2</v>
      </c>
      <c r="AF204" s="6">
        <v>0.25531493383792214</v>
      </c>
      <c r="AG204" s="6">
        <v>3.524407181050801E-2</v>
      </c>
      <c r="AH204" s="6">
        <v>0.34818491236217214</v>
      </c>
      <c r="AI204" s="6">
        <v>0.12161916272403869</v>
      </c>
      <c r="AJ204" s="6">
        <v>0.28506869508687183</v>
      </c>
      <c r="AK204" s="6">
        <v>6.5111016778514635E-2</v>
      </c>
      <c r="AL204" s="6">
        <v>0.30754482003527783</v>
      </c>
      <c r="AM204" s="6">
        <v>0.11040020843952243</v>
      </c>
      <c r="AN204" s="6">
        <v>1.1838347171467269</v>
      </c>
      <c r="AO204" s="6">
        <v>0.15047916403841305</v>
      </c>
      <c r="AP204" s="6">
        <v>0.18227020188959156</v>
      </c>
      <c r="AQ204" s="5">
        <v>0.42107049337962482</v>
      </c>
      <c r="AR204" s="5">
        <v>0.68498266577840949</v>
      </c>
    </row>
    <row r="205" spans="1:54" x14ac:dyDescent="0.3">
      <c r="A205" s="6">
        <v>14000</v>
      </c>
      <c r="B205" s="5"/>
      <c r="C205" s="6">
        <v>2.4799638018112211</v>
      </c>
      <c r="D205" s="6">
        <v>-1.3970319171278974E-5</v>
      </c>
      <c r="E205" s="6">
        <v>-7.225280023098433E-6</v>
      </c>
      <c r="F205" s="6">
        <v>-3.1631930951345942E-5</v>
      </c>
      <c r="G205" s="6">
        <v>-2.7444405578865064E-6</v>
      </c>
      <c r="H205" s="6">
        <v>-2.3400606004591634E-5</v>
      </c>
      <c r="I205" s="6">
        <v>-2.1004843599772514E-5</v>
      </c>
      <c r="J205" s="6">
        <v>-1.043501148979516E-4</v>
      </c>
      <c r="K205" s="6">
        <v>-2.9594931682530062E-6</v>
      </c>
      <c r="L205" s="6">
        <v>-2.0662603727353889E-3</v>
      </c>
      <c r="M205" s="6">
        <v>-2.8974389436110977E-4</v>
      </c>
      <c r="N205" s="6">
        <v>-4.5887044235503292E-4</v>
      </c>
      <c r="O205" s="6">
        <v>-2.6409920377787495E-4</v>
      </c>
      <c r="P205" s="6">
        <v>5.1342823830191218E-4</v>
      </c>
      <c r="Q205" s="6">
        <v>-4.3373356067425117E-4</v>
      </c>
      <c r="R205" s="6">
        <v>3.4726414702095228E-4</v>
      </c>
      <c r="S205" s="6">
        <v>-9.3450481133669863E-4</v>
      </c>
      <c r="T205" s="6">
        <v>-4.4544931126325234E-3</v>
      </c>
      <c r="U205" s="6">
        <v>4.2198890799922508E-3</v>
      </c>
      <c r="V205" s="6">
        <v>3.2767166690667363E-3</v>
      </c>
      <c r="W205" s="6">
        <v>3.09805538036265E-2</v>
      </c>
      <c r="X205" s="6">
        <v>0.15173889314254088</v>
      </c>
      <c r="Y205" s="6">
        <v>7.6321894167245594E-2</v>
      </c>
      <c r="Z205" s="6">
        <v>-1.7286645012561958E-2</v>
      </c>
      <c r="AA205" s="6">
        <v>8.4916853030390373E-4</v>
      </c>
      <c r="AB205" s="6">
        <v>0.21246361951850717</v>
      </c>
      <c r="AC205" s="6">
        <v>3.3633729131976729E-2</v>
      </c>
      <c r="AD205" s="6">
        <v>0.28264558623187319</v>
      </c>
      <c r="AE205" s="6">
        <v>8.0887321740220092E-2</v>
      </c>
      <c r="AF205" s="6">
        <v>0.24726765092708353</v>
      </c>
      <c r="AG205" s="6">
        <v>3.4231865348588492E-2</v>
      </c>
      <c r="AH205" s="6">
        <v>0.33916587818311322</v>
      </c>
      <c r="AI205" s="6">
        <v>0.11881363326021659</v>
      </c>
      <c r="AJ205" s="6">
        <v>0.27930597844455635</v>
      </c>
      <c r="AK205" s="6">
        <v>6.3981736512217391E-2</v>
      </c>
      <c r="AL205" s="6">
        <v>0.30309951372483285</v>
      </c>
      <c r="AM205" s="6">
        <v>0.10912555376236251</v>
      </c>
      <c r="AN205" s="6">
        <v>1.1736318357545181</v>
      </c>
      <c r="AO205" s="6">
        <v>0.14962561619974335</v>
      </c>
      <c r="AP205" s="6">
        <v>0.18177685746696509</v>
      </c>
      <c r="AQ205" s="5">
        <v>0.42118767542143776</v>
      </c>
      <c r="AR205" s="5">
        <v>0.68723138165494024</v>
      </c>
    </row>
    <row r="206" spans="1:54" x14ac:dyDescent="0.3">
      <c r="AR206" s="5"/>
    </row>
  </sheetData>
  <pageMargins left="0.7" right="0.7" top="0.78740157499999996" bottom="0.78740157499999996" header="0.3" footer="0.3"/>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196E0-DC91-46A9-A4F9-6B2A9A13EED3}">
  <sheetPr codeName="Tabelle27"/>
  <dimension ref="A4:BB206"/>
  <sheetViews>
    <sheetView topLeftCell="A82" zoomScaleNormal="100" workbookViewId="0">
      <pane xSplit="1" topLeftCell="B1" activePane="topRight" state="frozen"/>
      <selection pane="topRight" activeCell="A80" sqref="A80:XFD80"/>
    </sheetView>
  </sheetViews>
  <sheetFormatPr baseColWidth="10" defaultColWidth="11.44140625" defaultRowHeight="14.4" x14ac:dyDescent="0.3"/>
  <cols>
    <col min="1" max="16384" width="11.44140625" style="6"/>
  </cols>
  <sheetData>
    <row r="4" spans="1:54" x14ac:dyDescent="0.3">
      <c r="A4" s="5"/>
      <c r="B4" s="5"/>
      <c r="C4" s="5"/>
      <c r="D4" s="5">
        <v>16000</v>
      </c>
      <c r="E4" s="5">
        <v>15950</v>
      </c>
      <c r="F4" s="5">
        <v>15900</v>
      </c>
      <c r="G4" s="5">
        <v>15850</v>
      </c>
      <c r="H4" s="5">
        <v>15800</v>
      </c>
      <c r="I4" s="5">
        <v>15750</v>
      </c>
      <c r="J4" s="5">
        <v>15700</v>
      </c>
      <c r="K4" s="5">
        <v>15650</v>
      </c>
      <c r="L4" s="5">
        <v>15600</v>
      </c>
      <c r="M4" s="5">
        <v>15550</v>
      </c>
      <c r="N4" s="5">
        <v>15500</v>
      </c>
      <c r="O4" s="5">
        <v>15450</v>
      </c>
      <c r="P4" s="5">
        <v>15400</v>
      </c>
      <c r="Q4" s="5">
        <v>15350</v>
      </c>
      <c r="R4" s="5">
        <v>15300</v>
      </c>
      <c r="S4" s="5">
        <v>15250</v>
      </c>
      <c r="T4" s="5">
        <v>15200</v>
      </c>
      <c r="U4" s="5">
        <v>15150</v>
      </c>
      <c r="V4" s="5">
        <v>15100</v>
      </c>
      <c r="W4" s="5">
        <v>15050</v>
      </c>
      <c r="X4" s="5">
        <v>15000</v>
      </c>
      <c r="Y4" s="5">
        <v>14950</v>
      </c>
      <c r="Z4" s="5">
        <v>14900</v>
      </c>
      <c r="AA4" s="5">
        <v>14850</v>
      </c>
      <c r="AB4" s="5">
        <v>14800</v>
      </c>
      <c r="AC4" s="5">
        <v>14750</v>
      </c>
      <c r="AD4" s="5">
        <v>14700</v>
      </c>
      <c r="AE4" s="5">
        <v>14650</v>
      </c>
      <c r="AF4" s="5">
        <v>14600</v>
      </c>
      <c r="AG4" s="5">
        <v>14550</v>
      </c>
      <c r="AH4" s="5">
        <v>14500</v>
      </c>
      <c r="AI4" s="5">
        <v>14450</v>
      </c>
      <c r="AJ4" s="5">
        <v>14400</v>
      </c>
      <c r="AK4" s="5">
        <v>14350</v>
      </c>
      <c r="AL4" s="5">
        <v>14300</v>
      </c>
      <c r="AM4" s="5">
        <v>14250</v>
      </c>
      <c r="AN4" s="5">
        <v>14200</v>
      </c>
      <c r="AO4" s="5">
        <v>14150</v>
      </c>
      <c r="AP4" s="5">
        <v>14100</v>
      </c>
      <c r="AQ4" s="5">
        <v>14050</v>
      </c>
      <c r="AR4" s="5">
        <v>14000</v>
      </c>
      <c r="AS4" s="5"/>
      <c r="AT4" s="5"/>
      <c r="AU4" s="5"/>
      <c r="AV4" s="5"/>
      <c r="AW4" s="5"/>
      <c r="AX4" s="5"/>
      <c r="AY4" s="5"/>
      <c r="AZ4" s="5"/>
      <c r="BA4" s="5"/>
      <c r="BB4" s="5"/>
    </row>
    <row r="5" spans="1:54" x14ac:dyDescent="0.3">
      <c r="A5" s="5">
        <v>16000</v>
      </c>
      <c r="B5" s="5"/>
      <c r="C5" s="5">
        <v>1.3487836696396094</v>
      </c>
      <c r="D5" s="5">
        <v>0.30050582598607301</v>
      </c>
      <c r="E5" s="5">
        <v>-2.0866147326426207E-2</v>
      </c>
      <c r="F5" s="5">
        <v>3.2619477971300902E-2</v>
      </c>
      <c r="G5" s="5">
        <v>1.087781471487299E-2</v>
      </c>
      <c r="H5" s="5">
        <v>0.25636507959892146</v>
      </c>
      <c r="I5" s="5">
        <v>-2.8009205638220635E-2</v>
      </c>
      <c r="J5" s="5">
        <v>0.11128658257757625</v>
      </c>
      <c r="K5" s="5">
        <v>-5.7340623277599544E-3</v>
      </c>
      <c r="L5" s="5">
        <v>-8.35133509002043E-2</v>
      </c>
      <c r="M5" s="5">
        <v>-2.554318290721793E-2</v>
      </c>
      <c r="N5" s="5">
        <v>-0.24358963897433208</v>
      </c>
      <c r="O5" s="5">
        <v>1.2782204828935464E-2</v>
      </c>
      <c r="P5" s="5">
        <v>0.28185923058747064</v>
      </c>
      <c r="Q5" s="5">
        <v>1.5772780748095745E-2</v>
      </c>
      <c r="R5" s="5">
        <v>3.6218045354997938E-2</v>
      </c>
      <c r="S5" s="5">
        <v>3.0187098680549383E-2</v>
      </c>
      <c r="T5" s="5">
        <v>8.7757126020216458E-2</v>
      </c>
      <c r="U5" s="5">
        <v>3.3021206413828455E-2</v>
      </c>
      <c r="V5" s="5">
        <v>0.30052717752592722</v>
      </c>
      <c r="W5" s="5">
        <v>3.2523872437719453E-2</v>
      </c>
      <c r="X5" s="5">
        <v>0.50925270960395574</v>
      </c>
      <c r="Y5" s="5">
        <v>2.1308428128652159E-2</v>
      </c>
      <c r="Z5" s="5">
        <v>0.1069636482719634</v>
      </c>
      <c r="AA5" s="5">
        <v>7.9121244920672303E-3</v>
      </c>
      <c r="AB5" s="5">
        <v>0.10419219268428651</v>
      </c>
      <c r="AC5" s="5">
        <v>1.1251641185403925E-2</v>
      </c>
      <c r="AD5" s="5">
        <v>6.0068860911124513E-3</v>
      </c>
      <c r="AE5" s="5">
        <v>9.222902712963962E-3</v>
      </c>
      <c r="AF5" s="5">
        <v>0.23954268899809322</v>
      </c>
      <c r="AG5" s="5">
        <v>8.9485692992759373E-3</v>
      </c>
      <c r="AH5" s="5">
        <v>9.6507308229873745E-2</v>
      </c>
      <c r="AI5" s="5">
        <v>5.1526103356150255E-3</v>
      </c>
      <c r="AJ5" s="5">
        <v>5.4060024175021627E-2</v>
      </c>
      <c r="AK5" s="5">
        <v>8.0363556153959619E-3</v>
      </c>
      <c r="AL5" s="5">
        <v>1.6587905354437795E-2</v>
      </c>
      <c r="AM5" s="5">
        <v>2.271784010192267E-3</v>
      </c>
      <c r="AN5" s="5">
        <v>8.1283201957866189E-2</v>
      </c>
      <c r="AO5" s="5">
        <v>1.1884141372816711E-2</v>
      </c>
      <c r="AP5" s="5">
        <v>1.4879379355130859E-2</v>
      </c>
      <c r="AQ5" s="5">
        <v>7.1944825901971824E-4</v>
      </c>
      <c r="AR5" s="5">
        <v>0.24653545377374947</v>
      </c>
      <c r="AS5" s="5"/>
      <c r="AT5" s="5"/>
      <c r="AU5" s="5"/>
      <c r="AV5" s="5"/>
      <c r="AW5" s="5"/>
      <c r="AX5" s="5"/>
      <c r="AY5" s="5"/>
      <c r="AZ5" s="5"/>
      <c r="BA5" s="5"/>
      <c r="BB5" s="5"/>
    </row>
    <row r="6" spans="1:54" x14ac:dyDescent="0.3">
      <c r="A6" s="5">
        <v>15990</v>
      </c>
      <c r="B6" s="5"/>
      <c r="C6" s="5">
        <v>1.3629212017061434</v>
      </c>
      <c r="D6" s="5">
        <v>0.30099026100389054</v>
      </c>
      <c r="E6" s="5">
        <v>-2.0908637156922431E-2</v>
      </c>
      <c r="F6" s="5">
        <v>3.2699788962394401E-2</v>
      </c>
      <c r="G6" s="5">
        <v>1.0909244319498735E-2</v>
      </c>
      <c r="H6" s="5">
        <v>0.25721573436229561</v>
      </c>
      <c r="I6" s="5">
        <v>-2.811419783737058E-2</v>
      </c>
      <c r="J6" s="5">
        <v>0.11175180429888806</v>
      </c>
      <c r="K6" s="5">
        <v>-5.7605185040189109E-3</v>
      </c>
      <c r="L6" s="5">
        <v>-8.3935002031310491E-2</v>
      </c>
      <c r="M6" s="5">
        <v>-2.5683300981173208E-2</v>
      </c>
      <c r="N6" s="5">
        <v>-0.24503260647855241</v>
      </c>
      <c r="O6" s="5">
        <v>1.286354565015097E-2</v>
      </c>
      <c r="P6" s="5">
        <v>0.28377729741243357</v>
      </c>
      <c r="Q6" s="5">
        <v>1.5887104013136581E-2</v>
      </c>
      <c r="R6" s="5">
        <v>3.6496665774529133E-2</v>
      </c>
      <c r="S6" s="5">
        <v>3.0432798734926929E-2</v>
      </c>
      <c r="T6" s="5">
        <v>8.8510721356144212E-2</v>
      </c>
      <c r="U6" s="5">
        <v>3.3319619164502698E-2</v>
      </c>
      <c r="V6" s="5">
        <v>0.3033787029276796</v>
      </c>
      <c r="W6" s="5">
        <v>3.2847209134934614E-2</v>
      </c>
      <c r="X6" s="5">
        <v>0.51454707353611151</v>
      </c>
      <c r="Y6" s="5">
        <v>2.1539686025357253E-2</v>
      </c>
      <c r="Z6" s="5">
        <v>0.10817353178466897</v>
      </c>
      <c r="AA6" s="5">
        <v>8.0052596607676912E-3</v>
      </c>
      <c r="AB6" s="5">
        <v>0.10546677459360257</v>
      </c>
      <c r="AC6" s="5">
        <v>1.1394498275616984E-2</v>
      </c>
      <c r="AD6" s="5">
        <v>6.0859481878529657E-3</v>
      </c>
      <c r="AE6" s="5">
        <v>9.3486022585309407E-3</v>
      </c>
      <c r="AF6" s="5">
        <v>0.24291977003592624</v>
      </c>
      <c r="AG6" s="5">
        <v>9.0789394832325575E-3</v>
      </c>
      <c r="AH6" s="5">
        <v>9.795891961279668E-2</v>
      </c>
      <c r="AI6" s="5">
        <v>5.2325580096182454E-3</v>
      </c>
      <c r="AJ6" s="5">
        <v>5.4924569017912574E-2</v>
      </c>
      <c r="AK6" s="5">
        <v>8.1687188311148056E-3</v>
      </c>
      <c r="AL6" s="5">
        <v>1.6869081744739736E-2</v>
      </c>
      <c r="AM6" s="5">
        <v>2.31138741025154E-3</v>
      </c>
      <c r="AN6" s="5">
        <v>8.2739528669705922E-2</v>
      </c>
      <c r="AO6" s="5">
        <v>1.2102840550352777E-2</v>
      </c>
      <c r="AP6" s="5">
        <v>1.516045777471783E-2</v>
      </c>
      <c r="AQ6" s="5">
        <v>7.333913783892853E-4</v>
      </c>
      <c r="AR6" s="5">
        <v>0.251434632444962</v>
      </c>
      <c r="AS6" s="5"/>
      <c r="AT6" s="5"/>
      <c r="AU6" s="5"/>
      <c r="AV6" s="5"/>
      <c r="AW6" s="5"/>
      <c r="AX6" s="5"/>
      <c r="AY6" s="5"/>
      <c r="AZ6" s="5"/>
      <c r="BA6" s="5"/>
      <c r="BB6" s="5"/>
    </row>
    <row r="7" spans="1:54" x14ac:dyDescent="0.3">
      <c r="A7" s="5">
        <v>15980</v>
      </c>
      <c r="B7" s="5"/>
      <c r="C7" s="5">
        <v>1.3771368324227911</v>
      </c>
      <c r="D7" s="5">
        <v>0.3014502568499961</v>
      </c>
      <c r="E7" s="5">
        <v>-2.0949466373097698E-2</v>
      </c>
      <c r="F7" s="5">
        <v>3.2777572821929397E-2</v>
      </c>
      <c r="G7" s="5">
        <v>1.0939858200137029E-2</v>
      </c>
      <c r="H7" s="5">
        <v>0.25804789751660773</v>
      </c>
      <c r="I7" s="5">
        <v>-2.8217260484413104E-2</v>
      </c>
      <c r="J7" s="5">
        <v>0.11220976285256139</v>
      </c>
      <c r="K7" s="5">
        <v>-5.7866234552619873E-3</v>
      </c>
      <c r="L7" s="5">
        <v>-8.4351905713081793E-2</v>
      </c>
      <c r="M7" s="5">
        <v>-2.5822089690633588E-2</v>
      </c>
      <c r="N7" s="5">
        <v>-0.24646416430629947</v>
      </c>
      <c r="O7" s="5">
        <v>1.2944359460360415E-2</v>
      </c>
      <c r="P7" s="5">
        <v>0.28568543987953865</v>
      </c>
      <c r="Q7" s="5">
        <v>1.6000973398682828E-2</v>
      </c>
      <c r="R7" s="5">
        <v>3.6774492189302226E-2</v>
      </c>
      <c r="S7" s="5">
        <v>3.0678056666021497E-2</v>
      </c>
      <c r="T7" s="5">
        <v>8.9263707563222744E-2</v>
      </c>
      <c r="U7" s="5">
        <v>3.3618071437144986E-2</v>
      </c>
      <c r="V7" s="5">
        <v>0.30623316522607424</v>
      </c>
      <c r="W7" s="5">
        <v>3.3171156975017484E-2</v>
      </c>
      <c r="X7" s="5">
        <v>0.51985582695460331</v>
      </c>
      <c r="Y7" s="5">
        <v>2.1771757347774749E-2</v>
      </c>
      <c r="Z7" s="5">
        <v>0.10938860828060484</v>
      </c>
      <c r="AA7" s="5">
        <v>8.0988647037716875E-3</v>
      </c>
      <c r="AB7" s="5">
        <v>0.10674872203135907</v>
      </c>
      <c r="AC7" s="5">
        <v>1.1538283284889594E-2</v>
      </c>
      <c r="AD7" s="5">
        <v>6.1655792907312577E-3</v>
      </c>
      <c r="AE7" s="5">
        <v>9.4752929437119E-3</v>
      </c>
      <c r="AF7" s="5">
        <v>0.24632576226869238</v>
      </c>
      <c r="AG7" s="5">
        <v>9.2105124970719675E-3</v>
      </c>
      <c r="AH7" s="5">
        <v>9.9424875688762432E-2</v>
      </c>
      <c r="AI7" s="5">
        <v>5.313347447610783E-3</v>
      </c>
      <c r="AJ7" s="5">
        <v>5.5798769301267682E-2</v>
      </c>
      <c r="AK7" s="5">
        <v>8.3026440125377448E-3</v>
      </c>
      <c r="AL7" s="5">
        <v>1.7153752243948904E-2</v>
      </c>
      <c r="AM7" s="5">
        <v>2.3515075285931242E-3</v>
      </c>
      <c r="AN7" s="5">
        <v>8.4215753016967598E-2</v>
      </c>
      <c r="AO7" s="5">
        <v>1.232466143734668E-2</v>
      </c>
      <c r="AP7" s="5">
        <v>1.5445718945496748E-2</v>
      </c>
      <c r="AQ7" s="5">
        <v>7.4755040150014534E-4</v>
      </c>
      <c r="AR7" s="5">
        <v>0.25641261420453076</v>
      </c>
      <c r="AS7" s="5"/>
      <c r="AT7" s="5"/>
      <c r="AU7" s="5"/>
      <c r="AV7" s="5"/>
      <c r="AW7" s="5"/>
      <c r="AX7" s="5"/>
      <c r="AY7" s="5"/>
      <c r="AZ7" s="5"/>
      <c r="BA7" s="5"/>
      <c r="BB7" s="5"/>
    </row>
    <row r="8" spans="1:54" x14ac:dyDescent="0.3">
      <c r="A8" s="5">
        <v>15970</v>
      </c>
      <c r="B8" s="5"/>
      <c r="C8" s="5">
        <v>1.3914297715056307</v>
      </c>
      <c r="D8" s="5">
        <v>0.30188565152977304</v>
      </c>
      <c r="E8" s="5">
        <v>-2.0988621611922654E-2</v>
      </c>
      <c r="F8" s="5">
        <v>3.2852805430781014E-2</v>
      </c>
      <c r="G8" s="5">
        <v>1.0969647267768941E-2</v>
      </c>
      <c r="H8" s="5">
        <v>0.25886133106439996</v>
      </c>
      <c r="I8" s="5">
        <v>-2.8318365085908383E-2</v>
      </c>
      <c r="J8" s="5">
        <v>0.11266033561919453</v>
      </c>
      <c r="K8" s="5">
        <v>-5.8123704069480012E-3</v>
      </c>
      <c r="L8" s="5">
        <v>-8.4763957085774291E-2</v>
      </c>
      <c r="M8" s="5">
        <v>-2.5959515223532782E-2</v>
      </c>
      <c r="N8" s="5">
        <v>-0.24788397502831444</v>
      </c>
      <c r="O8" s="5">
        <v>1.3024627858735266E-2</v>
      </c>
      <c r="P8" s="5">
        <v>0.28758323911342903</v>
      </c>
      <c r="Q8" s="5">
        <v>1.6114364862645274E-2</v>
      </c>
      <c r="R8" s="5">
        <v>3.7051468337084198E-2</v>
      </c>
      <c r="S8" s="5">
        <v>3.0922824991225471E-2</v>
      </c>
      <c r="T8" s="5">
        <v>9.0015945794846064E-2</v>
      </c>
      <c r="U8" s="5">
        <v>3.3916511043492414E-2</v>
      </c>
      <c r="V8" s="5">
        <v>0.30909009346389554</v>
      </c>
      <c r="W8" s="5">
        <v>3.349566582400347E-2</v>
      </c>
      <c r="X8" s="5">
        <v>0.52517820456070041</v>
      </c>
      <c r="Y8" s="5">
        <v>2.2004611190243349E-2</v>
      </c>
      <c r="Z8" s="5">
        <v>0.11060872977080485</v>
      </c>
      <c r="AA8" s="5">
        <v>8.1929293235618438E-3</v>
      </c>
      <c r="AB8" s="5">
        <v>0.10803790960672251</v>
      </c>
      <c r="AC8" s="5">
        <v>1.1682983963787079E-2</v>
      </c>
      <c r="AD8" s="5">
        <v>6.2457736550082504E-3</v>
      </c>
      <c r="AE8" s="5">
        <v>9.602967337772772E-3</v>
      </c>
      <c r="AF8" s="5">
        <v>0.24976051338966515</v>
      </c>
      <c r="AG8" s="5">
        <v>9.3432843503291792E-3</v>
      </c>
      <c r="AH8" s="5">
        <v>0.10090515376403664</v>
      </c>
      <c r="AI8" s="5">
        <v>5.3949786362338312E-3</v>
      </c>
      <c r="AJ8" s="5">
        <v>5.6682638682822105E-2</v>
      </c>
      <c r="AK8" s="5">
        <v>8.4381354307222611E-3</v>
      </c>
      <c r="AL8" s="5">
        <v>1.7441930700078517E-2</v>
      </c>
      <c r="AM8" s="5">
        <v>2.3921470088348923E-3</v>
      </c>
      <c r="AN8" s="5">
        <v>8.5711998468158704E-2</v>
      </c>
      <c r="AO8" s="5">
        <v>1.2549626634759359E-2</v>
      </c>
      <c r="AP8" s="5">
        <v>1.573519728412285E-2</v>
      </c>
      <c r="AQ8" s="5">
        <v>7.6192730959705776E-4</v>
      </c>
      <c r="AR8" s="5">
        <v>0.26147019418442591</v>
      </c>
      <c r="AS8" s="5"/>
      <c r="AT8" s="5"/>
      <c r="AU8" s="5"/>
      <c r="AV8" s="5"/>
      <c r="AW8" s="5"/>
      <c r="AX8" s="5"/>
      <c r="AY8" s="5"/>
      <c r="AZ8" s="5"/>
      <c r="BA8" s="5"/>
      <c r="BB8" s="5"/>
    </row>
    <row r="9" spans="1:54" x14ac:dyDescent="0.3">
      <c r="A9" s="5">
        <v>15960</v>
      </c>
      <c r="B9" s="5"/>
      <c r="C9" s="5">
        <v>1.4057992029409632</v>
      </c>
      <c r="D9" s="5">
        <v>0.30229628867641017</v>
      </c>
      <c r="E9" s="5">
        <v>-2.1026089878285047E-2</v>
      </c>
      <c r="F9" s="5">
        <v>3.2925463203620262E-2</v>
      </c>
      <c r="G9" s="5">
        <v>1.0998602595755887E-2</v>
      </c>
      <c r="H9" s="5">
        <v>0.25965580042474606</v>
      </c>
      <c r="I9" s="5">
        <v>-2.8417483472407003E-2</v>
      </c>
      <c r="J9" s="5">
        <v>0.11310340105391441</v>
      </c>
      <c r="K9" s="5">
        <v>-5.8377526281085806E-3</v>
      </c>
      <c r="L9" s="5">
        <v>-8.5171051741124965E-2</v>
      </c>
      <c r="M9" s="5">
        <v>-2.6095543846643483E-2</v>
      </c>
      <c r="N9" s="5">
        <v>-0.24929170137386908</v>
      </c>
      <c r="O9" s="5">
        <v>1.3104332420299606E-2</v>
      </c>
      <c r="P9" s="5">
        <v>0.2894702749646238</v>
      </c>
      <c r="Q9" s="5">
        <v>1.6227254248916426E-2</v>
      </c>
      <c r="R9" s="5">
        <v>3.7327537593503116E-2</v>
      </c>
      <c r="S9" s="5">
        <v>3.1167055841119867E-2</v>
      </c>
      <c r="T9" s="5">
        <v>9.0767295830520803E-2</v>
      </c>
      <c r="U9" s="5">
        <v>3.4214885184236141E-2</v>
      </c>
      <c r="V9" s="5">
        <v>0.31194901027063421</v>
      </c>
      <c r="W9" s="5">
        <v>3.382068476281324E-2</v>
      </c>
      <c r="X9" s="5">
        <v>0.53051342736734486</v>
      </c>
      <c r="Y9" s="5">
        <v>2.2238216017790812E-2</v>
      </c>
      <c r="Z9" s="5">
        <v>0.111833744835433</v>
      </c>
      <c r="AA9" s="5">
        <v>8.2874429498473647E-3</v>
      </c>
      <c r="AB9" s="5">
        <v>0.109334208104611</v>
      </c>
      <c r="AC9" s="5">
        <v>1.1828587627121707E-2</v>
      </c>
      <c r="AD9" s="5">
        <v>6.3265252925836218E-3</v>
      </c>
      <c r="AE9" s="5">
        <v>9.7316176223872352E-3</v>
      </c>
      <c r="AF9" s="5">
        <v>0.25322386073821335</v>
      </c>
      <c r="AG9" s="5">
        <v>9.4772506581786865E-3</v>
      </c>
      <c r="AH9" s="5">
        <v>0.10239972684829693</v>
      </c>
      <c r="AI9" s="5">
        <v>5.4774513326681807E-3</v>
      </c>
      <c r="AJ9" s="5">
        <v>5.7576188438476117E-2</v>
      </c>
      <c r="AK9" s="5">
        <v>8.5751970107558785E-3</v>
      </c>
      <c r="AL9" s="5">
        <v>1.7733630273468918E-2</v>
      </c>
      <c r="AM9" s="5">
        <v>2.4333084054901171E-3</v>
      </c>
      <c r="AN9" s="5">
        <v>8.7228385541815098E-2</v>
      </c>
      <c r="AO9" s="5">
        <v>1.2777758356034005E-2</v>
      </c>
      <c r="AP9" s="5">
        <v>1.6028926789032321E-2</v>
      </c>
      <c r="AQ9" s="5">
        <v>7.7652406757454644E-4</v>
      </c>
      <c r="AR9" s="5">
        <v>0.26660816347412813</v>
      </c>
      <c r="AS9" s="5"/>
      <c r="AT9" s="5"/>
      <c r="AU9" s="5"/>
      <c r="AV9" s="5"/>
      <c r="AW9" s="5"/>
      <c r="AX9" s="5"/>
      <c r="AY9" s="5"/>
      <c r="AZ9" s="5"/>
      <c r="BA9" s="5"/>
      <c r="BB9" s="5"/>
    </row>
    <row r="10" spans="1:54" x14ac:dyDescent="0.3">
      <c r="A10" s="5">
        <v>15950</v>
      </c>
      <c r="B10" s="5"/>
      <c r="C10" s="5">
        <v>1.4202442847935248</v>
      </c>
      <c r="D10" s="5">
        <v>0.30268201763402092</v>
      </c>
      <c r="E10" s="5">
        <v>-2.1061858551541988E-2</v>
      </c>
      <c r="F10" s="5">
        <v>3.2995523100293182E-2</v>
      </c>
      <c r="G10" s="5">
        <v>1.1026715423981098E-2</v>
      </c>
      <c r="H10" s="5">
        <v>0.26043107453817155</v>
      </c>
      <c r="I10" s="5">
        <v>-2.8514587810608887E-2</v>
      </c>
      <c r="J10" s="5">
        <v>0.11353883873699958</v>
      </c>
      <c r="K10" s="5">
        <v>-5.8627634340506184E-3</v>
      </c>
      <c r="L10" s="5">
        <v>-8.5573085762685408E-2</v>
      </c>
      <c r="M10" s="5">
        <v>-2.6230141918083084E-2</v>
      </c>
      <c r="N10" s="5">
        <v>-0.25068700635035024</v>
      </c>
      <c r="O10" s="5">
        <v>1.31834547021502E-2</v>
      </c>
      <c r="P10" s="5">
        <v>0.29134612614383332</v>
      </c>
      <c r="Q10" s="5">
        <v>1.633961729463149E-2</v>
      </c>
      <c r="R10" s="5">
        <v>3.7602642987910766E-2</v>
      </c>
      <c r="S10" s="5">
        <v>3.1410700971826792E-2</v>
      </c>
      <c r="T10" s="5">
        <v>9.1517616108684779E-2</v>
      </c>
      <c r="U10" s="5">
        <v>3.4513140459990786E-2</v>
      </c>
      <c r="V10" s="5">
        <v>0.31480943194778538</v>
      </c>
      <c r="W10" s="5">
        <v>3.4146162094698611E-2</v>
      </c>
      <c r="X10" s="5">
        <v>0.53586070278450815</v>
      </c>
      <c r="Y10" s="5">
        <v>2.2472539668264534E-2</v>
      </c>
      <c r="Z10" s="5">
        <v>0.11306349862659848</v>
      </c>
      <c r="AA10" s="5">
        <v>8.3823947391427275E-3</v>
      </c>
      <c r="AB10" s="5">
        <v>0.11063748447129529</v>
      </c>
      <c r="AC10" s="5">
        <v>1.1975081151384927E-2</v>
      </c>
      <c r="AD10" s="5">
        <v>6.4078279700571523E-3</v>
      </c>
      <c r="AE10" s="5">
        <v>9.861235587752825E-3</v>
      </c>
      <c r="AF10" s="5">
        <v>0.25671563117457075</v>
      </c>
      <c r="AG10" s="5">
        <v>9.6124066358257119E-3</v>
      </c>
      <c r="AH10" s="5">
        <v>0.10390856358396221</v>
      </c>
      <c r="AI10" s="5">
        <v>5.5607650603150998E-3</v>
      </c>
      <c r="AJ10" s="5">
        <v>5.8479427411291009E-2</v>
      </c>
      <c r="AK10" s="5">
        <v>8.7138323233435164E-3</v>
      </c>
      <c r="AL10" s="5">
        <v>1.8028863417766265E-2</v>
      </c>
      <c r="AM10" s="5">
        <v>2.4749941811467212E-3</v>
      </c>
      <c r="AN10" s="5">
        <v>8.8765031698405022E-2</v>
      </c>
      <c r="AO10" s="5">
        <v>1.300907841034361E-2</v>
      </c>
      <c r="AP10" s="5">
        <v>1.6326941018440157E-2</v>
      </c>
      <c r="AQ10" s="5">
        <v>7.9134262287257134E-4</v>
      </c>
      <c r="AR10" s="5">
        <v>0.27182730873210376</v>
      </c>
      <c r="AS10" s="5"/>
      <c r="AT10" s="5"/>
      <c r="AU10" s="5"/>
      <c r="AV10" s="5"/>
      <c r="AW10" s="5"/>
      <c r="AX10" s="5"/>
      <c r="AY10" s="5"/>
      <c r="AZ10" s="5"/>
      <c r="BA10" s="5"/>
      <c r="BB10" s="5"/>
    </row>
    <row r="11" spans="1:54" x14ac:dyDescent="0.3">
      <c r="A11" s="5">
        <v>15940</v>
      </c>
      <c r="B11" s="5"/>
      <c r="C11" s="5">
        <v>1.4347641490196379</v>
      </c>
      <c r="D11" s="5">
        <v>0.30304269353880825</v>
      </c>
      <c r="E11" s="5">
        <v>-2.1095915391953365E-2</v>
      </c>
      <c r="F11" s="5">
        <v>3.3062962637043676E-2</v>
      </c>
      <c r="G11" s="5">
        <v>1.105397716294956E-2</v>
      </c>
      <c r="H11" s="5">
        <v>0.26118692597086868</v>
      </c>
      <c r="I11" s="5">
        <v>-2.8609650615476562E-2</v>
      </c>
      <c r="J11" s="5">
        <v>0.11396652942445533</v>
      </c>
      <c r="K11" s="5">
        <v>-5.8873961890631614E-3</v>
      </c>
      <c r="L11" s="5">
        <v>-8.5969955766326961E-2</v>
      </c>
      <c r="M11" s="5">
        <v>-2.6363275899905232E-2</v>
      </c>
      <c r="N11" s="5">
        <v>-0.25206955336396702</v>
      </c>
      <c r="O11" s="5">
        <v>1.3261976249752661E-2</v>
      </c>
      <c r="P11" s="5">
        <v>0.29321037035829606</v>
      </c>
      <c r="Q11" s="5">
        <v>1.6451429637562461E-2</v>
      </c>
      <c r="R11" s="5">
        <v>3.7876727219592482E-2</v>
      </c>
      <c r="S11" s="5">
        <v>3.1653711777685611E-2</v>
      </c>
      <c r="T11" s="5">
        <v>9.2266763760551887E-2</v>
      </c>
      <c r="U11" s="5">
        <v>3.4811222882678787E-2</v>
      </c>
      <c r="V11" s="5">
        <v>0.31767086855816495</v>
      </c>
      <c r="W11" s="5">
        <v>3.4472045353143868E-2</v>
      </c>
      <c r="X11" s="5">
        <v>0.54121922471190609</v>
      </c>
      <c r="Y11" s="5">
        <v>2.2707549354775862E-2</v>
      </c>
      <c r="Z11" s="5">
        <v>0.11429783287274684</v>
      </c>
      <c r="AA11" s="5">
        <v>8.4777735744624265E-3</v>
      </c>
      <c r="AB11" s="5">
        <v>0.11194760180148244</v>
      </c>
      <c r="AC11" s="5">
        <v>1.212245097233299E-2</v>
      </c>
      <c r="AD11" s="5">
        <v>6.4896752068667758E-3</v>
      </c>
      <c r="AE11" s="5">
        <v>9.9918126288131189E-3</v>
      </c>
      <c r="AF11" s="5">
        <v>0.26023564095702983</v>
      </c>
      <c r="AG11" s="5">
        <v>9.7487470929716862E-3</v>
      </c>
      <c r="AH11" s="5">
        <v>0.10543162817612373</v>
      </c>
      <c r="AI11" s="5">
        <v>5.6449191044968755E-3</v>
      </c>
      <c r="AJ11" s="5">
        <v>5.9392361960541096E-2</v>
      </c>
      <c r="AK11" s="5">
        <v>8.854044576379675E-3</v>
      </c>
      <c r="AL11" s="5">
        <v>1.8327641860815154E-2</v>
      </c>
      <c r="AM11" s="5">
        <v>2.5172067036264853E-3</v>
      </c>
      <c r="AN11" s="5">
        <v>9.0322051231195855E-2</v>
      </c>
      <c r="AO11" s="5">
        <v>1.3243608185639475E-2</v>
      </c>
      <c r="AP11" s="5">
        <v>1.6629273068023351E-2</v>
      </c>
      <c r="AQ11" s="5">
        <v>8.0638490435379589E-4</v>
      </c>
      <c r="AR11" s="5">
        <v>0.27712841178983116</v>
      </c>
      <c r="AS11" s="5"/>
      <c r="AT11" s="5"/>
      <c r="AU11" s="5"/>
      <c r="AV11" s="5"/>
      <c r="AW11" s="5"/>
      <c r="AX11" s="5"/>
      <c r="AY11" s="5"/>
      <c r="AZ11" s="5"/>
      <c r="BA11" s="5"/>
      <c r="BB11" s="5"/>
    </row>
    <row r="12" spans="1:54" x14ac:dyDescent="0.3">
      <c r="A12" s="5">
        <v>15930</v>
      </c>
      <c r="B12" s="5"/>
      <c r="C12" s="5">
        <v>1.449357901285498</v>
      </c>
      <c r="D12" s="5">
        <v>0.30337817739822243</v>
      </c>
      <c r="E12" s="5">
        <v>-2.1128248546992284E-2</v>
      </c>
      <c r="F12" s="5">
        <v>3.3127759897572759E-2</v>
      </c>
      <c r="G12" s="5">
        <v>1.1080379397843945E-2</v>
      </c>
      <c r="H12" s="5">
        <v>0.26192313101814385</v>
      </c>
      <c r="I12" s="5">
        <v>-2.8702644762296337E-2</v>
      </c>
      <c r="J12" s="5">
        <v>0.11438635509851114</v>
      </c>
      <c r="K12" s="5">
        <v>-5.9116443091274925E-3</v>
      </c>
      <c r="L12" s="5">
        <v>-8.6361558940897934E-2</v>
      </c>
      <c r="M12" s="5">
        <v>-2.6494912370770486E-2</v>
      </c>
      <c r="N12" s="5">
        <v>-0.25343900634154121</v>
      </c>
      <c r="O12" s="5">
        <v>1.3339878603310543E-2</v>
      </c>
      <c r="P12" s="5">
        <v>0.29506258445009564</v>
      </c>
      <c r="Q12" s="5">
        <v>1.6562666823642637E-2</v>
      </c>
      <c r="R12" s="5">
        <v>3.814973267432048E-2</v>
      </c>
      <c r="S12" s="5">
        <v>3.1896039304248461E-2</v>
      </c>
      <c r="T12" s="5">
        <v>9.3014594644980492E-2</v>
      </c>
      <c r="U12" s="5">
        <v>3.5109077887331544E-2</v>
      </c>
      <c r="V12" s="5">
        <v>0.3205328240192542</v>
      </c>
      <c r="W12" s="5">
        <v>3.4798281310224936E-2</v>
      </c>
      <c r="X12" s="5">
        <v>0.54658817363915446</v>
      </c>
      <c r="Y12" s="5">
        <v>2.2943211668462641E-2</v>
      </c>
      <c r="Z12" s="5">
        <v>0.11553658588466413</v>
      </c>
      <c r="AA12" s="5">
        <v>8.573568065133692E-3</v>
      </c>
      <c r="AB12" s="5">
        <v>0.11326441932692462</v>
      </c>
      <c r="AC12" s="5">
        <v>1.2270683082729994E-2</v>
      </c>
      <c r="AD12" s="5">
        <v>6.5720602735052838E-3</v>
      </c>
      <c r="AE12" s="5">
        <v>1.0123339741590675E-2</v>
      </c>
      <c r="AF12" s="5">
        <v>0.26378369562165821</v>
      </c>
      <c r="AG12" s="5">
        <v>9.8862664283585165E-3</v>
      </c>
      <c r="AH12" s="5">
        <v>0.10696888032312266</v>
      </c>
      <c r="AI12" s="5">
        <v>5.7299125081799003E-3</v>
      </c>
      <c r="AJ12" s="5">
        <v>6.0314995910860848E-2</v>
      </c>
      <c r="AK12" s="5">
        <v>8.9958366065102536E-3</v>
      </c>
      <c r="AL12" s="5">
        <v>1.8629976585472736E-2</v>
      </c>
      <c r="AM12" s="5">
        <v>2.5599482431255139E-3</v>
      </c>
      <c r="AN12" s="5">
        <v>9.1899555156136459E-2</v>
      </c>
      <c r="AO12" s="5">
        <v>1.3481368631504943E-2</v>
      </c>
      <c r="AP12" s="5">
        <v>1.6935955548295408E-2</v>
      </c>
      <c r="AQ12" s="5">
        <v>8.2165282116253269E-4</v>
      </c>
      <c r="AR12" s="5">
        <v>0.2825122492483656</v>
      </c>
      <c r="AS12" s="5"/>
      <c r="AT12" s="5"/>
      <c r="AU12" s="5"/>
      <c r="AV12" s="5"/>
      <c r="AW12" s="5"/>
      <c r="AX12" s="5"/>
      <c r="AY12" s="5"/>
      <c r="AZ12" s="5"/>
      <c r="BA12" s="5"/>
      <c r="BB12" s="5"/>
    </row>
    <row r="13" spans="1:54" x14ac:dyDescent="0.3">
      <c r="A13" s="5">
        <v>15920</v>
      </c>
      <c r="B13" s="5"/>
      <c r="C13" s="5">
        <v>1.4640246207906982</v>
      </c>
      <c r="D13" s="5">
        <v>0.30368833616805418</v>
      </c>
      <c r="E13" s="5">
        <v>-2.115884655752831E-2</v>
      </c>
      <c r="F13" s="5">
        <v>3.3189893543927408E-2</v>
      </c>
      <c r="G13" s="5">
        <v>1.1105913892534227E-2</v>
      </c>
      <c r="H13" s="5">
        <v>0.26263946980703834</v>
      </c>
      <c r="I13" s="5">
        <v>-2.8793543498680012E-2</v>
      </c>
      <c r="J13" s="5">
        <v>0.11479819901801605</v>
      </c>
      <c r="K13" s="5">
        <v>-5.9355012646289179E-3</v>
      </c>
      <c r="L13" s="5">
        <v>-8.674779308901312E-2</v>
      </c>
      <c r="M13" s="5">
        <v>-2.6625018038691189E-2</v>
      </c>
      <c r="N13" s="5">
        <v>-0.25479502985332464</v>
      </c>
      <c r="O13" s="5">
        <v>1.3417143304205625E-2</v>
      </c>
      <c r="P13" s="5">
        <v>0.29690234453641318</v>
      </c>
      <c r="Q13" s="5">
        <v>1.6673304314619324E-2</v>
      </c>
      <c r="R13" s="5">
        <v>3.8421601441246019E-2</v>
      </c>
      <c r="S13" s="5">
        <v>3.2137634261594147E-2</v>
      </c>
      <c r="T13" s="5">
        <v>9.3760963384359214E-2</v>
      </c>
      <c r="U13" s="5">
        <v>3.5406650344306248E-2</v>
      </c>
      <c r="V13" s="5">
        <v>0.32339479620058392</v>
      </c>
      <c r="W13" s="5">
        <v>3.5124815985428784E-2</v>
      </c>
      <c r="X13" s="5">
        <v>0.55196671675339726</v>
      </c>
      <c r="Y13" s="5">
        <v>2.3179492581572009E-2</v>
      </c>
      <c r="Z13" s="5">
        <v>0.11677959256310613</v>
      </c>
      <c r="AA13" s="5">
        <v>8.6697665467296396E-3</v>
      </c>
      <c r="AB13" s="5">
        <v>0.11458779240657588</v>
      </c>
      <c r="AC13" s="5">
        <v>1.2419763030252521E-2</v>
      </c>
      <c r="AD13" s="5">
        <v>6.6549761898183606E-3</v>
      </c>
      <c r="AE13" s="5">
        <v>1.0255807519634695E-2</v>
      </c>
      <c r="AF13" s="5">
        <v>0.2673595898646558</v>
      </c>
      <c r="AG13" s="5">
        <v>1.0024958624396224E-2</v>
      </c>
      <c r="AH13" s="5">
        <v>0.10852027514783487</v>
      </c>
      <c r="AI13" s="5">
        <v>5.8157440677230722E-3</v>
      </c>
      <c r="AJ13" s="5">
        <v>6.1247330501507366E-2</v>
      </c>
      <c r="AK13" s="5">
        <v>9.1392108706873469E-3</v>
      </c>
      <c r="AL13" s="5">
        <v>1.8935877810355696E-2</v>
      </c>
      <c r="AM13" s="5">
        <v>2.6032209693369066E-3</v>
      </c>
      <c r="AN13" s="5">
        <v>9.3497651100776527E-2</v>
      </c>
      <c r="AO13" s="5">
        <v>1.3722380241819238E-2</v>
      </c>
      <c r="AP13" s="5">
        <v>1.7247020561675631E-2</v>
      </c>
      <c r="AQ13" s="5">
        <v>8.3714826156558713E-4</v>
      </c>
      <c r="AR13" s="5">
        <v>0.28797959206751517</v>
      </c>
      <c r="AS13" s="5"/>
      <c r="AT13" s="5"/>
      <c r="AU13" s="5"/>
      <c r="AV13" s="5"/>
      <c r="AW13" s="5"/>
      <c r="AX13" s="5"/>
      <c r="AY13" s="5"/>
      <c r="AZ13" s="5"/>
      <c r="BA13" s="5"/>
      <c r="BB13" s="5"/>
    </row>
    <row r="14" spans="1:54" x14ac:dyDescent="0.3">
      <c r="A14" s="5">
        <v>15910</v>
      </c>
      <c r="B14" s="5"/>
      <c r="C14" s="5">
        <v>1.4787633600972117</v>
      </c>
      <c r="D14" s="5">
        <v>0.30397304282741006</v>
      </c>
      <c r="E14" s="5">
        <v>-2.1187698363879296E-2</v>
      </c>
      <c r="F14" s="5">
        <v>3.3249342827211648E-2</v>
      </c>
      <c r="G14" s="5">
        <v>1.1130572593538226E-2</v>
      </c>
      <c r="H14" s="5">
        <v>0.26333572639806024</v>
      </c>
      <c r="I14" s="5">
        <v>-2.8882320456500993E-2</v>
      </c>
      <c r="J14" s="5">
        <v>0.11520194576870155</v>
      </c>
      <c r="K14" s="5">
        <v>-5.9589605830689726E-3</v>
      </c>
      <c r="L14" s="5">
        <v>-8.7128556667955201E-2</v>
      </c>
      <c r="M14" s="5">
        <v>-2.6753559753843897E-2</v>
      </c>
      <c r="N14" s="5">
        <v>-0.2561372892367843</v>
      </c>
      <c r="O14" s="5">
        <v>1.3493751901505997E-2</v>
      </c>
      <c r="P14" s="5">
        <v>0.29872922615165137</v>
      </c>
      <c r="Q14" s="5">
        <v>1.6783317495832423E-2</v>
      </c>
      <c r="R14" s="5">
        <v>3.8692275330126182E-2</v>
      </c>
      <c r="S14" s="5">
        <v>3.2378447037957038E-2</v>
      </c>
      <c r="T14" s="5">
        <v>9.450572340150834E-2</v>
      </c>
      <c r="U14" s="5">
        <v>3.5703884571916741E-2</v>
      </c>
      <c r="V14" s="5">
        <v>0.32625627702516885</v>
      </c>
      <c r="W14" s="5">
        <v>3.5451594654935602E-2</v>
      </c>
      <c r="X14" s="5">
        <v>0.55735400805448543</v>
      </c>
      <c r="Y14" s="5">
        <v>2.3416357450868973E-2</v>
      </c>
      <c r="Z14" s="5">
        <v>0.11802668440808628</v>
      </c>
      <c r="AA14" s="5">
        <v>8.7663570811244741E-3</v>
      </c>
      <c r="AB14" s="5">
        <v>0.11591757251833537</v>
      </c>
      <c r="AC14" s="5">
        <v>1.2569675915559842E-2</v>
      </c>
      <c r="AD14" s="5">
        <v>6.7384157233866164E-3</v>
      </c>
      <c r="AE14" s="5">
        <v>1.0389206150587452E-2</v>
      </c>
      <c r="AF14" s="5">
        <v>0.27096310742747298</v>
      </c>
      <c r="AG14" s="5">
        <v>1.016481724187855E-2</v>
      </c>
      <c r="AH14" s="5">
        <v>0.11008576312970728</v>
      </c>
      <c r="AI14" s="5">
        <v>5.9024123286543677E-3</v>
      </c>
      <c r="AJ14" s="5">
        <v>6.2189364335778506E-2</v>
      </c>
      <c r="AK14" s="5">
        <v>9.2841694377228043E-3</v>
      </c>
      <c r="AL14" s="5">
        <v>1.9245354970526159E-2</v>
      </c>
      <c r="AM14" s="5">
        <v>2.647026948556939E-3</v>
      </c>
      <c r="AN14" s="5">
        <v>9.5116443192278952E-2</v>
      </c>
      <c r="AO14" s="5">
        <v>1.3966663037236263E-2</v>
      </c>
      <c r="AP14" s="5">
        <v>1.7562499679259914E-2</v>
      </c>
      <c r="AQ14" s="5">
        <v>8.5287309177525057E-4</v>
      </c>
      <c r="AR14" s="5">
        <v>0.29353120514765008</v>
      </c>
      <c r="AS14" s="5"/>
      <c r="AT14" s="5"/>
      <c r="AU14" s="5"/>
      <c r="AV14" s="5"/>
      <c r="AW14" s="5"/>
      <c r="AX14" s="5"/>
      <c r="AY14" s="5"/>
      <c r="AZ14" s="5"/>
      <c r="BA14" s="5"/>
      <c r="BB14" s="5"/>
    </row>
    <row r="15" spans="1:54" x14ac:dyDescent="0.3">
      <c r="A15" s="5">
        <v>15900</v>
      </c>
      <c r="B15" s="5"/>
      <c r="C15" s="5">
        <v>1.4935731449639638</v>
      </c>
      <c r="D15" s="5">
        <v>0.3042321764515169</v>
      </c>
      <c r="E15" s="5">
        <v>-2.1214793311727827E-2</v>
      </c>
      <c r="F15" s="5">
        <v>3.3306087598113418E-2</v>
      </c>
      <c r="G15" s="5">
        <v>1.1154347633930875E-2</v>
      </c>
      <c r="H15" s="5">
        <v>0.26401168888596771</v>
      </c>
      <c r="I15" s="5">
        <v>-2.8968949663757276E-2</v>
      </c>
      <c r="J15" s="5">
        <v>0.11559748131328762</v>
      </c>
      <c r="K15" s="5">
        <v>-5.9820158517764586E-3</v>
      </c>
      <c r="L15" s="5">
        <v>-8.7503748830667985E-2</v>
      </c>
      <c r="M15" s="5">
        <v>-2.6880504521444148E-2</v>
      </c>
      <c r="N15" s="5">
        <v>-0.25746545072131111</v>
      </c>
      <c r="O15" s="5">
        <v>1.3569685958540103E-2</v>
      </c>
      <c r="P15" s="5">
        <v>0.30054280439139291</v>
      </c>
      <c r="Q15" s="5">
        <v>1.6892681684115941E-2</v>
      </c>
      <c r="R15" s="5">
        <v>3.8961695888879981E-2</v>
      </c>
      <c r="S15" s="5">
        <v>3.2618427713667034E-2</v>
      </c>
      <c r="T15" s="5">
        <v>9.5248726957587321E-2</v>
      </c>
      <c r="U15" s="5">
        <v>3.6000724349479471E-2</v>
      </c>
      <c r="V15" s="5">
        <v>0.32911675257498707</v>
      </c>
      <c r="W15" s="5">
        <v>3.5778561861365507E-2</v>
      </c>
      <c r="X15" s="5">
        <v>0.56274918847777422</v>
      </c>
      <c r="Y15" s="5">
        <v>2.3653771021372429E-2</v>
      </c>
      <c r="Z15" s="5">
        <v>0.11927768952983486</v>
      </c>
      <c r="AA15" s="5">
        <v>8.8633274566730872E-3</v>
      </c>
      <c r="AB15" s="5">
        <v>0.11725360725241114</v>
      </c>
      <c r="AC15" s="5">
        <v>1.2720406390533762E-2</v>
      </c>
      <c r="AD15" s="5">
        <v>6.8223713879935867E-3</v>
      </c>
      <c r="AE15" s="5">
        <v>1.0523525412873481E-2</v>
      </c>
      <c r="AF15" s="5">
        <v>0.27459402098480101</v>
      </c>
      <c r="AG15" s="5">
        <v>1.0305835414790972E-2</v>
      </c>
      <c r="AH15" s="5">
        <v>0.11166529003760239</v>
      </c>
      <c r="AI15" s="5">
        <v>5.9899155814785608E-3</v>
      </c>
      <c r="AJ15" s="5">
        <v>6.3141093330607981E-2</v>
      </c>
      <c r="AK15" s="5">
        <v>9.4307139798439667E-3</v>
      </c>
      <c r="AL15" s="5">
        <v>1.9558416698129005E-2</v>
      </c>
      <c r="AM15" s="5">
        <v>2.6913681407759976E-3</v>
      </c>
      <c r="AN15" s="5">
        <v>9.6756031944549306E-2</v>
      </c>
      <c r="AO15" s="5">
        <v>1.4214236547484774E-2</v>
      </c>
      <c r="AP15" s="5">
        <v>1.7882423917297684E-2</v>
      </c>
      <c r="AQ15" s="5">
        <v>8.6882915475455682E-4</v>
      </c>
      <c r="AR15" s="5">
        <v>0.29916784690419723</v>
      </c>
      <c r="AS15" s="5"/>
      <c r="AT15" s="5"/>
      <c r="AU15" s="5"/>
      <c r="AV15" s="5"/>
      <c r="AW15" s="5"/>
      <c r="AX15" s="5"/>
      <c r="AY15" s="5"/>
      <c r="AZ15" s="5"/>
      <c r="BA15" s="5"/>
      <c r="BB15" s="5"/>
    </row>
    <row r="16" spans="1:54" x14ac:dyDescent="0.3">
      <c r="A16" s="5">
        <v>15890</v>
      </c>
      <c r="B16" s="5"/>
      <c r="C16" s="5">
        <v>1.5084529741871675</v>
      </c>
      <c r="D16" s="5">
        <v>0.30446562228230201</v>
      </c>
      <c r="E16" s="5">
        <v>-2.1240121157898161E-2</v>
      </c>
      <c r="F16" s="5">
        <v>3.33601083172399E-2</v>
      </c>
      <c r="G16" s="5">
        <v>1.1177231337199644E-2</v>
      </c>
      <c r="H16" s="5">
        <v>0.26466714949954218</v>
      </c>
      <c r="I16" s="5">
        <v>-2.9053405556354873E-2</v>
      </c>
      <c r="J16" s="5">
        <v>0.11598469304140038</v>
      </c>
      <c r="K16" s="5">
        <v>-6.004660720616015E-3</v>
      </c>
      <c r="L16" s="5">
        <v>-8.7873269466820433E-2</v>
      </c>
      <c r="M16" s="5">
        <v>-2.7005819514676437E-2</v>
      </c>
      <c r="N16" s="5">
        <v>-0.25877918155379026</v>
      </c>
      <c r="O16" s="5">
        <v>1.3644927059533195E-2</v>
      </c>
      <c r="P16" s="5">
        <v>0.30234265405812516</v>
      </c>
      <c r="Q16" s="5">
        <v>1.7001372135820248E-2</v>
      </c>
      <c r="R16" s="5">
        <v>3.9229804421469137E-2</v>
      </c>
      <c r="S16" s="5">
        <v>3.2857526075398893E-2</v>
      </c>
      <c r="T16" s="5">
        <v>9.598982519100431E-2</v>
      </c>
      <c r="U16" s="5">
        <v>3.6297112930772493E-2</v>
      </c>
      <c r="V16" s="5">
        <v>0.33197570320052183</v>
      </c>
      <c r="W16" s="5">
        <v>3.610566142399188E-2</v>
      </c>
      <c r="X16" s="5">
        <v>0.56815138602456294</v>
      </c>
      <c r="Y16" s="5">
        <v>2.3891697430422652E-2</v>
      </c>
      <c r="Z16" s="5">
        <v>0.12053243266145919</v>
      </c>
      <c r="AA16" s="5">
        <v>8.9606651885172483E-3</v>
      </c>
      <c r="AB16" s="5">
        <v>0.11859574030633006</v>
      </c>
      <c r="AC16" s="5">
        <v>1.2871938656692191E-2</v>
      </c>
      <c r="AD16" s="5">
        <v>6.9068354421824548E-3</v>
      </c>
      <c r="AE16" s="5">
        <v>1.0658754672516282E-2</v>
      </c>
      <c r="AF16" s="5">
        <v>0.27825209203555418</v>
      </c>
      <c r="AG16" s="5">
        <v>1.0448005845216424E-2</v>
      </c>
      <c r="AH16" s="5">
        <v>0.11325879686350301</v>
      </c>
      <c r="AI16" s="5">
        <v>6.0782518575189888E-3</v>
      </c>
      <c r="AJ16" s="5">
        <v>6.4102510666379064E-2</v>
      </c>
      <c r="AK16" s="5">
        <v>9.5788457642574307E-3</v>
      </c>
      <c r="AL16" s="5">
        <v>1.9875070802987144E-2</v>
      </c>
      <c r="AM16" s="5">
        <v>2.7362463967554162E-3</v>
      </c>
      <c r="AN16" s="5">
        <v>9.8416514144542347E-2</v>
      </c>
      <c r="AO16" s="5">
        <v>1.4465119793494005E-2</v>
      </c>
      <c r="AP16" s="5">
        <v>1.8206823713382395E-2</v>
      </c>
      <c r="AQ16" s="5">
        <v>8.85018269005095E-4</v>
      </c>
      <c r="AR16" s="5">
        <v>0.30489026883489051</v>
      </c>
      <c r="AS16" s="5"/>
      <c r="AT16" s="5"/>
      <c r="AU16" s="5"/>
      <c r="AV16" s="5"/>
      <c r="AW16" s="5"/>
      <c r="AX16" s="5"/>
      <c r="AY16" s="5"/>
      <c r="AZ16" s="5"/>
      <c r="BA16" s="5"/>
      <c r="BB16" s="5"/>
    </row>
    <row r="17" spans="1:54" x14ac:dyDescent="0.3">
      <c r="A17" s="5">
        <v>15880</v>
      </c>
      <c r="B17" s="5"/>
      <c r="C17" s="5">
        <v>1.5234018194465873</v>
      </c>
      <c r="D17" s="5">
        <v>0.30467327179669862</v>
      </c>
      <c r="E17" s="5">
        <v>-2.1263672075989594E-2</v>
      </c>
      <c r="F17" s="5">
        <v>3.341138606525465E-2</v>
      </c>
      <c r="G17" s="5">
        <v>1.1199216221043643E-2</v>
      </c>
      <c r="H17" s="5">
        <v>0.26530190470029058</v>
      </c>
      <c r="I17" s="5">
        <v>-2.9135662989804766E-2</v>
      </c>
      <c r="J17" s="5">
        <v>0.11636346981927718</v>
      </c>
      <c r="K17" s="5">
        <v>-6.026888904692663E-3</v>
      </c>
      <c r="L17" s="5">
        <v>-8.8237019243920703E-2</v>
      </c>
      <c r="M17" s="5">
        <v>-2.7129472087673929E-2</v>
      </c>
      <c r="N17" s="5">
        <v>-0.26007815012497337</v>
      </c>
      <c r="O17" s="5">
        <v>1.3719456816304185E-2</v>
      </c>
      <c r="P17" s="5">
        <v>0.30412834980867992</v>
      </c>
      <c r="Q17" s="5">
        <v>1.7109364054951906E-2</v>
      </c>
      <c r="R17" s="5">
        <v>3.9496542006097535E-2</v>
      </c>
      <c r="S17" s="5">
        <v>3.309569163072644E-2</v>
      </c>
      <c r="T17" s="5">
        <v>9.6728868157320264E-2</v>
      </c>
      <c r="U17" s="5">
        <v>3.6592993057905324E-2</v>
      </c>
      <c r="V17" s="5">
        <v>0.33483260363435419</v>
      </c>
      <c r="W17" s="5">
        <v>3.6432836449422558E-2</v>
      </c>
      <c r="X17" s="5">
        <v>0.57355971590024246</v>
      </c>
      <c r="Y17" s="5">
        <v>2.4130100212083998E-2</v>
      </c>
      <c r="Z17" s="5">
        <v>0.12179073517332299</v>
      </c>
      <c r="AA17" s="5">
        <v>9.0583575190199012E-3</v>
      </c>
      <c r="AB17" s="5">
        <v>0.11994381148163077</v>
      </c>
      <c r="AC17" s="5">
        <v>1.3024256463780007E-2</v>
      </c>
      <c r="AD17" s="5">
        <v>6.9917998879037019E-3</v>
      </c>
      <c r="AE17" s="5">
        <v>1.079488288008575E-2</v>
      </c>
      <c r="AF17" s="5">
        <v>0.28193707079696573</v>
      </c>
      <c r="AG17" s="5">
        <v>1.0591320798342607E-2</v>
      </c>
      <c r="AH17" s="5">
        <v>0.11486621975713132</v>
      </c>
      <c r="AI17" s="5">
        <v>6.1674189247963749E-3</v>
      </c>
      <c r="AJ17" s="5">
        <v>6.5073606736979178E-2</v>
      </c>
      <c r="AK17" s="5">
        <v>9.7285656447248167E-3</v>
      </c>
      <c r="AL17" s="5">
        <v>2.0195324253167689E-2</v>
      </c>
      <c r="AM17" s="5">
        <v>2.7816634550917479E-3</v>
      </c>
      <c r="AN17" s="5">
        <v>0.10009798273777185</v>
      </c>
      <c r="AO17" s="5">
        <v>1.4719331269351797E-2</v>
      </c>
      <c r="AP17" s="5">
        <v>1.8535728902360441E-2</v>
      </c>
      <c r="AQ17" s="5">
        <v>9.0144222733765968E-4</v>
      </c>
      <c r="AR17" s="5">
        <v>0.31069921507981124</v>
      </c>
      <c r="AS17" s="5"/>
      <c r="AT17" s="5"/>
      <c r="AU17" s="5"/>
      <c r="AV17" s="5"/>
      <c r="AW17" s="5"/>
      <c r="AX17" s="5"/>
      <c r="AY17" s="5"/>
      <c r="AZ17" s="5"/>
      <c r="BA17" s="5"/>
      <c r="BB17" s="5"/>
    </row>
    <row r="18" spans="1:54" x14ac:dyDescent="0.3">
      <c r="A18" s="5">
        <v>15870</v>
      </c>
      <c r="B18" s="5"/>
      <c r="C18" s="5">
        <v>1.5384186251578991</v>
      </c>
      <c r="D18" s="5">
        <v>0.30485502277262566</v>
      </c>
      <c r="E18" s="5">
        <v>-2.1285436661862493E-2</v>
      </c>
      <c r="F18" s="5">
        <v>3.3459902552809881E-2</v>
      </c>
      <c r="G18" s="5">
        <v>1.1220295001114043E-2</v>
      </c>
      <c r="H18" s="5">
        <v>0.26591575528001687</v>
      </c>
      <c r="I18" s="5">
        <v>-2.921569725082614E-2</v>
      </c>
      <c r="J18" s="5">
        <v>0.11673370203922773</v>
      </c>
      <c r="K18" s="5">
        <v>-6.0486941870509818E-3</v>
      </c>
      <c r="L18" s="5">
        <v>-8.8594899648459041E-2</v>
      </c>
      <c r="M18" s="5">
        <v>-2.7251429788541209E-2</v>
      </c>
      <c r="N18" s="5">
        <v>-0.26136202609660131</v>
      </c>
      <c r="O18" s="5">
        <v>1.3793256875019238E-2</v>
      </c>
      <c r="P18" s="5">
        <v>0.30589946630333575</v>
      </c>
      <c r="Q18" s="5">
        <v>1.721663260142834E-2</v>
      </c>
      <c r="R18" s="5">
        <v>3.9761849513724384E-2</v>
      </c>
      <c r="S18" s="5">
        <v>3.333287362297737E-2</v>
      </c>
      <c r="T18" s="5">
        <v>9.7465704870139031E-2</v>
      </c>
      <c r="U18" s="5">
        <v>3.6888306975599569E-2</v>
      </c>
      <c r="V18" s="5">
        <v>0.3376869231088106</v>
      </c>
      <c r="W18" s="5">
        <v>3.6760029342750342E-2</v>
      </c>
      <c r="X18" s="5">
        <v>0.57897328066020426</v>
      </c>
      <c r="Y18" s="5">
        <v>2.4368942301883949E-2</v>
      </c>
      <c r="Z18" s="5">
        <v>0.12305241508916087</v>
      </c>
      <c r="AA18" s="5">
        <v>9.1563914183297283E-3</v>
      </c>
      <c r="AB18" s="5">
        <v>0.12129765668226596</v>
      </c>
      <c r="AC18" s="5">
        <v>1.3177343108541966E-2</v>
      </c>
      <c r="AD18" s="5">
        <v>7.0772564692564198E-3</v>
      </c>
      <c r="AE18" s="5">
        <v>1.0931898567781161E-2</v>
      </c>
      <c r="AF18" s="5">
        <v>0.28564869610190008</v>
      </c>
      <c r="AG18" s="5">
        <v>1.0735772097576281E-2</v>
      </c>
      <c r="AH18" s="5">
        <v>0.11648748996153713</v>
      </c>
      <c r="AI18" s="5">
        <v>6.2574142839477778E-3</v>
      </c>
      <c r="AJ18" s="5">
        <v>6.6054369100137983E-2</v>
      </c>
      <c r="AK18" s="5">
        <v>9.8798740531557232E-3</v>
      </c>
      <c r="AL18" s="5">
        <v>2.0519183155526109E-2</v>
      </c>
      <c r="AM18" s="5">
        <v>2.8276209392695379E-3</v>
      </c>
      <c r="AN18" s="5">
        <v>0.10180052671308741</v>
      </c>
      <c r="AO18" s="5">
        <v>1.4976888924100956E-2</v>
      </c>
      <c r="AP18" s="5">
        <v>1.8869168691966309E-2</v>
      </c>
      <c r="AQ18" s="5">
        <v>9.181027956259222E-4</v>
      </c>
      <c r="AR18" s="5">
        <v>0.31659542197430462</v>
      </c>
      <c r="AS18" s="5"/>
      <c r="AT18" s="5"/>
      <c r="AU18" s="5"/>
      <c r="AV18" s="5"/>
      <c r="AW18" s="5"/>
      <c r="AX18" s="5"/>
      <c r="AY18" s="5"/>
      <c r="AZ18" s="5"/>
      <c r="BA18" s="5"/>
      <c r="BB18" s="5"/>
    </row>
    <row r="19" spans="1:54" x14ac:dyDescent="0.3">
      <c r="A19" s="5">
        <v>15860</v>
      </c>
      <c r="B19" s="5"/>
      <c r="C19" s="5">
        <v>1.5535023083313038</v>
      </c>
      <c r="D19" s="5">
        <v>0.30501077935259169</v>
      </c>
      <c r="E19" s="5">
        <v>-2.1305405938972913E-2</v>
      </c>
      <c r="F19" s="5">
        <v>3.350564013026687E-2</v>
      </c>
      <c r="G19" s="5">
        <v>1.1240460594693347E-2</v>
      </c>
      <c r="H19" s="5">
        <v>0.26650850645720092</v>
      </c>
      <c r="I19" s="5">
        <v>-2.9293484068849424E-2</v>
      </c>
      <c r="J19" s="5">
        <v>0.11709528166882507</v>
      </c>
      <c r="K19" s="5">
        <v>-6.0700704213672912E-3</v>
      </c>
      <c r="L19" s="5">
        <v>-8.8946813027057467E-2</v>
      </c>
      <c r="M19" s="5">
        <v>-2.7371660372413426E-2</v>
      </c>
      <c r="N19" s="5">
        <v>-0.26263048052921412</v>
      </c>
      <c r="O19" s="5">
        <v>1.3866308922999795E-2</v>
      </c>
      <c r="P19" s="5">
        <v>0.30765557835651036</v>
      </c>
      <c r="Q19" s="5">
        <v>1.732315289944434E-2</v>
      </c>
      <c r="R19" s="5">
        <v>4.0025667626884406E-2</v>
      </c>
      <c r="S19" s="5">
        <v>3.3569021046385844E-2</v>
      </c>
      <c r="T19" s="5">
        <v>9.8200183342975325E-2</v>
      </c>
      <c r="U19" s="5">
        <v>3.7182996445877581E-2</v>
      </c>
      <c r="V19" s="5">
        <v>0.34053812547765683</v>
      </c>
      <c r="W19" s="5">
        <v>3.7087181819173608E-2</v>
      </c>
      <c r="X19" s="5">
        <v>0.58439117036352595</v>
      </c>
      <c r="Y19" s="5">
        <v>2.4608186041893475E-2</v>
      </c>
      <c r="Z19" s="5">
        <v>0.12431728710395699</v>
      </c>
      <c r="AA19" s="5">
        <v>9.2547535850780981E-3</v>
      </c>
      <c r="AB19" s="5">
        <v>0.1226571079147513</v>
      </c>
      <c r="AC19" s="5">
        <v>1.333118143368053E-2</v>
      </c>
      <c r="AD19" s="5">
        <v>7.1631966713252004E-3</v>
      </c>
      <c r="AE19" s="5">
        <v>1.1069789846653567E-2</v>
      </c>
      <c r="AF19" s="5">
        <v>0.2893866952995196</v>
      </c>
      <c r="AG19" s="5">
        <v>1.0881351119769025E-2</v>
      </c>
      <c r="AH19" s="5">
        <v>0.11812253374970869</v>
      </c>
      <c r="AI19" s="5">
        <v>6.3482351641886911E-3</v>
      </c>
      <c r="AJ19" s="5">
        <v>6.7044782428072783E-2</v>
      </c>
      <c r="AK19" s="5">
        <v>1.0032770991223456E-2</v>
      </c>
      <c r="AL19" s="5">
        <v>2.0846652736241238E-2</v>
      </c>
      <c r="AM19" s="5">
        <v>2.8741203547042048E-3</v>
      </c>
      <c r="AN19" s="5">
        <v>0.10352423098674765</v>
      </c>
      <c r="AO19" s="5">
        <v>1.5237810143380253E-2</v>
      </c>
      <c r="AP19" s="5">
        <v>1.9207171638190201E-2</v>
      </c>
      <c r="AQ19" s="5">
        <v>9.3500171154345098E-4</v>
      </c>
      <c r="AR19" s="5">
        <v>0.32257961759484199</v>
      </c>
      <c r="AS19" s="5"/>
      <c r="AT19" s="5"/>
      <c r="AU19" s="5"/>
      <c r="AV19" s="5"/>
      <c r="AW19" s="5"/>
      <c r="AX19" s="5"/>
      <c r="AY19" s="5"/>
      <c r="AZ19" s="5"/>
      <c r="BA19" s="5"/>
      <c r="BB19" s="5"/>
    </row>
    <row r="20" spans="1:54" x14ac:dyDescent="0.3">
      <c r="A20" s="5">
        <v>15850</v>
      </c>
      <c r="B20" s="5"/>
      <c r="C20" s="5">
        <v>1.568651758436568</v>
      </c>
      <c r="D20" s="5">
        <v>0.30514045210487617</v>
      </c>
      <c r="E20" s="5">
        <v>-2.1323571363552094E-2</v>
      </c>
      <c r="F20" s="5">
        <v>3.3548581797198232E-2</v>
      </c>
      <c r="G20" s="5">
        <v>1.1259706124311141E-2</v>
      </c>
      <c r="H20" s="5">
        <v>0.26707996797212546</v>
      </c>
      <c r="I20" s="5">
        <v>-2.9368999627411886E-2</v>
      </c>
      <c r="J20" s="5">
        <v>0.11744810229979663</v>
      </c>
      <c r="K20" s="5">
        <v>-6.091011534633455E-3</v>
      </c>
      <c r="L20" s="5">
        <v>-8.9292662627605351E-2</v>
      </c>
      <c r="M20" s="5">
        <v>-2.7490131814545939E-2</v>
      </c>
      <c r="N20" s="5">
        <v>-0.26388318601058453</v>
      </c>
      <c r="O20" s="5">
        <v>1.3938594695581721E-2</v>
      </c>
      <c r="P20" s="5">
        <v>0.30939626108898977</v>
      </c>
      <c r="Q20" s="5">
        <v>1.7428900045947014E-2</v>
      </c>
      <c r="R20" s="5">
        <v>4.0287936858809305E-2</v>
      </c>
      <c r="S20" s="5">
        <v>3.3804082661538032E-2</v>
      </c>
      <c r="T20" s="5">
        <v>9.8932150632091015E-2</v>
      </c>
      <c r="U20" s="5">
        <v>3.7477002763156179E-2</v>
      </c>
      <c r="V20" s="5">
        <v>0.34338566934183273</v>
      </c>
      <c r="W20" s="5">
        <v>3.7414234916087918E-2</v>
      </c>
      <c r="X20" s="5">
        <v>0.58981246273448207</v>
      </c>
      <c r="Y20" s="5">
        <v>2.4847793186149464E-2</v>
      </c>
      <c r="Z20" s="5">
        <v>0.12558516260359559</v>
      </c>
      <c r="AA20" s="5">
        <v>9.3534304472097322E-3</v>
      </c>
      <c r="AB20" s="5">
        <v>0.12402199329008154</v>
      </c>
      <c r="AC20" s="5">
        <v>1.3485753827003131E-2</v>
      </c>
      <c r="AD20" s="5">
        <v>7.249611719115227E-3</v>
      </c>
      <c r="AE20" s="5">
        <v>1.1208544403971718E-2</v>
      </c>
      <c r="AF20" s="5">
        <v>0.29315078415941043</v>
      </c>
      <c r="AG20" s="5">
        <v>1.1028048790559403E-2</v>
      </c>
      <c r="AH20" s="5">
        <v>0.11977127236226634</v>
      </c>
      <c r="AI20" s="5">
        <v>6.4398785193214968E-3</v>
      </c>
      <c r="AJ20" s="5">
        <v>6.8044828458484613E-2</v>
      </c>
      <c r="AK20" s="5">
        <v>1.018725602200753E-2</v>
      </c>
      <c r="AL20" s="5">
        <v>2.1177737321350733E-2</v>
      </c>
      <c r="AM20" s="5">
        <v>2.9211630857763657E-3</v>
      </c>
      <c r="AN20" s="5">
        <v>0.10526917628585612</v>
      </c>
      <c r="AO20" s="5">
        <v>1.550211173091633E-2</v>
      </c>
      <c r="AP20" s="5">
        <v>1.9549765620386947E-2</v>
      </c>
      <c r="AQ20" s="5">
        <v>9.5214068328443725E-4</v>
      </c>
      <c r="AR20" s="5">
        <v>0.32865252129789951</v>
      </c>
      <c r="AS20" s="5"/>
      <c r="AT20" s="5"/>
      <c r="AU20" s="5"/>
      <c r="AV20" s="5"/>
      <c r="AW20" s="5"/>
      <c r="AX20" s="5"/>
      <c r="AY20" s="5"/>
      <c r="AZ20" s="5"/>
      <c r="BA20" s="5"/>
      <c r="BB20" s="5"/>
    </row>
    <row r="21" spans="1:54" x14ac:dyDescent="0.3">
      <c r="A21" s="5">
        <v>15840</v>
      </c>
      <c r="B21" s="5"/>
      <c r="C21" s="5">
        <v>1.583865837274669</v>
      </c>
      <c r="D21" s="5">
        <v>0.30524395808223947</v>
      </c>
      <c r="E21" s="5">
        <v>-2.1339924829627085E-2</v>
      </c>
      <c r="F21" s="5">
        <v>3.3588711211665193E-2</v>
      </c>
      <c r="G21" s="5">
        <v>1.12780249212939E-2</v>
      </c>
      <c r="H21" s="5">
        <v>0.26762995418069035</v>
      </c>
      <c r="I21" s="5">
        <v>-2.9442220575438938E-2</v>
      </c>
      <c r="J21" s="5">
        <v>0.11779205919658849</v>
      </c>
      <c r="K21" s="5">
        <v>-6.1115115298307609E-3</v>
      </c>
      <c r="L21" s="5">
        <v>-8.9632352640358168E-2</v>
      </c>
      <c r="M21" s="5">
        <v>-2.760681232342695E-2</v>
      </c>
      <c r="N21" s="5">
        <v>-0.26511981678472035</v>
      </c>
      <c r="O21" s="5">
        <v>1.4010095983022306E-2</v>
      </c>
      <c r="P21" s="5">
        <v>0.31112109008163297</v>
      </c>
      <c r="Q21" s="5">
        <v>1.7533849119216426E-2</v>
      </c>
      <c r="R21" s="5">
        <v>4.0548597572843965E-2</v>
      </c>
      <c r="S21" s="5">
        <v>3.4038007011105306E-2</v>
      </c>
      <c r="T21" s="5">
        <v>9.9661452880290172E-2</v>
      </c>
      <c r="U21" s="5">
        <v>3.7770266769744362E-2</v>
      </c>
      <c r="V21" s="5">
        <v>0.34622900817921731</v>
      </c>
      <c r="W21" s="5">
        <v>3.7741129005648424E-2</v>
      </c>
      <c r="X21" s="5">
        <v>0.59523622333192738</v>
      </c>
      <c r="Y21" s="5">
        <v>2.5087724906422394E-2</v>
      </c>
      <c r="Z21" s="5">
        <v>0.12685584968631305</v>
      </c>
      <c r="AA21" s="5">
        <v>9.4524081629491045E-3</v>
      </c>
      <c r="AB21" s="5">
        <v>0.12539213702745108</v>
      </c>
      <c r="AC21" s="5">
        <v>1.3641042220762461E-2</v>
      </c>
      <c r="AD21" s="5">
        <v>7.3364925765881332E-3</v>
      </c>
      <c r="AE21" s="5">
        <v>1.134814950073572E-2</v>
      </c>
      <c r="AF21" s="5">
        <v>0.29694066677928982</v>
      </c>
      <c r="AG21" s="5">
        <v>1.1175855579836236E-2</v>
      </c>
      <c r="AH21" s="5">
        <v>0.12143362194628524</v>
      </c>
      <c r="AI21" s="5">
        <v>6.5323410237933168E-3</v>
      </c>
      <c r="AJ21" s="5">
        <v>6.905448594593E-2</v>
      </c>
      <c r="AK21" s="5">
        <v>1.0343328261669562E-2</v>
      </c>
      <c r="AL21" s="5">
        <v>2.1512440317296815E-2</v>
      </c>
      <c r="AM21" s="5">
        <v>2.9687503928590145E-3</v>
      </c>
      <c r="AN21" s="5">
        <v>0.10703543903119328</v>
      </c>
      <c r="AO21" s="5">
        <v>1.5769809889874579E-2</v>
      </c>
      <c r="AP21" s="5">
        <v>1.9896977816132182E-2</v>
      </c>
      <c r="AQ21" s="5">
        <v>9.6952138826833967E-4</v>
      </c>
      <c r="AR21" s="5">
        <v>0.33481484325196409</v>
      </c>
      <c r="AS21" s="5"/>
      <c r="AT21" s="5"/>
      <c r="AU21" s="5"/>
      <c r="AV21" s="5"/>
      <c r="AW21" s="5"/>
      <c r="AX21" s="5"/>
      <c r="AY21" s="5"/>
      <c r="AZ21" s="5"/>
      <c r="BA21" s="5"/>
      <c r="BB21" s="5"/>
    </row>
    <row r="22" spans="1:54" x14ac:dyDescent="0.3">
      <c r="A22" s="5">
        <v>15830</v>
      </c>
      <c r="B22" s="5"/>
      <c r="C22" s="5">
        <v>1.5991433788561817</v>
      </c>
      <c r="D22" s="5">
        <v>0.30532122087811625</v>
      </c>
      <c r="E22" s="5">
        <v>-2.1354458673878723E-2</v>
      </c>
      <c r="F22" s="5">
        <v>3.3626012699263651E-2</v>
      </c>
      <c r="G22" s="5">
        <v>1.1295410529246565E-2</v>
      </c>
      <c r="H22" s="5">
        <v>0.26815828414685511</v>
      </c>
      <c r="I22" s="5">
        <v>-2.9513124038404486E-2</v>
      </c>
      <c r="J22" s="5">
        <v>0.11812704934457177</v>
      </c>
      <c r="K22" s="5">
        <v>-6.1315644885924147E-3</v>
      </c>
      <c r="L22" s="5">
        <v>-8.9965788238977842E-2</v>
      </c>
      <c r="M22" s="5">
        <v>-2.7721670353907081E-2</v>
      </c>
      <c r="N22" s="5">
        <v>-0.26634004888136897</v>
      </c>
      <c r="O22" s="5">
        <v>1.4080794637452473E-2</v>
      </c>
      <c r="P22" s="5">
        <v>0.31282964153047488</v>
      </c>
      <c r="Q22" s="5">
        <v>1.7637975187548175E-2</v>
      </c>
      <c r="R22" s="5">
        <v>4.0807590002150257E-2</v>
      </c>
      <c r="S22" s="5">
        <v>3.4270742435862152E-2</v>
      </c>
      <c r="T22" s="5">
        <v>0.10038793536165982</v>
      </c>
      <c r="U22" s="5">
        <v>3.8062728871741482E-2</v>
      </c>
      <c r="V22" s="5">
        <v>0.34906759047841024</v>
      </c>
      <c r="W22" s="5">
        <v>3.8067803807804571E-2</v>
      </c>
      <c r="X22" s="5">
        <v>0.60066150572654819</v>
      </c>
      <c r="Y22" s="5">
        <v>2.5327941798332199E-2</v>
      </c>
      <c r="Z22" s="5">
        <v>0.12812915318595558</v>
      </c>
      <c r="AA22" s="5">
        <v>9.5516726219045615E-3</v>
      </c>
      <c r="AB22" s="5">
        <v>0.12676735945980053</v>
      </c>
      <c r="AC22" s="5">
        <v>1.3797028091193523E-2</v>
      </c>
      <c r="AD22" s="5">
        <v>7.4238299458004543E-3</v>
      </c>
      <c r="AE22" s="5">
        <v>1.1488591969342193E-2</v>
      </c>
      <c r="AF22" s="5">
        <v>0.30075603549641433</v>
      </c>
      <c r="AG22" s="5">
        <v>1.1324761497327971E-2</v>
      </c>
      <c r="AH22" s="5">
        <v>0.12310949349531548</v>
      </c>
      <c r="AI22" s="5">
        <v>6.6256190688065613E-3</v>
      </c>
      <c r="AJ22" s="5">
        <v>7.007373061361255E-2</v>
      </c>
      <c r="AK22" s="5">
        <v>1.0500986371166419E-2</v>
      </c>
      <c r="AL22" s="5">
        <v>2.1850764191495873E-2</v>
      </c>
      <c r="AM22" s="5">
        <v>3.0168834093392536E-3</v>
      </c>
      <c r="AN22" s="5">
        <v>0.10882309121951335</v>
      </c>
      <c r="AO22" s="5">
        <v>1.6040920204074539E-2</v>
      </c>
      <c r="AP22" s="5">
        <v>2.0248834675835426E-2</v>
      </c>
      <c r="AQ22" s="5">
        <v>9.8714547182887809E-4</v>
      </c>
      <c r="AR22" s="5">
        <v>0.34106728396272623</v>
      </c>
      <c r="AS22" s="5"/>
      <c r="AT22" s="5"/>
      <c r="AU22" s="5"/>
      <c r="AV22" s="5"/>
      <c r="AW22" s="5"/>
      <c r="AX22" s="5"/>
      <c r="AY22" s="5"/>
      <c r="AZ22" s="5"/>
      <c r="BA22" s="5"/>
      <c r="BB22" s="5"/>
    </row>
    <row r="23" spans="1:54" x14ac:dyDescent="0.3">
      <c r="A23" s="5">
        <v>15820</v>
      </c>
      <c r="B23" s="5"/>
      <c r="C23" s="5">
        <v>1.6144831892866045</v>
      </c>
      <c r="D23" s="5">
        <v>0.30537217068024708</v>
      </c>
      <c r="E23" s="5">
        <v>-2.1367165680333457E-2</v>
      </c>
      <c r="F23" s="5">
        <v>3.3660471261932563E-2</v>
      </c>
      <c r="G23" s="5">
        <v>1.1311856707463472E-2</v>
      </c>
      <c r="H23" s="5">
        <v>0.26866478173364861</v>
      </c>
      <c r="I23" s="5">
        <v>-2.9581687629362946E-2</v>
      </c>
      <c r="J23" s="5">
        <v>0.11845297149786582</v>
      </c>
      <c r="K23" s="5">
        <v>-6.1511645738530673E-3</v>
      </c>
      <c r="L23" s="5">
        <v>-9.0292875621491867E-2</v>
      </c>
      <c r="M23" s="5">
        <v>-2.7834674620338562E-2</v>
      </c>
      <c r="N23" s="5">
        <v>-0.26754356024595682</v>
      </c>
      <c r="O23" s="5">
        <v>1.4150672579870354E-2</v>
      </c>
      <c r="P23" s="5">
        <v>0.31452149240317623</v>
      </c>
      <c r="Q23" s="5">
        <v>1.7741253318034632E-2</v>
      </c>
      <c r="R23" s="5">
        <v>4.1064854269691871E-2</v>
      </c>
      <c r="S23" s="5">
        <v>3.450223709098154E-2</v>
      </c>
      <c r="T23" s="5">
        <v>0.10111144252724938</v>
      </c>
      <c r="U23" s="5">
        <v>3.835432905533194E-2</v>
      </c>
      <c r="V23" s="5">
        <v>0.35190085987651781</v>
      </c>
      <c r="W23" s="5">
        <v>3.8394198403805077E-2</v>
      </c>
      <c r="X23" s="5">
        <v>0.60608735168602024</v>
      </c>
      <c r="Y23" s="5">
        <v>2.5568403887812629E-2</v>
      </c>
      <c r="Z23" s="5">
        <v>0.12940487469707296</v>
      </c>
      <c r="AA23" s="5">
        <v>9.6512094463112649E-3</v>
      </c>
      <c r="AB23" s="5">
        <v>0.1281474770412267</v>
      </c>
      <c r="AC23" s="5">
        <v>1.3953692458251035E-2</v>
      </c>
      <c r="AD23" s="5">
        <v>7.5116142661474624E-3</v>
      </c>
      <c r="AE23" s="5">
        <v>1.1629858211405693E-2</v>
      </c>
      <c r="AF23" s="5">
        <v>0.30459657080280517</v>
      </c>
      <c r="AG23" s="5">
        <v>1.1474756088322933E-2</v>
      </c>
      <c r="AH23" s="5">
        <v>0.12479879279064761</v>
      </c>
      <c r="AI23" s="5">
        <v>6.7197087584853071E-3</v>
      </c>
      <c r="AJ23" s="5">
        <v>7.1102535105620632E-2</v>
      </c>
      <c r="AK23" s="5">
        <v>1.066022854800747E-2</v>
      </c>
      <c r="AL23" s="5">
        <v>2.2192710452940259E-2</v>
      </c>
      <c r="AM23" s="5">
        <v>3.0655631386358605E-3</v>
      </c>
      <c r="AN23" s="5">
        <v>0.11063220030534289</v>
      </c>
      <c r="AO23" s="5">
        <v>1.6315457619078468E-2</v>
      </c>
      <c r="AP23" s="5">
        <v>2.0605361897117258E-2</v>
      </c>
      <c r="AQ23" s="5">
        <v>1.0050145458876808E-3</v>
      </c>
      <c r="AR23" s="5">
        <v>0.34741053379159104</v>
      </c>
      <c r="AS23" s="5"/>
      <c r="AT23" s="5"/>
      <c r="AU23" s="5"/>
      <c r="AV23" s="5"/>
      <c r="AW23" s="5"/>
      <c r="AX23" s="5"/>
      <c r="AY23" s="5"/>
      <c r="AZ23" s="5"/>
      <c r="BA23" s="5"/>
      <c r="BB23" s="5"/>
    </row>
    <row r="24" spans="1:54" x14ac:dyDescent="0.3">
      <c r="A24" s="5">
        <v>15810</v>
      </c>
      <c r="B24" s="5"/>
      <c r="C24" s="5">
        <v>1.6298840466587838</v>
      </c>
      <c r="D24" s="5">
        <v>0.30539674432170472</v>
      </c>
      <c r="E24" s="5">
        <v>-2.1378039084885385E-2</v>
      </c>
      <c r="F24" s="5">
        <v>3.3692072586518171E-2</v>
      </c>
      <c r="G24" s="5">
        <v>1.1327357434266324E-2</v>
      </c>
      <c r="H24" s="5">
        <v>0.26914927569268876</v>
      </c>
      <c r="I24" s="5">
        <v>-2.9647889459846567E-2</v>
      </c>
      <c r="J24" s="5">
        <v>0.11876972622674573</v>
      </c>
      <c r="K24" s="5">
        <v>-6.1703060324838606E-3</v>
      </c>
      <c r="L24" s="5">
        <v>-9.0613522051148782E-2</v>
      </c>
      <c r="M24" s="5">
        <v>-2.7945794109717738E-2</v>
      </c>
      <c r="N24" s="5">
        <v>-0.26873003086990815</v>
      </c>
      <c r="O24" s="5">
        <v>1.4219711807173551E-2</v>
      </c>
      <c r="P24" s="5">
        <v>0.31619622059673808</v>
      </c>
      <c r="Q24" s="5">
        <v>1.7843658585441402E-2</v>
      </c>
      <c r="R24" s="5">
        <v>4.1320330408492575E-2</v>
      </c>
      <c r="S24" s="5">
        <v>3.4732438962604618E-2</v>
      </c>
      <c r="T24" s="5">
        <v>0.1018318180516707</v>
      </c>
      <c r="U24" s="5">
        <v>3.8645006903474624E-2</v>
      </c>
      <c r="V24" s="5">
        <v>0.35472825530091534</v>
      </c>
      <c r="W24" s="5">
        <v>3.8720251250173962E-2</v>
      </c>
      <c r="X24" s="5">
        <v>0.61151279136810499</v>
      </c>
      <c r="Y24" s="5">
        <v>2.5809070637928023E-2</v>
      </c>
      <c r="Z24" s="5">
        <v>0.13068281260185038</v>
      </c>
      <c r="AA24" s="5">
        <v>9.7510039924148442E-3</v>
      </c>
      <c r="AB24" s="5">
        <v>0.12953230235627189</v>
      </c>
      <c r="AC24" s="5">
        <v>1.4111015885550974E-2</v>
      </c>
      <c r="AD24" s="5">
        <v>7.5998357137142345E-3</v>
      </c>
      <c r="AE24" s="5">
        <v>1.1771934195739513E-2</v>
      </c>
      <c r="AF24" s="5">
        <v>0.30846194126441184</v>
      </c>
      <c r="AG24" s="5">
        <v>1.1625828429525314E-2</v>
      </c>
      <c r="AH24" s="5">
        <v>0.12650142034388429</v>
      </c>
      <c r="AI24" s="5">
        <v>6.8146059061008181E-3</v>
      </c>
      <c r="AJ24" s="5">
        <v>7.2140868939656405E-2</v>
      </c>
      <c r="AK24" s="5">
        <v>1.0821052518060341E-2</v>
      </c>
      <c r="AL24" s="5">
        <v>2.2538279632846939E-2</v>
      </c>
      <c r="AM24" s="5">
        <v>3.1147904512144517E-3</v>
      </c>
      <c r="AN24" s="5">
        <v>0.11246282908235335</v>
      </c>
      <c r="AO24" s="5">
        <v>1.6593436423160315E-2</v>
      </c>
      <c r="AP24" s="5">
        <v>2.0966584398961399E-2</v>
      </c>
      <c r="AQ24" s="5">
        <v>1.0231301876130223E-3</v>
      </c>
      <c r="AR24" s="5">
        <v>0.35384527246758735</v>
      </c>
      <c r="AS24" s="5"/>
      <c r="AT24" s="5"/>
      <c r="AU24" s="5"/>
      <c r="AV24" s="5"/>
      <c r="AW24" s="5"/>
      <c r="AX24" s="5"/>
      <c r="AY24" s="5"/>
      <c r="AZ24" s="5"/>
      <c r="BA24" s="5"/>
      <c r="BB24" s="5"/>
    </row>
    <row r="25" spans="1:54" x14ac:dyDescent="0.3">
      <c r="A25" s="5">
        <v>15800</v>
      </c>
      <c r="B25" s="5"/>
      <c r="C25" s="5">
        <v>1.6453447009525846</v>
      </c>
      <c r="D25" s="5">
        <v>0.30539488532927322</v>
      </c>
      <c r="E25" s="5">
        <v>-2.1387072579645106E-2</v>
      </c>
      <c r="F25" s="5">
        <v>3.3720803053088312E-2</v>
      </c>
      <c r="G25" s="5">
        <v>1.134190691026698E-2</v>
      </c>
      <c r="H25" s="5">
        <v>0.26961159975215143</v>
      </c>
      <c r="I25" s="5">
        <v>-2.9711708150620641E-2</v>
      </c>
      <c r="J25" s="5">
        <v>0.11907721596460925</v>
      </c>
      <c r="K25" s="5">
        <v>-6.1889831979115555E-3</v>
      </c>
      <c r="L25" s="5">
        <v>-9.092763589714746E-2</v>
      </c>
      <c r="M25" s="5">
        <v>-2.8054998094823168E-2</v>
      </c>
      <c r="N25" s="5">
        <v>-0.26989914292126649</v>
      </c>
      <c r="O25" s="5">
        <v>1.4287894399226128E-2</v>
      </c>
      <c r="P25" s="5">
        <v>0.31785340509641696</v>
      </c>
      <c r="Q25" s="5">
        <v>1.7945166081174902E-2</v>
      </c>
      <c r="R25" s="5">
        <v>4.1573958382160318E-2</v>
      </c>
      <c r="S25" s="5">
        <v>3.4961295884677904E-2</v>
      </c>
      <c r="T25" s="5">
        <v>0.10254890488060997</v>
      </c>
      <c r="U25" s="5">
        <v>3.8934701612982514E-2</v>
      </c>
      <c r="V25" s="5">
        <v>0.35754921111497767</v>
      </c>
      <c r="W25" s="5">
        <v>3.9045900193156451E-2</v>
      </c>
      <c r="X25" s="5">
        <v>0.61693684352166767</v>
      </c>
      <c r="Y25" s="5">
        <v>2.6049900956042545E-2</v>
      </c>
      <c r="Z25" s="5">
        <v>0.13196276209890223</v>
      </c>
      <c r="AA25" s="5">
        <v>9.8510413519975817E-3</v>
      </c>
      <c r="AB25" s="5">
        <v>0.13092164413112575</v>
      </c>
      <c r="AC25" s="5">
        <v>1.4268978480519593E-2</v>
      </c>
      <c r="AD25" s="5">
        <v>7.6884842007367855E-3</v>
      </c>
      <c r="AE25" s="5">
        <v>1.1914805456500617E-2</v>
      </c>
      <c r="AF25" s="5">
        <v>0.31235180344432867</v>
      </c>
      <c r="AG25" s="5">
        <v>1.1777967125051882E-2</v>
      </c>
      <c r="AH25" s="5">
        <v>0.12821727134087449</v>
      </c>
      <c r="AI25" s="5">
        <v>6.9103060303595618E-3</v>
      </c>
      <c r="AJ25" s="5">
        <v>7.3188698460282683E-2</v>
      </c>
      <c r="AK25" s="5">
        <v>1.0983455527411135E-2</v>
      </c>
      <c r="AL25" s="5">
        <v>2.2887471265361621E-2</v>
      </c>
      <c r="AM25" s="5">
        <v>3.164566081601814E-3</v>
      </c>
      <c r="AN25" s="5">
        <v>0.11431503556434694</v>
      </c>
      <c r="AO25" s="5">
        <v>1.6874870228162697E-2</v>
      </c>
      <c r="AP25" s="5">
        <v>2.1332526295648583E-2</v>
      </c>
      <c r="AQ25" s="5">
        <v>1.0414939380639881E-3</v>
      </c>
      <c r="AR25" s="5">
        <v>0.36037216859282406</v>
      </c>
      <c r="AS25" s="5"/>
      <c r="AT25" s="5"/>
      <c r="AU25" s="5"/>
      <c r="AV25" s="5"/>
      <c r="AW25" s="5"/>
      <c r="AX25" s="5"/>
      <c r="AY25" s="5"/>
      <c r="AZ25" s="5"/>
      <c r="BA25" s="5"/>
      <c r="BB25" s="5"/>
    </row>
    <row r="26" spans="1:54" x14ac:dyDescent="0.3">
      <c r="A26" s="5">
        <v>15790</v>
      </c>
      <c r="B26" s="5"/>
      <c r="C26" s="5">
        <v>1.6608638739420045</v>
      </c>
      <c r="D26" s="5">
        <v>0.30536654396913787</v>
      </c>
      <c r="E26" s="5">
        <v>-2.1394260317111981E-2</v>
      </c>
      <c r="F26" s="5">
        <v>3.3746649742990444E-2</v>
      </c>
      <c r="G26" s="5">
        <v>1.135549956155274E-2</v>
      </c>
      <c r="H26" s="5">
        <v>0.27005159270313167</v>
      </c>
      <c r="I26" s="5">
        <v>-2.9773122842290389E-2</v>
      </c>
      <c r="J26" s="5">
        <v>0.11937534505447119</v>
      </c>
      <c r="K26" s="5">
        <v>-6.2071904927200553E-3</v>
      </c>
      <c r="L26" s="5">
        <v>-9.1235126675217049E-2</v>
      </c>
      <c r="M26" s="5">
        <v>-2.8162256147342874E-2</v>
      </c>
      <c r="N26" s="5">
        <v>-0.27105058087556155</v>
      </c>
      <c r="O26" s="5">
        <v>1.4355202525957553E-2</v>
      </c>
      <c r="P26" s="5">
        <v>0.31949262613577206</v>
      </c>
      <c r="Q26" s="5">
        <v>1.8045750922337934E-2</v>
      </c>
      <c r="R26" s="5">
        <v>4.182567810566952E-2</v>
      </c>
      <c r="S26" s="5">
        <v>3.5188755556052428E-2</v>
      </c>
      <c r="T26" s="5">
        <v>0.10326254527923537</v>
      </c>
      <c r="U26" s="5">
        <v>3.9223352011987636E-2</v>
      </c>
      <c r="V26" s="5">
        <v>0.36036315726774498</v>
      </c>
      <c r="W26" s="5">
        <v>3.9371082483633621E-2</v>
      </c>
      <c r="X26" s="5">
        <v>0.62235851569564027</v>
      </c>
      <c r="Y26" s="5">
        <v>2.6290853201343872E-2</v>
      </c>
      <c r="Z26" s="5">
        <v>0.13324451523393907</v>
      </c>
      <c r="AA26" s="5">
        <v>9.9513063540479889E-3</v>
      </c>
      <c r="AB26" s="5">
        <v>0.13231530724676716</v>
      </c>
      <c r="AC26" s="5">
        <v>1.4427559894753649E-2</v>
      </c>
      <c r="AD26" s="5">
        <v>7.777549375174872E-3</v>
      </c>
      <c r="AE26" s="5">
        <v>1.2058457091502384E-2</v>
      </c>
      <c r="AF26" s="5">
        <v>0.31626580183018921</v>
      </c>
      <c r="AG26" s="5">
        <v>1.193116030257426E-2</v>
      </c>
      <c r="AH26" s="5">
        <v>0.12994623558706903</v>
      </c>
      <c r="AI26" s="5">
        <v>7.0068043517567315E-3</v>
      </c>
      <c r="AJ26" s="5">
        <v>7.4245986792734614E-2</v>
      </c>
      <c r="AK26" s="5">
        <v>1.1147434334285413E-2</v>
      </c>
      <c r="AL26" s="5">
        <v>2.3240283868333066E-2</v>
      </c>
      <c r="AM26" s="5">
        <v>3.2148906254009777E-3</v>
      </c>
      <c r="AN26" s="5">
        <v>0.11618887286593185</v>
      </c>
      <c r="AO26" s="5">
        <v>1.7159771950251285E-2</v>
      </c>
      <c r="AP26" s="5">
        <v>2.1703210870483582E-2</v>
      </c>
      <c r="AQ26" s="5">
        <v>1.0601073008204946E-3</v>
      </c>
      <c r="AR26" s="5">
        <v>0.36699187914157727</v>
      </c>
      <c r="AS26" s="5"/>
      <c r="AT26" s="5"/>
      <c r="AU26" s="5"/>
      <c r="AV26" s="5"/>
      <c r="AW26" s="5"/>
      <c r="AX26" s="5"/>
      <c r="AY26" s="5"/>
      <c r="AZ26" s="5"/>
      <c r="BA26" s="5"/>
      <c r="BB26" s="5"/>
    </row>
    <row r="27" spans="1:54" x14ac:dyDescent="0.3">
      <c r="A27" s="5">
        <v>15780</v>
      </c>
      <c r="B27" s="5"/>
      <c r="C27" s="5">
        <v>1.676440259109881</v>
      </c>
      <c r="D27" s="5">
        <v>0.30531167728984793</v>
      </c>
      <c r="E27" s="5">
        <v>-2.1399596914166513E-2</v>
      </c>
      <c r="F27" s="5">
        <v>3.3769600446647438E-2</v>
      </c>
      <c r="G27" s="5">
        <v>1.1368130042791896E-2</v>
      </c>
      <c r="H27" s="5">
        <v>0.27046909848433903</v>
      </c>
      <c r="I27" s="5">
        <v>-2.9832113205752124E-2</v>
      </c>
      <c r="J27" s="5">
        <v>0.11966401979495933</v>
      </c>
      <c r="K27" s="5">
        <v>-6.2249224312329174E-3</v>
      </c>
      <c r="L27" s="5">
        <v>-9.1535905088024797E-2</v>
      </c>
      <c r="M27" s="5">
        <v>-2.8267538150983235E-2</v>
      </c>
      <c r="N27" s="5">
        <v>-0.27218403164684862</v>
      </c>
      <c r="O27" s="5">
        <v>1.4421618454489509E-2</v>
      </c>
      <c r="P27" s="5">
        <v>0.32111346535776303</v>
      </c>
      <c r="Q27" s="5">
        <v>1.8145388260868922E-2</v>
      </c>
      <c r="R27" s="5">
        <v>4.2075429466393185E-2</v>
      </c>
      <c r="S27" s="5">
        <v>3.5414765557839324E-2</v>
      </c>
      <c r="T27" s="5">
        <v>0.103972580881487</v>
      </c>
      <c r="U27" s="5">
        <v>3.951089657778882E-2</v>
      </c>
      <c r="V27" s="5">
        <v>0.36316951944749964</v>
      </c>
      <c r="W27" s="5">
        <v>3.9695734792504378E-2</v>
      </c>
      <c r="X27" s="5">
        <v>0.6277768044559493</v>
      </c>
      <c r="Y27" s="5">
        <v>2.6531885192723613E-2</v>
      </c>
      <c r="Z27" s="5">
        <v>0.13452786093231497</v>
      </c>
      <c r="AA27" s="5">
        <v>1.0051783566575538E-2</v>
      </c>
      <c r="AB27" s="5">
        <v>0.13371309275406471</v>
      </c>
      <c r="AC27" s="5">
        <v>1.4586739324594981E-2</v>
      </c>
      <c r="AD27" s="5">
        <v>7.8670206203989811E-3</v>
      </c>
      <c r="AE27" s="5">
        <v>1.2202873760699187E-2</v>
      </c>
      <c r="AF27" s="5">
        <v>0.32020356876584072</v>
      </c>
      <c r="AG27" s="5">
        <v>1.2085395609611648E-2</v>
      </c>
      <c r="AH27" s="5">
        <v>0.13168819745435417</v>
      </c>
      <c r="AI27" s="5">
        <v>7.1040957889990704E-3</v>
      </c>
      <c r="AJ27" s="5">
        <v>7.531269379732318E-2</v>
      </c>
      <c r="AK27" s="5">
        <v>1.1312985201034421E-2</v>
      </c>
      <c r="AL27" s="5">
        <v>2.3596714924168826E-2</v>
      </c>
      <c r="AM27" s="5">
        <v>3.26576453630894E-3</v>
      </c>
      <c r="AN27" s="5">
        <v>0.11808438908292881</v>
      </c>
      <c r="AO27" s="5">
        <v>1.7448153790573451E-2</v>
      </c>
      <c r="AP27" s="5">
        <v>2.2078660549324204E-2</v>
      </c>
      <c r="AQ27" s="5">
        <v>1.0789717405996729E-3</v>
      </c>
      <c r="AR27" s="5">
        <v>0.37370504895316325</v>
      </c>
      <c r="AS27" s="5"/>
      <c r="AT27" s="5"/>
      <c r="AU27" s="5"/>
      <c r="AV27" s="5"/>
      <c r="AW27" s="5"/>
      <c r="AX27" s="5"/>
      <c r="AY27" s="5"/>
      <c r="AZ27" s="5"/>
      <c r="BA27" s="5"/>
      <c r="BB27" s="5"/>
    </row>
    <row r="28" spans="1:54" x14ac:dyDescent="0.3">
      <c r="A28" s="5">
        <v>15770</v>
      </c>
      <c r="B28" s="5"/>
      <c r="C28" s="5">
        <v>1.6920725215703625</v>
      </c>
      <c r="D28" s="5">
        <v>0.30523024916251185</v>
      </c>
      <c r="E28" s="5">
        <v>-2.1403077455879615E-2</v>
      </c>
      <c r="F28" s="5">
        <v>3.3789643671085438E-2</v>
      </c>
      <c r="G28" s="5">
        <v>1.137979324025737E-2</v>
      </c>
      <c r="H28" s="5">
        <v>0.27086396626506903</v>
      </c>
      <c r="I28" s="5">
        <v>-2.9888659452482202E-2</v>
      </c>
      <c r="J28" s="5">
        <v>0.11994314848578069</v>
      </c>
      <c r="K28" s="5">
        <v>-6.2421736220752005E-3</v>
      </c>
      <c r="L28" s="5">
        <v>-9.1829883065388168E-2</v>
      </c>
      <c r="M28" s="5">
        <v>-2.8370814314552677E-2</v>
      </c>
      <c r="N28" s="5">
        <v>-0.27329918471885184</v>
      </c>
      <c r="O28" s="5">
        <v>1.4487124556287572E-2</v>
      </c>
      <c r="P28" s="5">
        <v>0.32271550597682647</v>
      </c>
      <c r="Q28" s="5">
        <v>1.8244053292760944E-2</v>
      </c>
      <c r="R28" s="5">
        <v>4.2323152345376758E-2</v>
      </c>
      <c r="S28" s="5">
        <v>3.5639273371015544E-2</v>
      </c>
      <c r="T28" s="5">
        <v>0.10467885274023259</v>
      </c>
      <c r="U28" s="5">
        <v>3.9797273455076582E-2</v>
      </c>
      <c r="V28" s="5">
        <v>0.36596771923922289</v>
      </c>
      <c r="W28" s="5">
        <v>4.0019793226532971E-2</v>
      </c>
      <c r="X28" s="5">
        <v>0.63319069561036867</v>
      </c>
      <c r="Y28" s="5">
        <v>2.6772954217013405E-2</v>
      </c>
      <c r="Z28" s="5">
        <v>0.13581258503347665</v>
      </c>
      <c r="AA28" s="5">
        <v>1.0152457298572072E-2</v>
      </c>
      <c r="AB28" s="5">
        <v>0.13511479789086484</v>
      </c>
      <c r="AC28" s="5">
        <v>1.4746495511922928E-2</v>
      </c>
      <c r="AD28" s="5">
        <v>7.9568870549938473E-3</v>
      </c>
      <c r="AE28" s="5">
        <v>1.234803968484653E-2</v>
      </c>
      <c r="AF28" s="5">
        <v>0.32416472438743538</v>
      </c>
      <c r="AG28" s="5">
        <v>1.2240660209978948E-2</v>
      </c>
      <c r="AH28" s="5">
        <v>0.13344303582942182</v>
      </c>
      <c r="AI28" s="5">
        <v>7.2021749555000137E-3</v>
      </c>
      <c r="AJ28" s="5">
        <v>7.638877602447805E-2</v>
      </c>
      <c r="AK28" s="5">
        <v>1.1480103886193957E-2</v>
      </c>
      <c r="AL28" s="5">
        <v>2.3956760860783549E-2</v>
      </c>
      <c r="AM28" s="5">
        <v>3.3171881231384799E-3</v>
      </c>
      <c r="AN28" s="5">
        <v>0.120001627172589</v>
      </c>
      <c r="AO28" s="5">
        <v>1.7740027215831126E-2</v>
      </c>
      <c r="AP28" s="5">
        <v>2.2458896873924144E-2</v>
      </c>
      <c r="AQ28" s="5">
        <v>1.0980886818589687E-3</v>
      </c>
      <c r="AR28" s="5">
        <v>0.38051231021872617</v>
      </c>
      <c r="AS28" s="5"/>
      <c r="AT28" s="5"/>
      <c r="AU28" s="5"/>
      <c r="AV28" s="5"/>
      <c r="AW28" s="5"/>
      <c r="AX28" s="5"/>
      <c r="AY28" s="5"/>
      <c r="AZ28" s="5"/>
      <c r="BA28" s="5"/>
      <c r="BB28" s="5"/>
    </row>
    <row r="29" spans="1:54" x14ac:dyDescent="0.3">
      <c r="A29" s="5">
        <v>15760</v>
      </c>
      <c r="B29" s="5"/>
      <c r="C29" s="5">
        <v>1.7077592979992944</v>
      </c>
      <c r="D29" s="5">
        <v>0.30512223031819058</v>
      </c>
      <c r="E29" s="5">
        <v>-2.1404697499135681E-2</v>
      </c>
      <c r="F29" s="5">
        <v>3.3806768647187929E-2</v>
      </c>
      <c r="G29" s="5">
        <v>1.1390484274766265E-2</v>
      </c>
      <c r="H29" s="5">
        <v>0.27123605052639538</v>
      </c>
      <c r="I29" s="5">
        <v>-2.9942742344657103E-2</v>
      </c>
      <c r="J29" s="5">
        <v>0.12021264147263196</v>
      </c>
      <c r="K29" s="5">
        <v>-6.2589387707132254E-3</v>
      </c>
      <c r="L29" s="5">
        <v>-9.2116973804268643E-2</v>
      </c>
      <c r="M29" s="5">
        <v>-2.8472055185012578E-2</v>
      </c>
      <c r="N29" s="5">
        <v>-0.27439573227614489</v>
      </c>
      <c r="O29" s="5">
        <v>1.4551703314333706E-2</v>
      </c>
      <c r="P29" s="5">
        <v>0.3242983329418615</v>
      </c>
      <c r="Q29" s="5">
        <v>1.8341721267356746E-2</v>
      </c>
      <c r="R29" s="5">
        <v>4.2568786638844461E-2</v>
      </c>
      <c r="S29" s="5">
        <v>3.5862226394272438E-2</v>
      </c>
      <c r="T29" s="5">
        <v>0.10538120137827411</v>
      </c>
      <c r="U29" s="5">
        <v>4.008242047452943E-2</v>
      </c>
      <c r="V29" s="5">
        <v>0.36875717428590127</v>
      </c>
      <c r="W29" s="5">
        <v>4.0343193344660098E-2</v>
      </c>
      <c r="X29" s="5">
        <v>0.63859916444131914</v>
      </c>
      <c r="Y29" s="5">
        <v>2.7014017037579961E-2</v>
      </c>
      <c r="Z29" s="5">
        <v>0.13709847032731401</v>
      </c>
      <c r="AA29" s="5">
        <v>1.0253311602120651E-2</v>
      </c>
      <c r="AB29" s="5">
        <v>0.1365202161010873</v>
      </c>
      <c r="AC29" s="5">
        <v>1.4906806745167821E-2</v>
      </c>
      <c r="AD29" s="5">
        <v>8.0471375326802187E-3</v>
      </c>
      <c r="AE29" s="5">
        <v>1.2493938644341243E-2</v>
      </c>
      <c r="AF29" s="5">
        <v>0.32814887656403996</v>
      </c>
      <c r="AG29" s="5">
        <v>1.2396940780395143E-2</v>
      </c>
      <c r="AH29" s="5">
        <v>0.1352106240637376</v>
      </c>
      <c r="AI29" s="5">
        <v>7.3010361559506676E-3</v>
      </c>
      <c r="AJ29" s="5">
        <v>7.7474186670458162E-2</v>
      </c>
      <c r="AK29" s="5">
        <v>1.1648785636620248E-2</v>
      </c>
      <c r="AL29" s="5">
        <v>2.4320417032655542E-2</v>
      </c>
      <c r="AM29" s="5">
        <v>3.3691615468460431E-3</v>
      </c>
      <c r="AN29" s="5">
        <v>0.12194062483366705</v>
      </c>
      <c r="AO29" s="5">
        <v>1.8035402938776337E-2</v>
      </c>
      <c r="AP29" s="5">
        <v>2.2843940475098481E-2</v>
      </c>
      <c r="AQ29" s="5">
        <v>1.1174595073864867E-3</v>
      </c>
      <c r="AR29" s="5">
        <v>0.38741428196207284</v>
      </c>
      <c r="AS29" s="5"/>
      <c r="AT29" s="5"/>
      <c r="AU29" s="5"/>
      <c r="AV29" s="5"/>
      <c r="AW29" s="5"/>
      <c r="AX29" s="5"/>
      <c r="AY29" s="5"/>
      <c r="AZ29" s="5"/>
      <c r="BA29" s="5"/>
      <c r="BB29" s="5"/>
    </row>
    <row r="30" spans="1:54" x14ac:dyDescent="0.3">
      <c r="A30" s="5">
        <v>15750</v>
      </c>
      <c r="B30" s="5"/>
      <c r="C30" s="5">
        <v>1.7234991965727278</v>
      </c>
      <c r="D30" s="5">
        <v>0.30498759838245221</v>
      </c>
      <c r="E30" s="5">
        <v>-2.14044530760664E-2</v>
      </c>
      <c r="F30" s="5">
        <v>3.3820965336670596E-2</v>
      </c>
      <c r="G30" s="5">
        <v>1.1400198504533185E-2</v>
      </c>
      <c r="H30" s="5">
        <v>0.27158521114052492</v>
      </c>
      <c r="I30" s="5">
        <v>-2.9994343205097744E-2</v>
      </c>
      <c r="J30" s="5">
        <v>0.12047241119152374</v>
      </c>
      <c r="K30" s="5">
        <v>-6.2752126819705743E-3</v>
      </c>
      <c r="L30" s="5">
        <v>-9.2397091808523277E-2</v>
      </c>
      <c r="M30" s="5">
        <v>-2.8571231660488233E-2</v>
      </c>
      <c r="N30" s="5">
        <v>-0.27547336933529953</v>
      </c>
      <c r="O30" s="5">
        <v>1.4615337330316428E-2</v>
      </c>
      <c r="P30" s="5">
        <v>0.32586153310003191</v>
      </c>
      <c r="Q30" s="5">
        <v>1.8438367496715034E-2</v>
      </c>
      <c r="R30" s="5">
        <v>4.2812272279930508E-2</v>
      </c>
      <c r="S30" s="5">
        <v>3.6083571962101671E-2</v>
      </c>
      <c r="T30" s="5">
        <v>0.10607946684018629</v>
      </c>
      <c r="U30" s="5">
        <v>4.0366275171778737E-2</v>
      </c>
      <c r="V30" s="5">
        <v>0.3715372984536443</v>
      </c>
      <c r="W30" s="5">
        <v>4.0665870174775146E-2</v>
      </c>
      <c r="X30" s="5">
        <v>0.64400117594660311</v>
      </c>
      <c r="Y30" s="5">
        <v>2.72550299032778E-2</v>
      </c>
      <c r="Z30" s="5">
        <v>0.13838529659243243</v>
      </c>
      <c r="AA30" s="5">
        <v>1.0354330274653458E-2</v>
      </c>
      <c r="AB30" s="5">
        <v>0.13792913705585685</v>
      </c>
      <c r="AC30" s="5">
        <v>1.5067650860548665E-2</v>
      </c>
      <c r="AD30" s="5">
        <v>8.1377606423571648E-3</v>
      </c>
      <c r="AE30" s="5">
        <v>1.2640553978244647E-2</v>
      </c>
      <c r="AF30" s="5">
        <v>0.3321556208428858</v>
      </c>
      <c r="AG30" s="5">
        <v>1.2554223507256884E-2</v>
      </c>
      <c r="AH30" s="5">
        <v>0.13699082992515776</v>
      </c>
      <c r="AI30" s="5">
        <v>7.4006733829700185E-3</v>
      </c>
      <c r="AJ30" s="5">
        <v>7.8568875533777824E-2</v>
      </c>
      <c r="AK30" s="5">
        <v>1.1819025179710356E-2</v>
      </c>
      <c r="AL30" s="5">
        <v>2.4687677702000872E-2</v>
      </c>
      <c r="AM30" s="5">
        <v>3.4216848175674364E-3</v>
      </c>
      <c r="AN30" s="5">
        <v>0.12390141438643373</v>
      </c>
      <c r="AO30" s="5">
        <v>1.8334290898639062E-2</v>
      </c>
      <c r="AP30" s="5">
        <v>2.3233811045724355E-2</v>
      </c>
      <c r="AQ30" s="5">
        <v>1.1370855568791222E-3</v>
      </c>
      <c r="AR30" s="5">
        <v>0.39441156951473932</v>
      </c>
      <c r="AS30" s="5"/>
      <c r="AT30" s="5"/>
      <c r="AU30" s="5"/>
      <c r="AV30" s="5"/>
      <c r="AW30" s="5"/>
      <c r="AX30" s="5"/>
      <c r="AY30" s="5"/>
      <c r="AZ30" s="5"/>
      <c r="BA30" s="5"/>
      <c r="BB30" s="5"/>
    </row>
    <row r="31" spans="1:54" x14ac:dyDescent="0.3">
      <c r="A31" s="5">
        <v>15740</v>
      </c>
      <c r="B31" s="5"/>
      <c r="C31" s="5">
        <v>1.7392907969136688</v>
      </c>
      <c r="D31" s="5">
        <v>0.30482633790705421</v>
      </c>
      <c r="E31" s="5">
        <v>-2.1402340697292455E-2</v>
      </c>
      <c r="F31" s="5">
        <v>3.3832224438771243E-2</v>
      </c>
      <c r="G31" s="5">
        <v>1.1408931527935238E-2</v>
      </c>
      <c r="H31" s="5">
        <v>0.27191131344826269</v>
      </c>
      <c r="I31" s="5">
        <v>-3.0043443927031527E-2</v>
      </c>
      <c r="J31" s="5">
        <v>0.12072237221249153</v>
      </c>
      <c r="K31" s="5">
        <v>-6.2909902625188684E-3</v>
      </c>
      <c r="L31" s="5">
        <v>-9.2670152928390634E-2</v>
      </c>
      <c r="M31" s="5">
        <v>-2.8668315003232653E-2</v>
      </c>
      <c r="N31" s="5">
        <v>-0.2765317938759243</v>
      </c>
      <c r="O31" s="5">
        <v>1.4678009331834385E-2</v>
      </c>
      <c r="P31" s="5">
        <v>0.32740469536132155</v>
      </c>
      <c r="Q31" s="5">
        <v>1.8533967365044438E-2</v>
      </c>
      <c r="R31" s="5">
        <v>4.3053549260624317E-2</v>
      </c>
      <c r="S31" s="5">
        <v>3.6303257363111054E-2</v>
      </c>
      <c r="T31" s="5">
        <v>0.10677348874497294</v>
      </c>
      <c r="U31" s="5">
        <v>4.0648774806733748E-2</v>
      </c>
      <c r="V31" s="5">
        <v>0.37430750200057966</v>
      </c>
      <c r="W31" s="5">
        <v>4.0987758230946698E-2</v>
      </c>
      <c r="X31" s="5">
        <v>0.64939568508803702</v>
      </c>
      <c r="Y31" s="5">
        <v>2.749594855776083E-2</v>
      </c>
      <c r="Z31" s="5">
        <v>0.13967284063634383</v>
      </c>
      <c r="AA31" s="5">
        <v>1.0455496861359517E-2</v>
      </c>
      <c r="AB31" s="5">
        <v>0.13934134667668358</v>
      </c>
      <c r="AC31" s="5">
        <v>1.5229005243538101E-2</v>
      </c>
      <c r="AD31" s="5">
        <v>8.2287447082672154E-3</v>
      </c>
      <c r="AE31" s="5">
        <v>1.2787868583493293E-2</v>
      </c>
      <c r="AF31" s="5">
        <v>0.33618454039937151</v>
      </c>
      <c r="AG31" s="5">
        <v>1.2712494083582054E-2</v>
      </c>
      <c r="AH31" s="5">
        <v>0.13878351555126395</v>
      </c>
      <c r="AI31" s="5">
        <v>7.5010803138378379E-3</v>
      </c>
      <c r="AJ31" s="5">
        <v>7.9672788972377978E-2</v>
      </c>
      <c r="AK31" s="5">
        <v>1.1990816715712071E-2</v>
      </c>
      <c r="AL31" s="5">
        <v>2.505853602008179E-2</v>
      </c>
      <c r="AM31" s="5">
        <v>3.474757791663158E-3</v>
      </c>
      <c r="AN31" s="5">
        <v>0.12588402265267434</v>
      </c>
      <c r="AO31" s="5">
        <v>1.8636700241496069E-2</v>
      </c>
      <c r="AP31" s="5">
        <v>2.3628527313587357E-2</v>
      </c>
      <c r="AQ31" s="5">
        <v>1.1569681255089071E-3</v>
      </c>
      <c r="AR31" s="5">
        <v>0.40150476398540313</v>
      </c>
      <c r="AS31" s="5"/>
      <c r="AT31" s="5"/>
      <c r="AU31" s="5"/>
      <c r="AV31" s="5"/>
      <c r="AW31" s="5"/>
      <c r="AX31" s="5"/>
      <c r="AY31" s="5"/>
      <c r="AZ31" s="5"/>
      <c r="BA31" s="5"/>
      <c r="BB31" s="5"/>
    </row>
    <row r="32" spans="1:54" x14ac:dyDescent="0.3">
      <c r="A32" s="5">
        <v>15730</v>
      </c>
      <c r="B32" s="5"/>
      <c r="C32" s="5">
        <v>1.7551326500472539</v>
      </c>
      <c r="D32" s="5">
        <v>0.30463844039872245</v>
      </c>
      <c r="E32" s="5">
        <v>-2.1398357354970157E-2</v>
      </c>
      <c r="F32" s="5">
        <v>3.38405373966498E-2</v>
      </c>
      <c r="G32" s="5">
        <v>1.1416679186186655E-2</v>
      </c>
      <c r="H32" s="5">
        <v>0.27221422833452957</v>
      </c>
      <c r="I32" s="5">
        <v>-3.0090026983665495E-2</v>
      </c>
      <c r="J32" s="5">
        <v>0.12096244128266424</v>
      </c>
      <c r="K32" s="5">
        <v>-6.3062665233417445E-3</v>
      </c>
      <c r="L32" s="5">
        <v>-9.2936074399688096E-2</v>
      </c>
      <c r="M32" s="5">
        <v>-2.8763276852535453E-2</v>
      </c>
      <c r="N32" s="5">
        <v>-0.27757070697153202</v>
      </c>
      <c r="O32" s="5">
        <v>1.473970217961024E-2</v>
      </c>
      <c r="P32" s="5">
        <v>0.32892741086374994</v>
      </c>
      <c r="Q32" s="5">
        <v>1.8628496338200372E-2</v>
      </c>
      <c r="R32" s="5">
        <v>4.3292557653921766E-2</v>
      </c>
      <c r="S32" s="5">
        <v>3.6521229858562362E-2</v>
      </c>
      <c r="T32" s="5">
        <v>0.10746310633951839</v>
      </c>
      <c r="U32" s="5">
        <v>4.0929856383263206E-2</v>
      </c>
      <c r="V32" s="5">
        <v>0.37706719174947367</v>
      </c>
      <c r="W32" s="5">
        <v>4.1308791531108634E-2</v>
      </c>
      <c r="X32" s="5">
        <v>0.65478163704796966</v>
      </c>
      <c r="Y32" s="5">
        <v>2.7736728249153703E-2</v>
      </c>
      <c r="Z32" s="5">
        <v>0.14096087633759616</v>
      </c>
      <c r="AA32" s="5">
        <v>1.0556794657743793E-2</v>
      </c>
      <c r="AB32" s="5">
        <v>0.14075662716071763</v>
      </c>
      <c r="AC32" s="5">
        <v>1.5390846830557673E-2</v>
      </c>
      <c r="AD32" s="5">
        <v>8.3200777902858701E-3</v>
      </c>
      <c r="AE32" s="5">
        <v>1.2935864914300575E-2</v>
      </c>
      <c r="AF32" s="5">
        <v>0.34023520599193363</v>
      </c>
      <c r="AG32" s="5">
        <v>1.2871737706128348E-2</v>
      </c>
      <c r="AH32" s="5">
        <v>0.140588537404466</v>
      </c>
      <c r="AI32" s="5">
        <v>7.6022503073136195E-3</v>
      </c>
      <c r="AJ32" s="5">
        <v>8.0785869861588769E-2</v>
      </c>
      <c r="AK32" s="5">
        <v>1.2164153910129762E-2</v>
      </c>
      <c r="AL32" s="5">
        <v>2.5432984008659114E-2</v>
      </c>
      <c r="AM32" s="5">
        <v>3.528380168775179E-3</v>
      </c>
      <c r="AN32" s="5">
        <v>0.12788847083576077</v>
      </c>
      <c r="AO32" s="5">
        <v>1.8942639300592236E-2</v>
      </c>
      <c r="AP32" s="5">
        <v>2.4028107014086933E-2</v>
      </c>
      <c r="AQ32" s="5">
        <v>1.1771084624781446E-3</v>
      </c>
      <c r="AR32" s="5">
        <v>0.40869444172384251</v>
      </c>
      <c r="AS32" s="5"/>
      <c r="AT32" s="5"/>
      <c r="AU32" s="5"/>
      <c r="AV32" s="5"/>
      <c r="AW32" s="5"/>
      <c r="AX32" s="5"/>
      <c r="AY32" s="5"/>
      <c r="AZ32" s="5"/>
      <c r="BA32" s="5"/>
      <c r="BB32" s="5"/>
    </row>
    <row r="33" spans="1:54" x14ac:dyDescent="0.3">
      <c r="A33" s="5">
        <v>15720</v>
      </c>
      <c r="B33" s="5"/>
      <c r="C33" s="5">
        <v>1.771023278364531</v>
      </c>
      <c r="D33" s="5">
        <v>0.30442390434499467</v>
      </c>
      <c r="E33" s="5">
        <v>-2.139250052564037E-2</v>
      </c>
      <c r="F33" s="5">
        <v>3.3845896403492878E-2</v>
      </c>
      <c r="G33" s="5">
        <v>1.142343756592101E-2</v>
      </c>
      <c r="H33" s="5">
        <v>0.27249383230188051</v>
      </c>
      <c r="I33" s="5">
        <v>-3.0134075437564078E-2</v>
      </c>
      <c r="J33" s="5">
        <v>0.12119253736866316</v>
      </c>
      <c r="K33" s="5">
        <v>-6.3210365821705066E-3</v>
      </c>
      <c r="L33" s="5">
        <v>-9.3194774882696077E-2</v>
      </c>
      <c r="M33" s="5">
        <v>-2.885608923756991E-2</v>
      </c>
      <c r="N33" s="5">
        <v>-0.27858981292015678</v>
      </c>
      <c r="O33" s="5">
        <v>1.4800398874710411E-2</v>
      </c>
      <c r="P33" s="5">
        <v>0.33042927313916948</v>
      </c>
      <c r="Q33" s="5">
        <v>1.8721929973240379E-2</v>
      </c>
      <c r="R33" s="5">
        <v>4.3529237636172113E-2</v>
      </c>
      <c r="S33" s="5">
        <v>3.6737436701125392E-2</v>
      </c>
      <c r="T33" s="5">
        <v>0.10814815855281761</v>
      </c>
      <c r="U33" s="5">
        <v>4.120945666922652E-2</v>
      </c>
      <c r="V33" s="5">
        <v>0.37981577126404698</v>
      </c>
      <c r="W33" s="5">
        <v>4.1628903615197513E-2</v>
      </c>
      <c r="X33" s="5">
        <v>0.66015796749367273</v>
      </c>
      <c r="Y33" s="5">
        <v>2.7977323740081134E-2</v>
      </c>
      <c r="Z33" s="5">
        <v>0.1422491746898347</v>
      </c>
      <c r="AA33" s="5">
        <v>1.0658206712337989E-2</v>
      </c>
      <c r="AB33" s="5">
        <v>0.14217475700810034</v>
      </c>
      <c r="AC33" s="5">
        <v>1.5553152110906205E-2</v>
      </c>
      <c r="AD33" s="5">
        <v>8.4117476843378371E-3</v>
      </c>
      <c r="AE33" s="5">
        <v>1.3084524981753016E-2</v>
      </c>
      <c r="AF33" s="5">
        <v>0.34430717592189825</v>
      </c>
      <c r="AG33" s="5">
        <v>1.3031939072691484E-2</v>
      </c>
      <c r="AH33" s="5">
        <v>0.14240574622893643</v>
      </c>
      <c r="AI33" s="5">
        <v>7.7041764005451579E-3</v>
      </c>
      <c r="AJ33" s="5">
        <v>8.1908057552920438E-2</v>
      </c>
      <c r="AK33" s="5">
        <v>1.2339029886233121E-2</v>
      </c>
      <c r="AL33" s="5">
        <v>2.5811012541605734E-2</v>
      </c>
      <c r="AM33" s="5">
        <v>3.5825514888973139E-3</v>
      </c>
      <c r="AN33" s="5">
        <v>0.12991477440084553</v>
      </c>
      <c r="AO33" s="5">
        <v>1.9252115576622309E-2</v>
      </c>
      <c r="AP33" s="5">
        <v>2.4432566862811016E-2</v>
      </c>
      <c r="AQ33" s="5">
        <v>1.1975077695639646E-3</v>
      </c>
      <c r="AR33" s="5">
        <v>0.41598116377960609</v>
      </c>
      <c r="AS33" s="5"/>
      <c r="AT33" s="5"/>
      <c r="AU33" s="5"/>
      <c r="AV33" s="5"/>
      <c r="AW33" s="5"/>
      <c r="AX33" s="5"/>
      <c r="AY33" s="5"/>
      <c r="AZ33" s="5"/>
      <c r="BA33" s="5"/>
      <c r="BB33" s="5"/>
    </row>
    <row r="34" spans="1:54" x14ac:dyDescent="0.3">
      <c r="A34" s="5">
        <v>15710</v>
      </c>
      <c r="B34" s="5"/>
      <c r="C34" s="5">
        <v>1.7869611755949693</v>
      </c>
      <c r="D34" s="5">
        <v>0.30418273523710049</v>
      </c>
      <c r="E34" s="5">
        <v>-2.1384768172877131E-2</v>
      </c>
      <c r="F34" s="5">
        <v>3.3848294408318116E-2</v>
      </c>
      <c r="G34" s="5">
        <v>1.1429203001679081E-2</v>
      </c>
      <c r="H34" s="5">
        <v>0.27275000754196932</v>
      </c>
      <c r="I34" s="5">
        <v>-3.0175572949825025E-2</v>
      </c>
      <c r="J34" s="5">
        <v>0.12141258169830201</v>
      </c>
      <c r="K34" s="5">
        <v>-6.3352956658898939E-3</v>
      </c>
      <c r="L34" s="5">
        <v>-9.3446174500706539E-2</v>
      </c>
      <c r="M34" s="5">
        <v>-2.8946724590170121E-2</v>
      </c>
      <c r="N34" s="5">
        <v>-0.27958881937464858</v>
      </c>
      <c r="O34" s="5">
        <v>1.4860082565767393E-2</v>
      </c>
      <c r="P34" s="5">
        <v>0.33190987827956664</v>
      </c>
      <c r="Q34" s="5">
        <v>1.8814243928033731E-2</v>
      </c>
      <c r="R34" s="5">
        <v>4.376352950961078E-2</v>
      </c>
      <c r="S34" s="5">
        <v>3.6951825153838727E-2</v>
      </c>
      <c r="T34" s="5">
        <v>0.10882848405096457</v>
      </c>
      <c r="U34" s="5">
        <v>4.1487512216847273E-2</v>
      </c>
      <c r="V34" s="5">
        <v>0.38255264102892628</v>
      </c>
      <c r="W34" s="5">
        <v>4.194802756373929E-2</v>
      </c>
      <c r="X34" s="5">
        <v>0.66552360284954193</v>
      </c>
      <c r="Y34" s="5">
        <v>2.8217689318056988E-2</v>
      </c>
      <c r="Z34" s="5">
        <v>0.14353750384781058</v>
      </c>
      <c r="AA34" s="5">
        <v>1.0759715829564214E-2</v>
      </c>
      <c r="AB34" s="5">
        <v>0.14359551105142321</v>
      </c>
      <c r="AC34" s="5">
        <v>1.5715897128924149E-2</v>
      </c>
      <c r="AD34" s="5">
        <v>8.5037419229416177E-3</v>
      </c>
      <c r="AE34" s="5">
        <v>1.3233830353604991E-2</v>
      </c>
      <c r="AF34" s="5">
        <v>0.34839999599842381</v>
      </c>
      <c r="AG34" s="5">
        <v>1.319308237958812E-2</v>
      </c>
      <c r="AH34" s="5">
        <v>0.1442349870094323</v>
      </c>
      <c r="AI34" s="5">
        <v>7.8068513060701016E-3</v>
      </c>
      <c r="AJ34" s="5">
        <v>8.3039287833718209E-2</v>
      </c>
      <c r="AK34" s="5">
        <v>1.2515437217673727E-2</v>
      </c>
      <c r="AL34" s="5">
        <v>2.6192611326691307E-2</v>
      </c>
      <c r="AM34" s="5">
        <v>3.6372711294607742E-3</v>
      </c>
      <c r="AN34" s="5">
        <v>0.13196294295526986</v>
      </c>
      <c r="AO34" s="5">
        <v>1.9565135717984995E-2</v>
      </c>
      <c r="AP34" s="5">
        <v>2.484192252799414E-2</v>
      </c>
      <c r="AQ34" s="5">
        <v>1.2181671996527438E-3</v>
      </c>
      <c r="AR34" s="5">
        <v>0.42336547535556307</v>
      </c>
      <c r="AS34" s="5"/>
      <c r="AT34" s="5"/>
      <c r="AU34" s="5"/>
      <c r="AV34" s="5"/>
      <c r="AW34" s="5"/>
      <c r="AX34" s="5"/>
      <c r="AY34" s="5"/>
      <c r="AZ34" s="5"/>
      <c r="BA34" s="5"/>
      <c r="BB34" s="5"/>
    </row>
    <row r="35" spans="1:54" x14ac:dyDescent="0.3">
      <c r="A35" s="5">
        <v>15700</v>
      </c>
      <c r="B35" s="5"/>
      <c r="C35" s="5">
        <v>1.8029448067879073</v>
      </c>
      <c r="D35" s="5">
        <v>0.30391494558985083</v>
      </c>
      <c r="E35" s="5">
        <v>-2.1375158749733326E-2</v>
      </c>
      <c r="F35" s="5">
        <v>3.3847725121473271E-2</v>
      </c>
      <c r="G35" s="5">
        <v>1.1433972078300408E-2</v>
      </c>
      <c r="H35" s="5">
        <v>0.27298264200490852</v>
      </c>
      <c r="I35" s="5">
        <v>-3.0214503789047036E-2</v>
      </c>
      <c r="J35" s="5">
        <v>0.12162249780156228</v>
      </c>
      <c r="K35" s="5">
        <v>-6.3490391129124284E-3</v>
      </c>
      <c r="L35" s="5">
        <v>-9.3690194878211425E-2</v>
      </c>
      <c r="M35" s="5">
        <v>-2.903515575753125E-2</v>
      </c>
      <c r="N35" s="5">
        <v>-0.2805674374725754</v>
      </c>
      <c r="O35" s="5">
        <v>1.4918736556200549E-2</v>
      </c>
      <c r="P35" s="5">
        <v>0.33336882510377264</v>
      </c>
      <c r="Q35" s="5">
        <v>1.8905413970920094E-2</v>
      </c>
      <c r="R35" s="5">
        <v>4.3995373725068211E-2</v>
      </c>
      <c r="S35" s="5">
        <v>3.7164342509270865E-2</v>
      </c>
      <c r="T35" s="5">
        <v>0.10950392129287764</v>
      </c>
      <c r="U35" s="5">
        <v>4.1763959383423865E-2</v>
      </c>
      <c r="V35" s="5">
        <v>0.38527719863318871</v>
      </c>
      <c r="W35" s="5">
        <v>4.2266096016879029E-2</v>
      </c>
      <c r="X35" s="5">
        <v>0.6708774605770832</v>
      </c>
      <c r="Y35" s="5">
        <v>2.8457778806231099E-2</v>
      </c>
      <c r="Z35" s="5">
        <v>0.14482562917533665</v>
      </c>
      <c r="AA35" s="5">
        <v>1.0861304572752587E-2</v>
      </c>
      <c r="AB35" s="5">
        <v>0.14501866048731812</v>
      </c>
      <c r="AC35" s="5">
        <v>1.5879057486396557E-2</v>
      </c>
      <c r="AD35" s="5">
        <v>8.5960477758847565E-3</v>
      </c>
      <c r="AE35" s="5">
        <v>1.338376215427502E-2</v>
      </c>
      <c r="AF35" s="5">
        <v>0.35251319950865129</v>
      </c>
      <c r="AG35" s="5">
        <v>1.3355151319328077E-2</v>
      </c>
      <c r="AH35" s="5">
        <v>0.14607609893206591</v>
      </c>
      <c r="AI35" s="5">
        <v>7.9102674089140592E-3</v>
      </c>
      <c r="AJ35" s="5">
        <v>8.417949288772969E-2</v>
      </c>
      <c r="AK35" s="5">
        <v>1.2693367921217358E-2</v>
      </c>
      <c r="AL35" s="5">
        <v>2.6577768887555114E-2</v>
      </c>
      <c r="AM35" s="5">
        <v>3.692538302437163E-3</v>
      </c>
      <c r="AN35" s="5">
        <v>0.13403298012923689</v>
      </c>
      <c r="AO35" s="5">
        <v>1.9881705501019326E-2</v>
      </c>
      <c r="AP35" s="5">
        <v>2.5256188602871321E-2</v>
      </c>
      <c r="AQ35" s="5">
        <v>1.2390878552651114E-3</v>
      </c>
      <c r="AR35" s="5">
        <v>0.43084790525655903</v>
      </c>
      <c r="AS35" s="5"/>
      <c r="AT35" s="5"/>
      <c r="AU35" s="5"/>
      <c r="AV35" s="5"/>
      <c r="AW35" s="5"/>
      <c r="AX35" s="5"/>
      <c r="AY35" s="5"/>
      <c r="AZ35" s="5"/>
      <c r="BA35" s="5"/>
      <c r="BB35" s="5"/>
    </row>
    <row r="36" spans="1:54" x14ac:dyDescent="0.3">
      <c r="A36" s="5">
        <v>15690</v>
      </c>
      <c r="B36" s="5"/>
      <c r="C36" s="5">
        <v>1.8189726083030633</v>
      </c>
      <c r="D36" s="5">
        <v>0.30362055495851081</v>
      </c>
      <c r="E36" s="5">
        <v>-2.1363671200981163E-2</v>
      </c>
      <c r="F36" s="5">
        <v>3.3844183019825447E-2</v>
      </c>
      <c r="G36" s="5">
        <v>1.1437741633216637E-2</v>
      </c>
      <c r="H36" s="5">
        <v>0.27319162946647252</v>
      </c>
      <c r="I36" s="5">
        <v>-3.0250852840082963E-2</v>
      </c>
      <c r="J36" s="5">
        <v>0.12182221155081449</v>
      </c>
      <c r="K36" s="5">
        <v>-6.3622623755198405E-3</v>
      </c>
      <c r="L36" s="5">
        <v>-9.3926759178707853E-2</v>
      </c>
      <c r="M36" s="5">
        <v>-2.9121356014824885E-2</v>
      </c>
      <c r="N36" s="5">
        <v>-0.28152538196565713</v>
      </c>
      <c r="O36" s="5">
        <v>1.4976344311431239E-2</v>
      </c>
      <c r="P36" s="5">
        <v>0.33480571532450204</v>
      </c>
      <c r="Q36" s="5">
        <v>1.8995415990413208E-2</v>
      </c>
      <c r="R36" s="5">
        <v>4.4224710904843902E-2</v>
      </c>
      <c r="S36" s="5">
        <v>3.7374936108873019E-2</v>
      </c>
      <c r="T36" s="5">
        <v>0.11017430858674074</v>
      </c>
      <c r="U36" s="5">
        <v>4.2038734352369433E-2</v>
      </c>
      <c r="V36" s="5">
        <v>0.38798883895743946</v>
      </c>
      <c r="W36" s="5">
        <v>4.258304119385091E-2</v>
      </c>
      <c r="X36" s="5">
        <v>0.67621844946265408</v>
      </c>
      <c r="Y36" s="5">
        <v>2.8697545574493437E-2</v>
      </c>
      <c r="Z36" s="5">
        <v>0.14611331329518856</v>
      </c>
      <c r="AA36" s="5">
        <v>1.0962955267312948E-2</v>
      </c>
      <c r="AB36" s="5">
        <v>0.14644397291019076</v>
      </c>
      <c r="AC36" s="5">
        <v>1.6042608345197239E-2</v>
      </c>
      <c r="AD36" s="5">
        <v>8.688652251031043E-3</v>
      </c>
      <c r="AE36" s="5">
        <v>1.3534301065047891E-2</v>
      </c>
      <c r="AF36" s="5">
        <v>0.35664630719315749</v>
      </c>
      <c r="AG36" s="5">
        <v>1.3518129078480712E-2</v>
      </c>
      <c r="AH36" s="5">
        <v>0.14792891534708036</v>
      </c>
      <c r="AI36" s="5">
        <v>8.0144167637886728E-3</v>
      </c>
      <c r="AJ36" s="5">
        <v>8.5328601256614151E-2</v>
      </c>
      <c r="AK36" s="5">
        <v>1.2872813449596917E-2</v>
      </c>
      <c r="AL36" s="5">
        <v>2.6966472545879618E-2</v>
      </c>
      <c r="AM36" s="5">
        <v>3.748352051460819E-3</v>
      </c>
      <c r="AN36" s="5">
        <v>0.13612488345684398</v>
      </c>
      <c r="AO36" s="5">
        <v>2.020182981023385E-2</v>
      </c>
      <c r="AP36" s="5">
        <v>2.567537857794076E-2</v>
      </c>
      <c r="AQ36" s="5">
        <v>1.2602707870720642E-3</v>
      </c>
      <c r="AR36" s="5">
        <v>0.4384289653333312</v>
      </c>
      <c r="AS36" s="5"/>
      <c r="AT36" s="5"/>
      <c r="AU36" s="5"/>
      <c r="AV36" s="5"/>
      <c r="AW36" s="5"/>
      <c r="AX36" s="5"/>
      <c r="AY36" s="5"/>
      <c r="AZ36" s="5"/>
      <c r="BA36" s="5"/>
      <c r="BB36" s="5"/>
    </row>
    <row r="37" spans="1:54" x14ac:dyDescent="0.3">
      <c r="A37" s="5">
        <v>15680</v>
      </c>
      <c r="B37" s="5"/>
      <c r="C37" s="5">
        <v>1.8350429878102876</v>
      </c>
      <c r="D37" s="5">
        <v>0.30329958995263157</v>
      </c>
      <c r="E37" s="5">
        <v>-2.1350304965145027E-2</v>
      </c>
      <c r="F37" s="5">
        <v>3.3837663351635766E-2</v>
      </c>
      <c r="G37" s="5">
        <v>1.1440508758644889E-2</v>
      </c>
      <c r="H37" s="5">
        <v>0.27337686959309382</v>
      </c>
      <c r="I37" s="5">
        <v>-3.0284605612572218E-2</v>
      </c>
      <c r="J37" s="5">
        <v>0.12201165120025928</v>
      </c>
      <c r="K37" s="5">
        <v>-6.3749610221700299E-3</v>
      </c>
      <c r="L37" s="5">
        <v>-9.4155792142096267E-2</v>
      </c>
      <c r="M37" s="5">
        <v>-2.9205299077722534E-2</v>
      </c>
      <c r="N37" s="5">
        <v>-0.28246237134865393</v>
      </c>
      <c r="O37" s="5">
        <v>1.5032889466088866E-2</v>
      </c>
      <c r="P37" s="5">
        <v>0.33622015371563807</v>
      </c>
      <c r="Q37" s="5">
        <v>1.9084226004944353E-2</v>
      </c>
      <c r="R37" s="5">
        <v>4.4451481865735457E-2</v>
      </c>
      <c r="S37" s="5">
        <v>3.7583553362514691E-2</v>
      </c>
      <c r="T37" s="5">
        <v>0.11083948414713847</v>
      </c>
      <c r="U37" s="5">
        <v>4.2311773154572775E-2</v>
      </c>
      <c r="V37" s="5">
        <v>0.39068695436437195</v>
      </c>
      <c r="W37" s="5">
        <v>4.289879491288303E-2</v>
      </c>
      <c r="X37" s="5">
        <v>0.68154546991288201</v>
      </c>
      <c r="Y37" s="5">
        <v>2.8936942550935724E-2</v>
      </c>
      <c r="Z37" s="5">
        <v>0.14740031614096333</v>
      </c>
      <c r="AA37" s="5">
        <v>1.1064650004061502E-2</v>
      </c>
      <c r="AB37" s="5">
        <v>0.1478712123481189</v>
      </c>
      <c r="AC37" s="5">
        <v>1.6206524430176651E-2</v>
      </c>
      <c r="AD37" s="5">
        <v>8.7815420952616612E-3</v>
      </c>
      <c r="AE37" s="5">
        <v>1.3685427324485225E-2</v>
      </c>
      <c r="AF37" s="5">
        <v>0.36079882722683754</v>
      </c>
      <c r="AG37" s="5">
        <v>1.3681998335740209E-2</v>
      </c>
      <c r="AH37" s="5">
        <v>0.14979326373369001</v>
      </c>
      <c r="AI37" s="5">
        <v>8.1192910923932309E-3</v>
      </c>
      <c r="AJ37" s="5">
        <v>8.6486537802445154E-2</v>
      </c>
      <c r="AK37" s="5">
        <v>1.3053764684494002E-2</v>
      </c>
      <c r="AL37" s="5">
        <v>2.7358708403778142E-2</v>
      </c>
      <c r="AM37" s="5">
        <v>3.8047112489724491E-3</v>
      </c>
      <c r="AN37" s="5">
        <v>0.13823864425752944</v>
      </c>
      <c r="AO37" s="5">
        <v>2.0525512618541013E-2</v>
      </c>
      <c r="AP37" s="5">
        <v>2.6099504813150688E-2</v>
      </c>
      <c r="AQ37" s="5">
        <v>1.2817169924029587E-3</v>
      </c>
      <c r="AR37" s="5">
        <v>0.44610914992192219</v>
      </c>
      <c r="AS37" s="5"/>
      <c r="AT37" s="5"/>
      <c r="AU37" s="5"/>
      <c r="AV37" s="5"/>
      <c r="AW37" s="5"/>
      <c r="AX37" s="5"/>
      <c r="AY37" s="5"/>
      <c r="AZ37" s="5"/>
      <c r="BA37" s="5"/>
      <c r="BB37" s="5"/>
    </row>
    <row r="38" spans="1:54" x14ac:dyDescent="0.3">
      <c r="A38" s="5">
        <v>15670</v>
      </c>
      <c r="B38" s="5"/>
      <c r="C38" s="5">
        <v>1.851154324298701</v>
      </c>
      <c r="D38" s="5">
        <v>0.30295208424682041</v>
      </c>
      <c r="E38" s="5">
        <v>-2.1335059976324591E-2</v>
      </c>
      <c r="F38" s="5">
        <v>3.3828162141115198E-2</v>
      </c>
      <c r="G38" s="5">
        <v>1.1442270803679268E-2</v>
      </c>
      <c r="H38" s="5">
        <v>0.2735382680046024</v>
      </c>
      <c r="I38" s="5">
        <v>-3.0315748249246311E-2</v>
      </c>
      <c r="J38" s="5">
        <v>0.12219074742456068</v>
      </c>
      <c r="K38" s="5">
        <v>-6.3871307397680415E-3</v>
      </c>
      <c r="L38" s="5">
        <v>-9.4377220121647939E-2</v>
      </c>
      <c r="M38" s="5">
        <v>-2.9286959114818999E-2</v>
      </c>
      <c r="N38" s="5">
        <v>-0.28337812798764128</v>
      </c>
      <c r="O38" s="5">
        <v>1.5088355831203206E-2</v>
      </c>
      <c r="P38" s="5">
        <v>0.33761174827966145</v>
      </c>
      <c r="Q38" s="5">
        <v>1.9171820172640762E-2</v>
      </c>
      <c r="R38" s="5">
        <v>4.4675627642211647E-2</v>
      </c>
      <c r="S38" s="5">
        <v>3.7790141768194632E-2</v>
      </c>
      <c r="T38" s="5">
        <v>0.11149928615286217</v>
      </c>
      <c r="U38" s="5">
        <v>4.2583011690074335E-2</v>
      </c>
      <c r="V38" s="5">
        <v>0.39337093489274644</v>
      </c>
      <c r="W38" s="5">
        <v>4.3213288611531897E-2</v>
      </c>
      <c r="X38" s="5">
        <v>0.68685741425771296</v>
      </c>
      <c r="Y38" s="5">
        <v>2.9175922233667266E-2</v>
      </c>
      <c r="Z38" s="5">
        <v>0.14868639501088243</v>
      </c>
      <c r="AA38" s="5">
        <v>1.1166370642703271E-2</v>
      </c>
      <c r="AB38" s="5">
        <v>0.14930013930092156</v>
      </c>
      <c r="AC38" s="5">
        <v>1.6370780032295463E-2</v>
      </c>
      <c r="AD38" s="5">
        <v>8.8747037955523092E-3</v>
      </c>
      <c r="AE38" s="5">
        <v>1.3837120729048307E-2</v>
      </c>
      <c r="AF38" s="5">
        <v>0.36497025520531068</v>
      </c>
      <c r="AG38" s="5">
        <v>1.3846741260194393E-2</v>
      </c>
      <c r="AH38" s="5">
        <v>0.15166896566704241</v>
      </c>
      <c r="AI38" s="5">
        <v>8.2248817808232288E-3</v>
      </c>
      <c r="AJ38" s="5">
        <v>8.7653223671235986E-2</v>
      </c>
      <c r="AK38" s="5">
        <v>1.3236211929654296E-2</v>
      </c>
      <c r="AL38" s="5">
        <v>2.7754461326413737E-2</v>
      </c>
      <c r="AM38" s="5">
        <v>3.861614593386388E-3</v>
      </c>
      <c r="AN38" s="5">
        <v>0.14037424751802952</v>
      </c>
      <c r="AO38" s="5">
        <v>2.0852756967506169E-2</v>
      </c>
      <c r="AP38" s="5">
        <v>2.6528578510022004E-2</v>
      </c>
      <c r="AQ38" s="5">
        <v>1.3034274137458958E-3</v>
      </c>
      <c r="AR38" s="5">
        <v>0.45388893527879637</v>
      </c>
      <c r="AS38" s="5"/>
      <c r="AT38" s="5"/>
      <c r="AU38" s="5"/>
      <c r="AV38" s="5"/>
      <c r="AW38" s="5"/>
      <c r="AX38" s="5"/>
      <c r="AY38" s="5"/>
      <c r="AZ38" s="5"/>
      <c r="BA38" s="5"/>
      <c r="BB38" s="5"/>
    </row>
    <row r="39" spans="1:54" x14ac:dyDescent="0.3">
      <c r="A39" s="5">
        <v>15660</v>
      </c>
      <c r="B39" s="5"/>
      <c r="C39" s="5">
        <v>1.8673049680953973</v>
      </c>
      <c r="D39" s="5">
        <v>0.30257807858842733</v>
      </c>
      <c r="E39" s="5">
        <v>-2.1317936665806121E-2</v>
      </c>
      <c r="F39" s="5">
        <v>3.3815676192657212E-2</v>
      </c>
      <c r="G39" s="5">
        <v>1.1443025376278847E-2</v>
      </c>
      <c r="H39" s="5">
        <v>0.2736757363346618</v>
      </c>
      <c r="I39" s="5">
        <v>-3.0344267534001469E-2</v>
      </c>
      <c r="J39" s="5">
        <v>0.12235943335664541</v>
      </c>
      <c r="K39" s="5">
        <v>-6.3987673358995786E-3</v>
      </c>
      <c r="L39" s="5">
        <v>-9.4590971120518633E-2</v>
      </c>
      <c r="M39" s="5">
        <v>-2.9366310759948548E-2</v>
      </c>
      <c r="N39" s="5">
        <v>-0.284272378247589</v>
      </c>
      <c r="O39" s="5">
        <v>1.5142727401379586E-2</v>
      </c>
      <c r="P39" s="5">
        <v>0.33898011041515147</v>
      </c>
      <c r="Q39" s="5">
        <v>1.9258174801134367E-2</v>
      </c>
      <c r="R39" s="5">
        <v>4.4897089509718352E-2</v>
      </c>
      <c r="S39" s="5">
        <v>3.7994648931917799E-2</v>
      </c>
      <c r="T39" s="5">
        <v>0.11215355280536188</v>
      </c>
      <c r="U39" s="5">
        <v>4.2852385750048363E-2</v>
      </c>
      <c r="V39" s="5">
        <v>0.39604016845472556</v>
      </c>
      <c r="W39" s="5">
        <v>4.3526453367441487E-2</v>
      </c>
      <c r="X39" s="5">
        <v>0.69215316706105123</v>
      </c>
      <c r="Y39" s="5">
        <v>2.9414436702985776E-2</v>
      </c>
      <c r="Z39" s="5">
        <v>0.14997130462355182</v>
      </c>
      <c r="AA39" s="5">
        <v>1.1268098815470185E-2</v>
      </c>
      <c r="AB39" s="5">
        <v>0.15073051078041552</v>
      </c>
      <c r="AC39" s="5">
        <v>1.6535349012006977E-2</v>
      </c>
      <c r="AD39" s="5">
        <v>8.9681235801873475E-3</v>
      </c>
      <c r="AE39" s="5">
        <v>1.3989360633936382E-2</v>
      </c>
      <c r="AF39" s="5">
        <v>0.36916007413695578</v>
      </c>
      <c r="AG39" s="5">
        <v>1.4012339509801746E-2</v>
      </c>
      <c r="AH39" s="5">
        <v>0.15355583678736415</v>
      </c>
      <c r="AI39" s="5">
        <v>8.3311798770894334E-3</v>
      </c>
      <c r="AJ39" s="5">
        <v>8.8828576257539482E-2</v>
      </c>
      <c r="AK39" s="5">
        <v>1.3420144904143996E-2</v>
      </c>
      <c r="AL39" s="5">
        <v>2.8153714924860303E-2</v>
      </c>
      <c r="AM39" s="5">
        <v>3.9190606062832539E-3</v>
      </c>
      <c r="AN39" s="5">
        <v>0.14253167177490408</v>
      </c>
      <c r="AO39" s="5">
        <v>2.1183564947624405E-2</v>
      </c>
      <c r="AP39" s="5">
        <v>2.6962609683723531E-2</v>
      </c>
      <c r="AQ39" s="5">
        <v>1.325402937241269E-3</v>
      </c>
      <c r="AR39" s="5">
        <v>0.46176877901187108</v>
      </c>
      <c r="AS39" s="5"/>
      <c r="AT39" s="5"/>
      <c r="AU39" s="5"/>
      <c r="AV39" s="5"/>
      <c r="AW39" s="5"/>
      <c r="AX39" s="5"/>
      <c r="AY39" s="5"/>
      <c r="AZ39" s="5"/>
      <c r="BA39" s="5"/>
      <c r="BB39" s="5"/>
    </row>
    <row r="40" spans="1:54" x14ac:dyDescent="0.3">
      <c r="A40" s="5">
        <v>15650</v>
      </c>
      <c r="B40" s="5"/>
      <c r="C40" s="5">
        <v>1.8834932408938503</v>
      </c>
      <c r="D40" s="5">
        <v>0.3021776208021309</v>
      </c>
      <c r="E40" s="5">
        <v>-2.1298935963459994E-2</v>
      </c>
      <c r="F40" s="5">
        <v>3.3800203094743311E-2</v>
      </c>
      <c r="G40" s="5">
        <v>1.1442770345150418E-2</v>
      </c>
      <c r="H40" s="5">
        <v>0.2737891922888519</v>
      </c>
      <c r="I40" s="5">
        <v>-3.037015089973244E-2</v>
      </c>
      <c r="J40" s="5">
        <v>0.12251764462464103</v>
      </c>
      <c r="K40" s="5">
        <v>-6.4098667410255033E-3</v>
      </c>
      <c r="L40" s="5">
        <v>-9.4796974827784597E-2</v>
      </c>
      <c r="M40" s="5">
        <v>-2.944332912438611E-2</v>
      </c>
      <c r="N40" s="5">
        <v>-0.28514485261917455</v>
      </c>
      <c r="O40" s="5">
        <v>1.5195988361952323E-2</v>
      </c>
      <c r="P40" s="5">
        <v>0.34032485508425386</v>
      </c>
      <c r="Q40" s="5">
        <v>1.9343266357395267E-2</v>
      </c>
      <c r="R40" s="5">
        <v>4.5115809008106349E-2</v>
      </c>
      <c r="S40" s="5">
        <v>3.8197022587728793E-2</v>
      </c>
      <c r="T40" s="5">
        <v>0.11280212238782335</v>
      </c>
      <c r="U40" s="5">
        <v>4.3119831039082221E-2</v>
      </c>
      <c r="V40" s="5">
        <v>0.39869404103650735</v>
      </c>
      <c r="W40" s="5">
        <v>4.3838219919520624E-2</v>
      </c>
      <c r="X40" s="5">
        <v>0.69743160543888671</v>
      </c>
      <c r="Y40" s="5">
        <v>2.9652437633899686E-2</v>
      </c>
      <c r="Z40" s="5">
        <v>0.1512547971756632</v>
      </c>
      <c r="AA40" s="5">
        <v>1.136981593091543E-2</v>
      </c>
      <c r="AB40" s="5">
        <v>0.15216208035287593</v>
      </c>
      <c r="AC40" s="5">
        <v>1.6700204802889262E-2</v>
      </c>
      <c r="AD40" s="5">
        <v>9.0617874201129288E-3</v>
      </c>
      <c r="AE40" s="5">
        <v>1.4142125954143636E-2</v>
      </c>
      <c r="AF40" s="5">
        <v>0.3733677544406836</v>
      </c>
      <c r="AG40" s="5">
        <v>1.4178774230081296E-2</v>
      </c>
      <c r="AH40" s="5">
        <v>0.15545368677133858</v>
      </c>
      <c r="AI40" s="5">
        <v>8.4381760887509202E-3</v>
      </c>
      <c r="AJ40" s="5">
        <v>9.0012509170151911E-2</v>
      </c>
      <c r="AK40" s="5">
        <v>1.3605552735754358E-2</v>
      </c>
      <c r="AL40" s="5">
        <v>2.8556451539224224E-2</v>
      </c>
      <c r="AM40" s="5">
        <v>3.9770476296303696E-3</v>
      </c>
      <c r="AN40" s="5">
        <v>0.14471088899773066</v>
      </c>
      <c r="AO40" s="5">
        <v>2.1517937678636249E-2</v>
      </c>
      <c r="AP40" s="5">
        <v>2.7401607135112728E-2</v>
      </c>
      <c r="AQ40" s="5">
        <v>1.3476443911692149E-3</v>
      </c>
      <c r="AR40" s="5">
        <v>0.46974911950772463</v>
      </c>
      <c r="AS40" s="5"/>
      <c r="AT40" s="5"/>
      <c r="AU40" s="5"/>
      <c r="AV40" s="5"/>
      <c r="AW40" s="5"/>
      <c r="AX40" s="5"/>
      <c r="AY40" s="5"/>
      <c r="AZ40" s="5"/>
      <c r="BA40" s="5"/>
      <c r="BB40" s="5"/>
    </row>
    <row r="41" spans="1:54" x14ac:dyDescent="0.3">
      <c r="A41" s="5">
        <v>15640</v>
      </c>
      <c r="B41" s="5"/>
      <c r="C41" s="5">
        <v>1.8997174357921722</v>
      </c>
      <c r="D41" s="5">
        <v>0.30175076579140503</v>
      </c>
      <c r="E41" s="5">
        <v>-2.1278059298922677E-2</v>
      </c>
      <c r="F41" s="5">
        <v>3.3781741223517452E-2</v>
      </c>
      <c r="G41" s="5">
        <v>1.1441503841524361E-2</v>
      </c>
      <c r="H41" s="5">
        <v>0.27387855970035474</v>
      </c>
      <c r="I41" s="5">
        <v>-3.0393386435921644E-2</v>
      </c>
      <c r="J41" s="5">
        <v>0.12266531938792749</v>
      </c>
      <c r="K41" s="5">
        <v>-6.4204250106359353E-3</v>
      </c>
      <c r="L41" s="5">
        <v>-9.4995162653977727E-2</v>
      </c>
      <c r="M41" s="5">
        <v>-2.9517989808925831E-2</v>
      </c>
      <c r="N41" s="5">
        <v>-0.28599528584475276</v>
      </c>
      <c r="O41" s="5">
        <v>1.5248123096112853E-2</v>
      </c>
      <c r="P41" s="5">
        <v>0.34164560098003083</v>
      </c>
      <c r="Q41" s="5">
        <v>1.9427071477585413E-2</v>
      </c>
      <c r="R41" s="5">
        <v>4.5331727965169211E-2</v>
      </c>
      <c r="S41" s="5">
        <v>3.8397210617893834E-2</v>
      </c>
      <c r="T41" s="5">
        <v>0.1134448333248407</v>
      </c>
      <c r="U41" s="5">
        <v>4.3385283197745705E-2</v>
      </c>
      <c r="V41" s="5">
        <v>0.40133193690217139</v>
      </c>
      <c r="W41" s="5">
        <v>4.4148518689532797E-2</v>
      </c>
      <c r="X41" s="5">
        <v>0.70269159938485248</v>
      </c>
      <c r="Y41" s="5">
        <v>2.9889876309000592E-2</v>
      </c>
      <c r="Z41" s="5">
        <v>0.15253662240164634</v>
      </c>
      <c r="AA41" s="5">
        <v>1.1471503177864589E-2</v>
      </c>
      <c r="AB41" s="5">
        <v>0.15359459818370141</v>
      </c>
      <c r="AC41" s="5">
        <v>1.6865320415529923E-2</v>
      </c>
      <c r="AD41" s="5">
        <v>9.1556810304308095E-3</v>
      </c>
      <c r="AE41" s="5">
        <v>1.4295395165737657E-2</v>
      </c>
      <c r="AF41" s="5">
        <v>0.3775927539495425</v>
      </c>
      <c r="AG41" s="5">
        <v>1.4346026053019762E-2</v>
      </c>
      <c r="AH41" s="5">
        <v>0.15736231930578418</v>
      </c>
      <c r="AI41" s="5">
        <v>8.5458607806655658E-3</v>
      </c>
      <c r="AJ41" s="5">
        <v>9.1204932198972938E-2</v>
      </c>
      <c r="AK41" s="5">
        <v>1.3792423954559657E-2</v>
      </c>
      <c r="AL41" s="5">
        <v>2.8962652222037887E-2</v>
      </c>
      <c r="AM41" s="5">
        <v>4.0355738230320095E-3</v>
      </c>
      <c r="AN41" s="5">
        <v>0.14691186447302532</v>
      </c>
      <c r="AO41" s="5">
        <v>2.1855875289894616E-2</v>
      </c>
      <c r="AP41" s="5">
        <v>2.7845578422759625E-2</v>
      </c>
      <c r="AQ41" s="5">
        <v>1.3701525444315868E-3</v>
      </c>
      <c r="AR41" s="5">
        <v>0.47783037535517953</v>
      </c>
      <c r="AS41" s="5"/>
      <c r="AT41" s="5"/>
      <c r="AU41" s="5"/>
      <c r="AV41" s="5"/>
      <c r="AW41" s="5"/>
      <c r="AX41" s="5"/>
      <c r="AY41" s="5"/>
      <c r="AZ41" s="5"/>
      <c r="BA41" s="5"/>
      <c r="BB41" s="5"/>
    </row>
    <row r="42" spans="1:54" x14ac:dyDescent="0.3">
      <c r="A42" s="5">
        <v>15630</v>
      </c>
      <c r="B42" s="5"/>
      <c r="C42" s="5">
        <v>1.9159758173414072</v>
      </c>
      <c r="D42" s="5">
        <v>0.30129757553685399</v>
      </c>
      <c r="E42" s="5">
        <v>-2.1255308602561383E-2</v>
      </c>
      <c r="F42" s="5">
        <v>3.3760289746025809E-2</v>
      </c>
      <c r="G42" s="5">
        <v>1.1439224260822087E-2</v>
      </c>
      <c r="H42" s="5">
        <v>0.27394376858319724</v>
      </c>
      <c r="I42" s="5">
        <v>-3.0413962895977874E-2</v>
      </c>
      <c r="J42" s="5">
        <v>0.12280239837227594</v>
      </c>
      <c r="K42" s="5">
        <v>-6.4304383273623821E-3</v>
      </c>
      <c r="L42" s="5">
        <v>-9.5185467766096848E-2</v>
      </c>
      <c r="M42" s="5">
        <v>-2.959026891582971E-2</v>
      </c>
      <c r="N42" s="5">
        <v>-0.28682341704340419</v>
      </c>
      <c r="O42" s="5">
        <v>1.5299116192007894E-2</v>
      </c>
      <c r="P42" s="5">
        <v>0.34294197069360344</v>
      </c>
      <c r="Q42" s="5">
        <v>1.9509566976927E-2</v>
      </c>
      <c r="R42" s="5">
        <v>4.5544788520279884E-2</v>
      </c>
      <c r="S42" s="5">
        <v>3.8595161073221126E-2</v>
      </c>
      <c r="T42" s="5">
        <v>0.11408152424266234</v>
      </c>
      <c r="U42" s="5">
        <v>4.3648677825440928E-2</v>
      </c>
      <c r="V42" s="5">
        <v>0.40395323880068607</v>
      </c>
      <c r="W42" s="5">
        <v>4.4457279804091789E-2</v>
      </c>
      <c r="X42" s="5">
        <v>0.70793201210315104</v>
      </c>
      <c r="Y42" s="5">
        <v>3.012670363168457E-2</v>
      </c>
      <c r="Z42" s="5">
        <v>0.15381652763525427</v>
      </c>
      <c r="AA42" s="5">
        <v>1.1573141529523174E-2</v>
      </c>
      <c r="AB42" s="5">
        <v>0.15502781108430169</v>
      </c>
      <c r="AC42" s="5">
        <v>1.7030668441664901E-2</v>
      </c>
      <c r="AD42" s="5">
        <v>9.2497898720338041E-3</v>
      </c>
      <c r="AE42" s="5">
        <v>1.4449146307363154E-2</v>
      </c>
      <c r="AF42" s="5">
        <v>0.38183451792026035</v>
      </c>
      <c r="AG42" s="5">
        <v>1.451407509620067E-2</v>
      </c>
      <c r="AH42" s="5">
        <v>0.15928153206368317</v>
      </c>
      <c r="AI42" s="5">
        <v>8.6542239728614988E-3</v>
      </c>
      <c r="AJ42" s="5">
        <v>9.2405751283051604E-2</v>
      </c>
      <c r="AK42" s="5">
        <v>1.3980746486637014E-2</v>
      </c>
      <c r="AL42" s="5">
        <v>2.937229672194356E-2</v>
      </c>
      <c r="AM42" s="5">
        <v>4.094637161011612E-3</v>
      </c>
      <c r="AN42" s="5">
        <v>0.1491345566889955</v>
      </c>
      <c r="AO42" s="5">
        <v>2.2197376900794864E-2</v>
      </c>
      <c r="AP42" s="5">
        <v>2.8294529834966657E-2</v>
      </c>
      <c r="AQ42" s="5">
        <v>1.3929281050292625E-3</v>
      </c>
      <c r="AR42" s="5">
        <v>0.48601294476553913</v>
      </c>
      <c r="AS42" s="5"/>
      <c r="AT42" s="5"/>
      <c r="AU42" s="5"/>
      <c r="AV42" s="5"/>
      <c r="AW42" s="5"/>
      <c r="AX42" s="5"/>
      <c r="AY42" s="5"/>
      <c r="AZ42" s="5"/>
      <c r="BA42" s="5"/>
      <c r="BB42" s="5"/>
    </row>
    <row r="43" spans="1:54" x14ac:dyDescent="0.3">
      <c r="A43" s="5">
        <v>15620</v>
      </c>
      <c r="B43" s="5"/>
      <c r="C43" s="5">
        <v>1.9322666216039639</v>
      </c>
      <c r="D43" s="5">
        <v>0.30081811909139955</v>
      </c>
      <c r="E43" s="5">
        <v>-2.1230686306219874E-2</v>
      </c>
      <c r="F43" s="5">
        <v>3.3735848623118098E-2</v>
      </c>
      <c r="G43" s="5">
        <v>1.1435930264213535E-2</v>
      </c>
      <c r="H43" s="5">
        <v>0.27398475518300713</v>
      </c>
      <c r="I43" s="5">
        <v>-3.0431869704319013E-2</v>
      </c>
      <c r="J43" s="5">
        <v>0.12292882490404955</v>
      </c>
      <c r="K43" s="5">
        <v>-6.4399030030464887E-3</v>
      </c>
      <c r="L43" s="5">
        <v>-9.5367825122071398E-2</v>
      </c>
      <c r="M43" s="5">
        <v>-2.96601430606383E-2</v>
      </c>
      <c r="N43" s="5">
        <v>-0.28762898983498975</v>
      </c>
      <c r="O43" s="5">
        <v>1.5348952449804016E-2</v>
      </c>
      <c r="P43" s="5">
        <v>0.3442135908809863</v>
      </c>
      <c r="Q43" s="5">
        <v>1.9590729859580325E-2</v>
      </c>
      <c r="R43" s="5">
        <v>4.5754933148113831E-2</v>
      </c>
      <c r="S43" s="5">
        <v>3.8790822193509468E-2</v>
      </c>
      <c r="T43" s="5">
        <v>0.1147120340299814</v>
      </c>
      <c r="U43" s="5">
        <v>4.3909950503522456E-2</v>
      </c>
      <c r="V43" s="5">
        <v>0.40655732817598855</v>
      </c>
      <c r="W43" s="5">
        <v>4.476443311705626E-2</v>
      </c>
      <c r="X43" s="5">
        <v>0.71315170034872721</v>
      </c>
      <c r="Y43" s="5">
        <v>3.0362870139717751E-2</v>
      </c>
      <c r="Z43" s="5">
        <v>0.15509425787308567</v>
      </c>
      <c r="AA43" s="5">
        <v>1.1674711747740787E-2</v>
      </c>
      <c r="AB43" s="5">
        <v>0.15646146256120885</v>
      </c>
      <c r="AC43" s="5">
        <v>1.7196221058573196E-2</v>
      </c>
      <c r="AD43" s="5">
        <v>9.3440991533847266E-3</v>
      </c>
      <c r="AE43" s="5">
        <v>1.4603356981972907E-2</v>
      </c>
      <c r="AF43" s="5">
        <v>0.38609247904881455</v>
      </c>
      <c r="AG43" s="5">
        <v>1.4682900962159582E-2</v>
      </c>
      <c r="AH43" s="5">
        <v>0.16121111668261814</v>
      </c>
      <c r="AI43" s="5">
        <v>8.7632553385329267E-3</v>
      </c>
      <c r="AJ43" s="5">
        <v>9.3614868479870286E-2</v>
      </c>
      <c r="AK43" s="5">
        <v>1.4170507647953306E-2</v>
      </c>
      <c r="AL43" s="5">
        <v>2.9785363467679172E-2</v>
      </c>
      <c r="AM43" s="5">
        <v>4.1542354303283806E-3</v>
      </c>
      <c r="AN43" s="5">
        <v>0.15137891722118441</v>
      </c>
      <c r="AO43" s="5">
        <v>2.2542440601281744E-2</v>
      </c>
      <c r="AP43" s="5">
        <v>2.8748466361802717E-2</v>
      </c>
      <c r="AQ43" s="5">
        <v>1.4159717185355956E-3</v>
      </c>
      <c r="AR43" s="5">
        <v>0.49429720498971064</v>
      </c>
      <c r="AS43" s="5"/>
      <c r="AT43" s="5"/>
      <c r="AU43" s="5"/>
      <c r="AV43" s="5"/>
      <c r="AW43" s="5"/>
      <c r="AX43" s="5"/>
      <c r="AY43" s="5"/>
      <c r="AZ43" s="5"/>
      <c r="BA43" s="5"/>
      <c r="BB43" s="5"/>
    </row>
    <row r="44" spans="1:54" x14ac:dyDescent="0.3">
      <c r="A44" s="5">
        <v>15610</v>
      </c>
      <c r="B44" s="5"/>
      <c r="C44" s="5">
        <v>1.9485880562223912</v>
      </c>
      <c r="D44" s="5">
        <v>0.30031247257231342</v>
      </c>
      <c r="E44" s="5">
        <v>-2.1204195343743994E-2</v>
      </c>
      <c r="F44" s="5">
        <v>3.3708418612007442E-2</v>
      </c>
      <c r="G44" s="5">
        <v>1.1431620780063214E-2</v>
      </c>
      <c r="H44" s="5">
        <v>0.27400146202524012</v>
      </c>
      <c r="I44" s="5">
        <v>-3.0447096963193261E-2</v>
      </c>
      <c r="J44" s="5">
        <v>0.12304454494344112</v>
      </c>
      <c r="K44" s="5">
        <v>-6.4488154807639765E-3</v>
      </c>
      <c r="L44" s="5">
        <v>-9.5542171504655382E-2</v>
      </c>
      <c r="M44" s="5">
        <v>-2.9727589383836246E-2</v>
      </c>
      <c r="N44" s="5">
        <v>-0.28841175246313389</v>
      </c>
      <c r="O44" s="5">
        <v>1.5397616888714027E-2</v>
      </c>
      <c r="P44" s="5">
        <v>0.34546009242952402</v>
      </c>
      <c r="Q44" s="5">
        <v>1.967053732852608E-2</v>
      </c>
      <c r="R44" s="5">
        <v>4.5962104682446839E-2</v>
      </c>
      <c r="S44" s="5">
        <v>3.8984142428116923E-2</v>
      </c>
      <c r="T44" s="5">
        <v>0.11533620189924573</v>
      </c>
      <c r="U44" s="5">
        <v>4.4169036818680098E-2</v>
      </c>
      <c r="V44" s="5">
        <v>0.40914358538006423</v>
      </c>
      <c r="W44" s="5">
        <v>4.5069908232315999E-2</v>
      </c>
      <c r="X44" s="5">
        <v>0.71834951477462961</v>
      </c>
      <c r="Y44" s="5">
        <v>3.0598326019145826E-2</v>
      </c>
      <c r="Z44" s="5">
        <v>0.15636955584003259</v>
      </c>
      <c r="AA44" s="5">
        <v>1.1776194387432264E-2</v>
      </c>
      <c r="AB44" s="5">
        <v>0.15789529286742704</v>
      </c>
      <c r="AC44" s="5">
        <v>1.7361950033728941E-2</v>
      </c>
      <c r="AD44" s="5">
        <v>9.4385938324398275E-3</v>
      </c>
      <c r="AE44" s="5">
        <v>1.4758004358789443E-2</v>
      </c>
      <c r="AF44" s="5">
        <v>0.39036605749213704</v>
      </c>
      <c r="AG44" s="5">
        <v>1.4852482737970078E-2</v>
      </c>
      <c r="AH44" s="5">
        <v>0.16315085874567375</v>
      </c>
      <c r="AI44" s="5">
        <v>8.8729442021638384E-3</v>
      </c>
      <c r="AJ44" s="5">
        <v>9.4832181935896126E-2</v>
      </c>
      <c r="AK44" s="5">
        <v>1.4361694138426542E-2</v>
      </c>
      <c r="AL44" s="5">
        <v>3.020182955238419E-2</v>
      </c>
      <c r="AM44" s="5">
        <v>4.2143662273301822E-3</v>
      </c>
      <c r="AN44" s="5">
        <v>0.15364489061911479</v>
      </c>
      <c r="AO44" s="5">
        <v>2.2891063432444243E-2</v>
      </c>
      <c r="AP44" s="5">
        <v>2.920739166716585E-2</v>
      </c>
      <c r="AQ44" s="5">
        <v>1.439283966566706E-3</v>
      </c>
      <c r="AR44" s="5">
        <v>0.50268351173251191</v>
      </c>
      <c r="AS44" s="5"/>
      <c r="AT44" s="5"/>
      <c r="AU44" s="5"/>
      <c r="AV44" s="5"/>
      <c r="AW44" s="5"/>
      <c r="AX44" s="5"/>
      <c r="AY44" s="5"/>
      <c r="AZ44" s="5"/>
      <c r="BA44" s="5"/>
      <c r="BB44" s="5"/>
    </row>
    <row r="45" spans="1:54" x14ac:dyDescent="0.3">
      <c r="A45" s="5">
        <v>15600</v>
      </c>
      <c r="B45" s="5"/>
      <c r="C45" s="5">
        <v>1.9649383004985879</v>
      </c>
      <c r="D45" s="5">
        <v>0.29978071915008059</v>
      </c>
      <c r="E45" s="5">
        <v>-2.1175839151285521E-2</v>
      </c>
      <c r="F45" s="5">
        <v>3.3678001268485525E-2</v>
      </c>
      <c r="G45" s="5">
        <v>1.1426295005263468E-2</v>
      </c>
      <c r="H45" s="5">
        <v>0.27399383796083654</v>
      </c>
      <c r="I45" s="5">
        <v>-3.0459635459233463E-2</v>
      </c>
      <c r="J45" s="5">
        <v>0.12314950711672328</v>
      </c>
      <c r="K45" s="5">
        <v>-6.457172336802328E-3</v>
      </c>
      <c r="L45" s="5">
        <v>-9.5708445554727836E-2</v>
      </c>
      <c r="M45" s="5">
        <v>-2.9792585562365016E-2</v>
      </c>
      <c r="N45" s="5">
        <v>-0.28917145791705734</v>
      </c>
      <c r="O45" s="5">
        <v>1.5445094753981347E-2</v>
      </c>
      <c r="P45" s="5">
        <v>0.34668111062383888</v>
      </c>
      <c r="Q45" s="5">
        <v>1.974896679544624E-2</v>
      </c>
      <c r="R45" s="5">
        <v>4.6166246340015107E-2</v>
      </c>
      <c r="S45" s="5">
        <v>3.9175070456637671E-2</v>
      </c>
      <c r="T45" s="5">
        <v>0.11595386744845741</v>
      </c>
      <c r="U45" s="5">
        <v>4.4425872386573681E-2</v>
      </c>
      <c r="V45" s="5">
        <v>0.41171138988894712</v>
      </c>
      <c r="W45" s="5">
        <v>4.5373634526962525E-2</v>
      </c>
      <c r="X45" s="5">
        <v>0.72352430028643622</v>
      </c>
      <c r="Y45" s="5">
        <v>3.083302111854256E-2</v>
      </c>
      <c r="Z45" s="5">
        <v>0.15764216205664072</v>
      </c>
      <c r="AA45" s="5">
        <v>1.1877569801154952E-2</v>
      </c>
      <c r="AB45" s="5">
        <v>0.15932903905601645</v>
      </c>
      <c r="AC45" s="5">
        <v>1.7527826729712422E-2</v>
      </c>
      <c r="AD45" s="5">
        <v>9.5332586187183918E-3</v>
      </c>
      <c r="AE45" s="5">
        <v>1.491306517549996E-2</v>
      </c>
      <c r="AF45" s="5">
        <v>0.39465466089602408</v>
      </c>
      <c r="AG45" s="5">
        <v>1.5022798995064595E-2</v>
      </c>
      <c r="AH45" s="5">
        <v>0.16510053776485792</v>
      </c>
      <c r="AI45" s="5">
        <v>8.9832795377829556E-3</v>
      </c>
      <c r="AJ45" s="5">
        <v>9.6057585858453032E-2</v>
      </c>
      <c r="AK45" s="5">
        <v>1.4554292036169082E-2</v>
      </c>
      <c r="AL45" s="5">
        <v>3.0621670718239746E-2</v>
      </c>
      <c r="AM45" s="5">
        <v>4.2750269553452711E-3</v>
      </c>
      <c r="AN45" s="5">
        <v>0.1559324142939944</v>
      </c>
      <c r="AO45" s="5">
        <v>2.3243241367212834E-2</v>
      </c>
      <c r="AP45" s="5">
        <v>2.9671308060893836E-2</v>
      </c>
      <c r="AQ45" s="5">
        <v>1.4628653652494451E-3</v>
      </c>
      <c r="AR45" s="5">
        <v>0.511172198564391</v>
      </c>
      <c r="AS45" s="5"/>
      <c r="AT45" s="5"/>
      <c r="AU45" s="5"/>
      <c r="AV45" s="5"/>
      <c r="AW45" s="5"/>
      <c r="AX45" s="5"/>
      <c r="AY45" s="5"/>
      <c r="AZ45" s="5"/>
      <c r="BA45" s="5"/>
      <c r="BB45" s="5"/>
    </row>
    <row r="46" spans="1:54" x14ac:dyDescent="0.3">
      <c r="A46" s="5">
        <v>15590</v>
      </c>
      <c r="B46" s="5"/>
      <c r="C46" s="5">
        <v>1.9813155054836376</v>
      </c>
      <c r="D46" s="5">
        <v>0.29922294903409136</v>
      </c>
      <c r="E46" s="5">
        <v>-2.1145621667383263E-2</v>
      </c>
      <c r="F46" s="5">
        <v>3.3644598948790023E-2</v>
      </c>
      <c r="G46" s="5">
        <v>1.1419952406453587E-2</v>
      </c>
      <c r="H46" s="5">
        <v>0.27396183820926845</v>
      </c>
      <c r="I46" s="5">
        <v>-3.0469476669739409E-2</v>
      </c>
      <c r="J46" s="5">
        <v>0.12324366274748658</v>
      </c>
      <c r="K46" s="5">
        <v>-6.4649702825908028E-3</v>
      </c>
      <c r="L46" s="5">
        <v>-9.5866587803978096E-2</v>
      </c>
      <c r="M46" s="5">
        <v>-2.9855109820975362E-2</v>
      </c>
      <c r="N46" s="5">
        <v>-0.28990786405218838</v>
      </c>
      <c r="O46" s="5">
        <v>1.5491371523817892E-2</v>
      </c>
      <c r="P46" s="5">
        <v>0.34787628531118447</v>
      </c>
      <c r="Q46" s="5">
        <v>1.982599589059867E-2</v>
      </c>
      <c r="R46" s="5">
        <v>4.6367301744425347E-2</v>
      </c>
      <c r="S46" s="5">
        <v>3.9363555209678366E-2</v>
      </c>
      <c r="T46" s="5">
        <v>0.11656487072343502</v>
      </c>
      <c r="U46" s="5">
        <v>4.468039287570881E-2</v>
      </c>
      <c r="V46" s="5">
        <v>0.41426012052155192</v>
      </c>
      <c r="W46" s="5">
        <v>4.5675541174835237E-2</v>
      </c>
      <c r="X46" s="5">
        <v>0.72867489640367467</v>
      </c>
      <c r="Y46" s="5">
        <v>3.1066904963594832E-2</v>
      </c>
      <c r="Z46" s="5">
        <v>0.1589118149083813</v>
      </c>
      <c r="AA46" s="5">
        <v>1.1978818143842367E-2</v>
      </c>
      <c r="AB46" s="5">
        <v>0.16076243503592069</v>
      </c>
      <c r="AC46" s="5">
        <v>1.7693822109381127E-2</v>
      </c>
      <c r="AD46" s="5">
        <v>9.6280779755191746E-3</v>
      </c>
      <c r="AE46" s="5">
        <v>1.5068515740687108E-2</v>
      </c>
      <c r="AF46" s="5">
        <v>0.39895768442936824</v>
      </c>
      <c r="AG46" s="5">
        <v>1.5193827789294415E-2</v>
      </c>
      <c r="AH46" s="5">
        <v>0.16705992716709725</v>
      </c>
      <c r="AI46" s="5">
        <v>9.0942499673535536E-3</v>
      </c>
      <c r="AJ46" s="5">
        <v>9.7290970488942669E-2</v>
      </c>
      <c r="AK46" s="5">
        <v>1.4748286791917999E-2</v>
      </c>
      <c r="AL46" s="5">
        <v>3.1044861341457113E-2</v>
      </c>
      <c r="AM46" s="5">
        <v>4.3362148221150181E-3</v>
      </c>
      <c r="AN46" s="5">
        <v>0.15824141840759257</v>
      </c>
      <c r="AO46" s="5">
        <v>2.3598969291171716E-2</v>
      </c>
      <c r="AP46" s="5">
        <v>3.0140216470936627E-2</v>
      </c>
      <c r="AQ46" s="5">
        <v>1.4867163636879664E-3</v>
      </c>
      <c r="AR46" s="5">
        <v>0.51976357633086878</v>
      </c>
      <c r="AS46" s="5"/>
      <c r="AT46" s="5"/>
      <c r="AU46" s="5"/>
      <c r="AV46" s="5"/>
      <c r="AW46" s="5"/>
      <c r="AX46" s="5"/>
      <c r="AY46" s="5"/>
      <c r="AZ46" s="5"/>
      <c r="BA46" s="5"/>
      <c r="BB46" s="5"/>
    </row>
    <row r="47" spans="1:54" x14ac:dyDescent="0.3">
      <c r="A47" s="5">
        <v>15580</v>
      </c>
      <c r="B47" s="5"/>
      <c r="C47" s="5">
        <v>1.9977177940783786</v>
      </c>
      <c r="D47" s="5">
        <v>0.29863925945515341</v>
      </c>
      <c r="E47" s="5">
        <v>-2.1113547332820323E-2</v>
      </c>
      <c r="F47" s="5">
        <v>3.3608214811121737E-2</v>
      </c>
      <c r="G47" s="5">
        <v>1.1412592721123483E-2</v>
      </c>
      <c r="H47" s="5">
        <v>0.27390542439893756</v>
      </c>
      <c r="I47" s="5">
        <v>-3.0476612768682836E-2</v>
      </c>
      <c r="J47" s="5">
        <v>0.12332696588684236</v>
      </c>
      <c r="K47" s="5">
        <v>-6.4722061665814252E-3</v>
      </c>
      <c r="L47" s="5">
        <v>-9.6016540706952633E-2</v>
      </c>
      <c r="M47" s="5">
        <v>-2.9915140943412001E-2</v>
      </c>
      <c r="N47" s="5">
        <v>-0.29062073370947272</v>
      </c>
      <c r="O47" s="5">
        <v>1.5536432916291453E-2</v>
      </c>
      <c r="P47" s="5">
        <v>0.34904526106612044</v>
      </c>
      <c r="Q47" s="5">
        <v>1.9901602472679573E-2</v>
      </c>
      <c r="R47" s="5">
        <v>4.6565214950102046E-2</v>
      </c>
      <c r="S47" s="5">
        <v>3.9549545889722995E-2</v>
      </c>
      <c r="T47" s="5">
        <v>0.11716905228050885</v>
      </c>
      <c r="U47" s="5">
        <v>4.4932534031545131E-2</v>
      </c>
      <c r="V47" s="5">
        <v>0.41678915566125835</v>
      </c>
      <c r="W47" s="5">
        <v>4.5975557170436623E-2</v>
      </c>
      <c r="X47" s="5">
        <v>0.73380013762809004</v>
      </c>
      <c r="Y47" s="5">
        <v>3.1299926772021272E-2</v>
      </c>
      <c r="Z47" s="5">
        <v>0.16017825071681122</v>
      </c>
      <c r="AA47" s="5">
        <v>1.2079919377693529E-2</v>
      </c>
      <c r="AB47" s="5">
        <v>0.1621952116300423</v>
      </c>
      <c r="AC47" s="5">
        <v>1.7859906741302171E-2</v>
      </c>
      <c r="AD47" s="5">
        <v>9.7230361222850545E-3</v>
      </c>
      <c r="AE47" s="5">
        <v>1.5224331936498248E-2</v>
      </c>
      <c r="AF47" s="5">
        <v>0.40327451082478155</v>
      </c>
      <c r="AG47" s="5">
        <v>1.5365546661232899E-2</v>
      </c>
      <c r="AH47" s="5">
        <v>0.16902879428286086</v>
      </c>
      <c r="AI47" s="5">
        <v>9.2058437593010682E-3</v>
      </c>
      <c r="AJ47" s="5">
        <v>9.8532222077467965E-2</v>
      </c>
      <c r="AK47" s="5">
        <v>1.4943663223661289E-2</v>
      </c>
      <c r="AL47" s="5">
        <v>3.1471374417633279E-2</v>
      </c>
      <c r="AM47" s="5">
        <v>4.3979268372698653E-3</v>
      </c>
      <c r="AN47" s="5">
        <v>0.1605718257623539</v>
      </c>
      <c r="AO47" s="5">
        <v>2.3958240983499763E-2</v>
      </c>
      <c r="AP47" s="5">
        <v>3.0614116415610369E-2</v>
      </c>
      <c r="AQ47" s="5">
        <v>1.510837342429593E-3</v>
      </c>
      <c r="AR47" s="5">
        <v>0.52845793255998819</v>
      </c>
      <c r="AS47" s="5"/>
      <c r="AT47" s="5"/>
      <c r="AU47" s="5"/>
      <c r="AV47" s="5"/>
      <c r="AW47" s="5"/>
      <c r="AX47" s="5"/>
      <c r="AY47" s="5"/>
      <c r="AZ47" s="5"/>
      <c r="BA47" s="5"/>
      <c r="BB47" s="5"/>
    </row>
    <row r="48" spans="1:54" x14ac:dyDescent="0.3">
      <c r="A48" s="5">
        <v>15570</v>
      </c>
      <c r="B48" s="5"/>
      <c r="C48" s="5">
        <v>2.0141432611448598</v>
      </c>
      <c r="D48" s="5">
        <v>0.29802975464482145</v>
      </c>
      <c r="E48" s="5">
        <v>-2.1079621090256496E-2</v>
      </c>
      <c r="F48" s="5">
        <v>3.3568852816808735E-2</v>
      </c>
      <c r="G48" s="5">
        <v>1.1404215958600718E-2</v>
      </c>
      <c r="H48" s="5">
        <v>0.27382456460488813</v>
      </c>
      <c r="I48" s="5">
        <v>-3.0481036632430309E-2</v>
      </c>
      <c r="J48" s="5">
        <v>0.12339937334256648</v>
      </c>
      <c r="K48" s="5">
        <v>-6.478876976079545E-3</v>
      </c>
      <c r="L48" s="5">
        <v>-9.6158248672441646E-2</v>
      </c>
      <c r="M48" s="5">
        <v>-2.9972658283422986E-2</v>
      </c>
      <c r="N48" s="5">
        <v>-0.29130983483330541</v>
      </c>
      <c r="O48" s="5">
        <v>1.5580264896158338E-2</v>
      </c>
      <c r="P48" s="5">
        <v>0.35018768735440231</v>
      </c>
      <c r="Q48" s="5">
        <v>1.9975764638668382E-2</v>
      </c>
      <c r="R48" s="5">
        <v>4.6759930466259203E-2</v>
      </c>
      <c r="S48" s="5">
        <v>3.9732991992075355E-2</v>
      </c>
      <c r="T48" s="5">
        <v>0.11776625324961851</v>
      </c>
      <c r="U48" s="5">
        <v>4.518223170082529E-2</v>
      </c>
      <c r="V48" s="5">
        <v>0.41929787348015191</v>
      </c>
      <c r="W48" s="5">
        <v>4.627361135320554E-2</v>
      </c>
      <c r="X48" s="5">
        <v>0.73889885381866605</v>
      </c>
      <c r="Y48" s="5">
        <v>3.1532035468819032E-2</v>
      </c>
      <c r="Z48" s="5">
        <v>0.16144120381261978</v>
      </c>
      <c r="AA48" s="5">
        <v>1.2180853277217924E-2</v>
      </c>
      <c r="AB48" s="5">
        <v>0.16362709663556044</v>
      </c>
      <c r="AC48" s="5">
        <v>1.8026050805446864E-2</v>
      </c>
      <c r="AD48" s="5">
        <v>9.8181170371171023E-3</v>
      </c>
      <c r="AE48" s="5">
        <v>1.5380489221555178E-2</v>
      </c>
      <c r="AF48" s="5">
        <v>0.40760451042569928</v>
      </c>
      <c r="AG48" s="5">
        <v>1.5537932636726041E-2</v>
      </c>
      <c r="AH48" s="5">
        <v>0.17100690033746824</v>
      </c>
      <c r="AI48" s="5">
        <v>9.3180488271824881E-3</v>
      </c>
      <c r="AJ48" s="5">
        <v>9.978122285888659E-2</v>
      </c>
      <c r="AK48" s="5">
        <v>1.5140405511464752E-2</v>
      </c>
      <c r="AL48" s="5">
        <v>3.1901181547485169E-2</v>
      </c>
      <c r="AM48" s="5">
        <v>4.4601598098510855E-3</v>
      </c>
      <c r="AN48" s="5">
        <v>0.16292355169285955</v>
      </c>
      <c r="AO48" s="5">
        <v>2.4321049098053167E-2</v>
      </c>
      <c r="AP48" s="5">
        <v>3.1093005975949099E-2</v>
      </c>
      <c r="AQ48" s="5">
        <v>1.5352286119309385E-3</v>
      </c>
      <c r="AR48" s="5">
        <v>0.53725553086804756</v>
      </c>
      <c r="AS48" s="5"/>
      <c r="AT48" s="5"/>
      <c r="AU48" s="5"/>
      <c r="AV48" s="5"/>
      <c r="AW48" s="5"/>
      <c r="AX48" s="5"/>
      <c r="AY48" s="5"/>
      <c r="AZ48" s="5"/>
      <c r="BA48" s="5"/>
      <c r="BB48" s="5"/>
    </row>
    <row r="49" spans="1:54" x14ac:dyDescent="0.3">
      <c r="A49" s="5">
        <v>15560</v>
      </c>
      <c r="B49" s="5"/>
      <c r="C49" s="5">
        <v>2.0305899736288411</v>
      </c>
      <c r="D49" s="5">
        <v>0.29739454581154401</v>
      </c>
      <c r="E49" s="5">
        <v>-2.10438483836352E-2</v>
      </c>
      <c r="F49" s="5">
        <v>3.3526517731115396E-2</v>
      </c>
      <c r="G49" s="5">
        <v>1.1394822400919821E-2</v>
      </c>
      <c r="H49" s="5">
        <v>0.27371923338379822</v>
      </c>
      <c r="I49" s="5">
        <v>-3.0482741845179063E-2</v>
      </c>
      <c r="J49" s="5">
        <v>0.1234608447071617</v>
      </c>
      <c r="K49" s="5">
        <v>-6.4849798390226362E-3</v>
      </c>
      <c r="L49" s="5">
        <v>-9.6291658094183274E-2</v>
      </c>
      <c r="M49" s="5">
        <v>-3.002764177558661E-2</v>
      </c>
      <c r="N49" s="5">
        <v>-0.29197494058801277</v>
      </c>
      <c r="O49" s="5">
        <v>1.5622853681636842E-2</v>
      </c>
      <c r="P49" s="5">
        <v>0.35130321869599468</v>
      </c>
      <c r="Q49" s="5">
        <v>2.0048460733649649E-2</v>
      </c>
      <c r="R49" s="5">
        <v>4.695139328088381E-2</v>
      </c>
      <c r="S49" s="5">
        <v>3.9913843325869169E-2</v>
      </c>
      <c r="T49" s="5">
        <v>0.11835631539778521</v>
      </c>
      <c r="U49" s="5">
        <v>4.5429421856113421E-2</v>
      </c>
      <c r="V49" s="5">
        <v>0.42178565216583574</v>
      </c>
      <c r="W49" s="5">
        <v>4.6569632432141503E-2</v>
      </c>
      <c r="X49" s="5">
        <v>0.74396987057328767</v>
      </c>
      <c r="Y49" s="5">
        <v>3.1763179701836571E-2</v>
      </c>
      <c r="Z49" s="5">
        <v>0.16270040661053634</v>
      </c>
      <c r="AA49" s="5">
        <v>1.2281599434435008E-2</v>
      </c>
      <c r="AB49" s="5">
        <v>0.16505781488649657</v>
      </c>
      <c r="AC49" s="5">
        <v>1.8192224099148425E-2</v>
      </c>
      <c r="AD49" s="5">
        <v>9.913304459438577E-3</v>
      </c>
      <c r="AE49" s="5">
        <v>1.5536962634107476E-2</v>
      </c>
      <c r="AF49" s="5">
        <v>0.41194704124004994</v>
      </c>
      <c r="AG49" s="5">
        <v>1.5710962227694296E-2</v>
      </c>
      <c r="AH49" s="5">
        <v>0.17299400044512606</v>
      </c>
      <c r="AI49" s="5">
        <v>9.4308527285003572E-3</v>
      </c>
      <c r="AJ49" s="5">
        <v>0.10103785103034872</v>
      </c>
      <c r="AK49" s="5">
        <v>1.5338497192508346E-2</v>
      </c>
      <c r="AL49" s="5">
        <v>3.2334252922982351E-2</v>
      </c>
      <c r="AM49" s="5">
        <v>4.5229103458803649E-3</v>
      </c>
      <c r="AN49" s="5">
        <v>0.16529650395870374</v>
      </c>
      <c r="AO49" s="5">
        <v>2.4687385144605396E-2</v>
      </c>
      <c r="AP49" s="5">
        <v>3.1576881768174379E-2</v>
      </c>
      <c r="AQ49" s="5">
        <v>1.5598904110252199E-3</v>
      </c>
      <c r="AR49" s="5">
        <v>0.54615661036396657</v>
      </c>
      <c r="AS49" s="5"/>
      <c r="AT49" s="5"/>
      <c r="AU49" s="5"/>
      <c r="AV49" s="5"/>
      <c r="AW49" s="5"/>
      <c r="AX49" s="5"/>
      <c r="AY49" s="5"/>
      <c r="AZ49" s="5"/>
      <c r="BA49" s="5"/>
      <c r="BB49" s="5"/>
    </row>
    <row r="50" spans="1:54" x14ac:dyDescent="0.3">
      <c r="A50" s="5">
        <v>15550</v>
      </c>
      <c r="B50" s="5"/>
      <c r="C50" s="5">
        <v>2.0470559706934224</v>
      </c>
      <c r="D50" s="5">
        <v>0.29673375111362627</v>
      </c>
      <c r="E50" s="5">
        <v>-2.1006235157364196E-2</v>
      </c>
      <c r="F50" s="5">
        <v>3.3481215123694036E-2</v>
      </c>
      <c r="G50" s="5">
        <v>1.1384412603572664E-2</v>
      </c>
      <c r="H50" s="5">
        <v>0.27358941180621593</v>
      </c>
      <c r="I50" s="5">
        <v>-3.04817227041012E-2</v>
      </c>
      <c r="J50" s="5">
        <v>0.12351134238481629</v>
      </c>
      <c r="K50" s="5">
        <v>-6.4905120257060201E-3</v>
      </c>
      <c r="L50" s="5">
        <v>-9.6416717380863895E-2</v>
      </c>
      <c r="M50" s="5">
        <v>-3.0080071945948327E-2</v>
      </c>
      <c r="N50" s="5">
        <v>-0.29261582947280501</v>
      </c>
      <c r="O50" s="5">
        <v>1.566418575111771E-2</v>
      </c>
      <c r="P50" s="5">
        <v>0.35239151482711029</v>
      </c>
      <c r="Q50" s="5">
        <v>2.0119669360605934E-2</v>
      </c>
      <c r="R50" s="5">
        <v>4.7139548884717594E-2</v>
      </c>
      <c r="S50" s="5">
        <v>4.0092050035134795E-2</v>
      </c>
      <c r="T50" s="5">
        <v>0.11893908119292415</v>
      </c>
      <c r="U50" s="5">
        <v>4.5674040620532978E-2</v>
      </c>
      <c r="V50" s="5">
        <v>0.42425187015070775</v>
      </c>
      <c r="W50" s="5">
        <v>4.6863549010769633E-2</v>
      </c>
      <c r="X50" s="5">
        <v>0.74901200961689329</v>
      </c>
      <c r="Y50" s="5">
        <v>3.1993307857666582E-2</v>
      </c>
      <c r="Z50" s="5">
        <v>0.16395558968609364</v>
      </c>
      <c r="AA50" s="5">
        <v>1.2382137264227728E-2</v>
      </c>
      <c r="AB50" s="5">
        <v>0.16648708831852174</v>
      </c>
      <c r="AC50" s="5">
        <v>1.8358396043323406E-2</v>
      </c>
      <c r="AD50" s="5">
        <v>1.0008581892810082E-2</v>
      </c>
      <c r="AE50" s="5">
        <v>1.569372679543066E-2</v>
      </c>
      <c r="AF50" s="5">
        <v>0.41630144900056687</v>
      </c>
      <c r="AG50" s="5">
        <v>1.5884611433189526E-2</v>
      </c>
      <c r="AH50" s="5">
        <v>0.1749898436057567</v>
      </c>
      <c r="AI50" s="5">
        <v>9.5442426636649508E-3</v>
      </c>
      <c r="AJ50" s="5">
        <v>0.1023019807303458</v>
      </c>
      <c r="AK50" s="5">
        <v>1.5537921156337245E-2</v>
      </c>
      <c r="AL50" s="5">
        <v>3.2770557313889864E-2</v>
      </c>
      <c r="AM50" s="5">
        <v>4.5861748459797933E-3</v>
      </c>
      <c r="AN50" s="5">
        <v>0.16769058263890024</v>
      </c>
      <c r="AO50" s="5">
        <v>2.5057239470256336E-2</v>
      </c>
      <c r="AP50" s="5">
        <v>3.206573891629836E-2</v>
      </c>
      <c r="AQ50" s="5">
        <v>1.584822905391553E-3</v>
      </c>
      <c r="AR50" s="5">
        <v>0.55516138505254309</v>
      </c>
      <c r="AS50" s="5"/>
      <c r="AT50" s="5"/>
      <c r="AU50" s="5"/>
      <c r="AV50" s="5"/>
      <c r="AW50" s="5"/>
      <c r="AX50" s="5"/>
      <c r="AY50" s="5"/>
      <c r="AZ50" s="5"/>
      <c r="BA50" s="5"/>
      <c r="BB50" s="5"/>
    </row>
    <row r="51" spans="1:54" x14ac:dyDescent="0.3">
      <c r="A51" s="5">
        <v>15540</v>
      </c>
      <c r="B51" s="5"/>
      <c r="C51" s="5">
        <v>2.0635392638639836</v>
      </c>
      <c r="D51" s="5">
        <v>0.29604749562901322</v>
      </c>
      <c r="E51" s="5">
        <v>-2.0966787855269557E-2</v>
      </c>
      <c r="F51" s="5">
        <v>3.3432951368677341E-2</v>
      </c>
      <c r="G51" s="5">
        <v>1.1372987396139069E-2</v>
      </c>
      <c r="H51" s="5">
        <v>0.27343508748600759</v>
      </c>
      <c r="I51" s="5">
        <v>-3.0477974224191729E-2</v>
      </c>
      <c r="J51" s="5">
        <v>0.12355083161723705</v>
      </c>
      <c r="K51" s="5">
        <v>-6.4954709504541821E-3</v>
      </c>
      <c r="L51" s="5">
        <v>-9.6533376985392452E-2</v>
      </c>
      <c r="M51" s="5">
        <v>-3.0129929922460476E-2</v>
      </c>
      <c r="N51" s="5">
        <v>-0.29323228543512431</v>
      </c>
      <c r="O51" s="5">
        <v>1.5704247849806931E-2</v>
      </c>
      <c r="P51" s="5">
        <v>0.35345224086117399</v>
      </c>
      <c r="Q51" s="5">
        <v>2.0189369390176553E-2</v>
      </c>
      <c r="R51" s="5">
        <v>4.7324343295224086E-2</v>
      </c>
      <c r="S51" s="5">
        <v>4.026756261991065E-2</v>
      </c>
      <c r="T51" s="5">
        <v>0.119514393867968</v>
      </c>
      <c r="U51" s="5">
        <v>4.5916024292692106E-2</v>
      </c>
      <c r="V51" s="5">
        <v>0.42669590634361737</v>
      </c>
      <c r="W51" s="5">
        <v>4.715528961243691E-2</v>
      </c>
      <c r="X51" s="5">
        <v>0.75402408919599373</v>
      </c>
      <c r="Y51" s="5">
        <v>3.2222368077854932E-2</v>
      </c>
      <c r="Z51" s="5">
        <v>0.16520648185421866</v>
      </c>
      <c r="AA51" s="5">
        <v>1.2482446009849614E-2</v>
      </c>
      <c r="AB51" s="5">
        <v>0.16791463603600762</v>
      </c>
      <c r="AC51" s="5">
        <v>1.8524535688957317E-2</v>
      </c>
      <c r="AD51" s="5">
        <v>1.0103932607896384E-2</v>
      </c>
      <c r="AE51" s="5">
        <v>1.5850755913471706E-2</v>
      </c>
      <c r="AF51" s="5">
        <v>0.42066706723181913</v>
      </c>
      <c r="AG51" s="5">
        <v>1.6058855740710871E-2</v>
      </c>
      <c r="AH51" s="5">
        <v>0.1769941727046607</v>
      </c>
      <c r="AI51" s="5">
        <v>9.6582054751078138E-3</v>
      </c>
      <c r="AJ51" s="5">
        <v>0.10357348201932355</v>
      </c>
      <c r="AK51" s="5">
        <v>1.5738659640335075E-2</v>
      </c>
      <c r="AL51" s="5">
        <v>3.3210062054740898E-2</v>
      </c>
      <c r="AM51" s="5">
        <v>4.64994950304455E-3</v>
      </c>
      <c r="AN51" s="5">
        <v>0.17010568002788601</v>
      </c>
      <c r="AO51" s="5">
        <v>2.5430601241026491E-2</v>
      </c>
      <c r="AP51" s="5">
        <v>3.2559571024881481E-2</v>
      </c>
      <c r="AQ51" s="5">
        <v>1.6100261860272642E-3</v>
      </c>
      <c r="AR51" s="5">
        <v>0.5642700432369645</v>
      </c>
      <c r="AS51" s="5"/>
      <c r="AT51" s="5"/>
      <c r="AU51" s="5"/>
      <c r="AV51" s="5"/>
      <c r="AW51" s="5"/>
      <c r="AX51" s="5"/>
      <c r="AY51" s="5"/>
      <c r="AZ51" s="5"/>
      <c r="BA51" s="5"/>
      <c r="BB51" s="5"/>
    </row>
    <row r="52" spans="1:54" x14ac:dyDescent="0.3">
      <c r="A52" s="5">
        <v>15530</v>
      </c>
      <c r="B52" s="5"/>
      <c r="C52" s="5">
        <v>2.0800378371845394</v>
      </c>
      <c r="D52" s="5">
        <v>0.29533591132189735</v>
      </c>
      <c r="E52" s="5">
        <v>-2.0925513419322628E-2</v>
      </c>
      <c r="F52" s="5">
        <v>3.338173364440996E-2</v>
      </c>
      <c r="G52" s="5">
        <v>1.1360547882796583E-2</v>
      </c>
      <c r="H52" s="5">
        <v>0.27325625460698733</v>
      </c>
      <c r="I52" s="5">
        <v>-3.0471492142815925E-2</v>
      </c>
      <c r="J52" s="5">
        <v>0.12357928050833585</v>
      </c>
      <c r="K52" s="5">
        <v>-6.4998541732364298E-3</v>
      </c>
      <c r="L52" s="5">
        <v>-9.6641589433428515E-2</v>
      </c>
      <c r="M52" s="5">
        <v>-3.0177197445217539E-2</v>
      </c>
      <c r="N52" s="5">
        <v>-0.29382409798231712</v>
      </c>
      <c r="O52" s="5">
        <v>1.5743026996297038E-2</v>
      </c>
      <c r="P52" s="5">
        <v>0.3544850674486148</v>
      </c>
      <c r="Q52" s="5">
        <v>2.0257539970376028E-2</v>
      </c>
      <c r="R52" s="5">
        <v>4.7505723080527577E-2</v>
      </c>
      <c r="S52" s="5">
        <v>4.0440331957389497E-2</v>
      </c>
      <c r="T52" s="5">
        <v>0.12008209748526892</v>
      </c>
      <c r="U52" s="5">
        <v>4.6155309371783936E-2</v>
      </c>
      <c r="V52" s="5">
        <v>0.42911714036379289</v>
      </c>
      <c r="W52" s="5">
        <v>4.7444782705929722E-2</v>
      </c>
      <c r="X52" s="5">
        <v>0.7590049244794389</v>
      </c>
      <c r="Y52" s="5">
        <v>3.2450308275421516E-2</v>
      </c>
      <c r="Z52" s="5">
        <v>0.16645281024964093</v>
      </c>
      <c r="AA52" s="5">
        <v>1.2582504748583917E-2</v>
      </c>
      <c r="AB52" s="5">
        <v>0.16934017438130963</v>
      </c>
      <c r="AC52" s="5">
        <v>1.8690611723854923E-2</v>
      </c>
      <c r="AD52" s="5">
        <v>1.0199339645585972E-2</v>
      </c>
      <c r="AE52" s="5">
        <v>1.6008023786743882E-2</v>
      </c>
      <c r="AF52" s="5">
        <v>0.42504321732403499</v>
      </c>
      <c r="AG52" s="5">
        <v>1.6233670127783161E-2</v>
      </c>
      <c r="AH52" s="5">
        <v>0.17900672451506655</v>
      </c>
      <c r="AI52" s="5">
        <v>9.7727276465499145E-3</v>
      </c>
      <c r="AJ52" s="5">
        <v>0.10485222086188624</v>
      </c>
      <c r="AK52" s="5">
        <v>1.5940694225426742E-2</v>
      </c>
      <c r="AL52" s="5">
        <v>3.3652733032251352E-2</v>
      </c>
      <c r="AM52" s="5">
        <v>4.7142302999707356E-3</v>
      </c>
      <c r="AN52" s="5">
        <v>0.17254168053323948</v>
      </c>
      <c r="AO52" s="5">
        <v>2.5807458423650224E-2</v>
      </c>
      <c r="AP52" s="5">
        <v>3.3058370151961905E-2</v>
      </c>
      <c r="AQ52" s="5">
        <v>1.635500267724084E-3</v>
      </c>
      <c r="AR52" s="5">
        <v>0.57348274692088519</v>
      </c>
      <c r="AS52" s="5"/>
      <c r="AT52" s="5"/>
      <c r="AU52" s="5"/>
      <c r="AV52" s="5"/>
      <c r="AW52" s="5"/>
      <c r="AX52" s="5"/>
      <c r="AY52" s="5"/>
      <c r="AZ52" s="5"/>
      <c r="BA52" s="5"/>
      <c r="BB52" s="5"/>
    </row>
    <row r="53" spans="1:54" x14ac:dyDescent="0.3">
      <c r="A53" s="5">
        <v>15520</v>
      </c>
      <c r="B53" s="5"/>
      <c r="C53" s="5">
        <v>2.0965496473856384</v>
      </c>
      <c r="D53" s="5">
        <v>0.29459913700615592</v>
      </c>
      <c r="E53" s="5">
        <v>-2.0882419288139695E-2</v>
      </c>
      <c r="F53" s="5">
        <v>3.3327569932817644E-2</v>
      </c>
      <c r="G53" s="5">
        <v>1.1347095442708574E-2</v>
      </c>
      <c r="H53" s="5">
        <v>0.27305291394669712</v>
      </c>
      <c r="I53" s="5">
        <v>-3.0462272923952038E-2</v>
      </c>
      <c r="J53" s="5">
        <v>0.12359666004774886</v>
      </c>
      <c r="K53" s="5">
        <v>-6.5036594012256406E-3</v>
      </c>
      <c r="L53" s="5">
        <v>-9.6741309351142057E-2</v>
      </c>
      <c r="M53" s="5">
        <v>-3.022185687647987E-2</v>
      </c>
      <c r="N53" s="5">
        <v>-0.29439106229154932</v>
      </c>
      <c r="O53" s="5">
        <v>1.5780510489062347E-2</v>
      </c>
      <c r="P53" s="5">
        <v>0.35548967093539063</v>
      </c>
      <c r="Q53" s="5">
        <v>2.032416053626674E-2</v>
      </c>
      <c r="R53" s="5">
        <v>4.7683635383310399E-2</v>
      </c>
      <c r="S53" s="5">
        <v>4.0610309323087276E-2</v>
      </c>
      <c r="T53" s="5">
        <v>0.12064203700124516</v>
      </c>
      <c r="U53" s="5">
        <v>4.6391832582851261E-2</v>
      </c>
      <c r="V53" s="5">
        <v>0.43151495277693919</v>
      </c>
      <c r="W53" s="5">
        <v>4.7731956731402105E-2</v>
      </c>
      <c r="X53" s="5">
        <v>0.76395332796525051</v>
      </c>
      <c r="Y53" s="5">
        <v>3.2677076151686066E-2</v>
      </c>
      <c r="Z53" s="5">
        <v>0.16769430040909378</v>
      </c>
      <c r="AA53" s="5">
        <v>1.268229239755406E-2</v>
      </c>
      <c r="AB53" s="5">
        <v>0.17076341700628014</v>
      </c>
      <c r="AC53" s="5">
        <v>1.885659247965512E-2</v>
      </c>
      <c r="AD53" s="5">
        <v>1.0294785820263479E-2</v>
      </c>
      <c r="AE53" s="5">
        <v>1.6165503808472436E-2</v>
      </c>
      <c r="AF53" s="5">
        <v>0.42942920861379219</v>
      </c>
      <c r="AG53" s="5">
        <v>1.6409029063801421E-2</v>
      </c>
      <c r="AH53" s="5">
        <v>0.18102722970361623</v>
      </c>
      <c r="AI53" s="5">
        <v>9.8877953024275444E-3</v>
      </c>
      <c r="AJ53" s="5">
        <v>0.10613805911064485</v>
      </c>
      <c r="AK53" s="5">
        <v>1.6144005832016039E-2</v>
      </c>
      <c r="AL53" s="5">
        <v>3.4098534673195117E-2</v>
      </c>
      <c r="AM53" s="5">
        <v>4.7790130074405711E-3</v>
      </c>
      <c r="AN53" s="5">
        <v>0.17499846057518331</v>
      </c>
      <c r="AO53" s="5">
        <v>2.6187797767582306E-2</v>
      </c>
      <c r="AP53" s="5">
        <v>3.3562126782178583E-2</v>
      </c>
      <c r="AQ53" s="5">
        <v>1.6612450875493081E-3</v>
      </c>
      <c r="AR53" s="5">
        <v>0.58279963121039891</v>
      </c>
      <c r="AS53" s="5"/>
      <c r="AT53" s="5"/>
      <c r="AU53" s="5"/>
      <c r="AV53" s="5"/>
      <c r="AW53" s="5"/>
      <c r="AX53" s="5"/>
      <c r="AY53" s="5"/>
      <c r="AZ53" s="5"/>
      <c r="BA53" s="5"/>
      <c r="BB53" s="5"/>
    </row>
    <row r="54" spans="1:54" x14ac:dyDescent="0.3">
      <c r="A54" s="5">
        <v>15510</v>
      </c>
      <c r="B54" s="5"/>
      <c r="C54" s="5">
        <v>2.1130726240639217</v>
      </c>
      <c r="D54" s="5">
        <v>0.29383731830562898</v>
      </c>
      <c r="E54" s="5">
        <v>-2.0837513395254227E-2</v>
      </c>
      <c r="F54" s="5">
        <v>3.3270469018412914E-2</v>
      </c>
      <c r="G54" s="5">
        <v>1.1332631730289916E-2</v>
      </c>
      <c r="H54" s="5">
        <v>0.27282507289731217</v>
      </c>
      <c r="I54" s="5">
        <v>-3.0450313762125109E-2</v>
      </c>
      <c r="J54" s="5">
        <v>0.12360294413316864</v>
      </c>
      <c r="K54" s="5">
        <v>-6.506884490298839E-3</v>
      </c>
      <c r="L54" s="5">
        <v>-9.6832493492185534E-2</v>
      </c>
      <c r="M54" s="5">
        <v>-3.026389121047874E-2</v>
      </c>
      <c r="N54" s="5">
        <v>-0.2949329793178973</v>
      </c>
      <c r="O54" s="5">
        <v>1.5816685912874245E-2</v>
      </c>
      <c r="P54" s="5">
        <v>0.35646573352014116</v>
      </c>
      <c r="Q54" s="5">
        <v>2.0389210819580027E-2</v>
      </c>
      <c r="R54" s="5">
        <v>4.7858027944654907E-2</v>
      </c>
      <c r="S54" s="5">
        <v>4.0777446412023043E-2</v>
      </c>
      <c r="T54" s="5">
        <v>0.12119405833124083</v>
      </c>
      <c r="U54" s="5">
        <v>4.6625530902202734E-2</v>
      </c>
      <c r="V54" s="5">
        <v>0.43388872533339706</v>
      </c>
      <c r="W54" s="5">
        <v>4.8016740126604271E-2</v>
      </c>
      <c r="X54" s="5">
        <v>0.76886810989339227</v>
      </c>
      <c r="Y54" s="5">
        <v>3.2902619213395691E-2</v>
      </c>
      <c r="Z54" s="5">
        <v>0.16893067635528383</v>
      </c>
      <c r="AA54" s="5">
        <v>1.2781787719684457E-2</v>
      </c>
      <c r="AB54" s="5">
        <v>0.17218407494600133</v>
      </c>
      <c r="AC54" s="5">
        <v>1.9022445939110722E-2</v>
      </c>
      <c r="AD54" s="5">
        <v>1.039025372323567E-2</v>
      </c>
      <c r="AE54" s="5">
        <v>1.6323168970992799E-2</v>
      </c>
      <c r="AF54" s="5">
        <v>0.43382433847162549</v>
      </c>
      <c r="AG54" s="5">
        <v>1.6584906512144976E-2</v>
      </c>
      <c r="AH54" s="5">
        <v>0.18305541283883381</v>
      </c>
      <c r="AI54" s="5">
        <v>1.0003394207479253E-2</v>
      </c>
      <c r="AJ54" s="5">
        <v>0.10743085449173521</v>
      </c>
      <c r="AK54" s="5">
        <v>1.634857471616686E-2</v>
      </c>
      <c r="AL54" s="5">
        <v>3.4547429932754843E-2</v>
      </c>
      <c r="AM54" s="5">
        <v>4.8442931817677592E-3</v>
      </c>
      <c r="AN54" s="5">
        <v>0.17747588848798859</v>
      </c>
      <c r="AO54" s="5">
        <v>2.6571604787233905E-2</v>
      </c>
      <c r="AP54" s="5">
        <v>3.407082980010432E-2</v>
      </c>
      <c r="AQ54" s="5">
        <v>1.6872605033327816E-3</v>
      </c>
      <c r="AR54" s="5">
        <v>0.59222080371628816</v>
      </c>
      <c r="AS54" s="5"/>
      <c r="AT54" s="5"/>
      <c r="AU54" s="5"/>
      <c r="AV54" s="5"/>
      <c r="AW54" s="5"/>
      <c r="AX54" s="5"/>
      <c r="AY54" s="5"/>
      <c r="AZ54" s="5"/>
      <c r="BA54" s="5"/>
      <c r="BB54" s="5"/>
    </row>
    <row r="55" spans="1:54" x14ac:dyDescent="0.3">
      <c r="A55" s="5">
        <v>15500</v>
      </c>
      <c r="B55" s="5"/>
      <c r="C55" s="5">
        <v>2.1296046698734883</v>
      </c>
      <c r="D55" s="5">
        <v>0.29305060761124746</v>
      </c>
      <c r="E55" s="5">
        <v>-2.0790804167161923E-2</v>
      </c>
      <c r="F55" s="5">
        <v>3.3210440486935965E-2</v>
      </c>
      <c r="G55" s="5">
        <v>1.1317158675349487E-2</v>
      </c>
      <c r="H55" s="5">
        <v>0.27257274548364246</v>
      </c>
      <c r="I55" s="5">
        <v>-3.0435612586028171E-2</v>
      </c>
      <c r="J55" s="5">
        <v>0.12359810959146988</v>
      </c>
      <c r="K55" s="5">
        <v>-6.5095274464784612E-3</v>
      </c>
      <c r="L55" s="5">
        <v>-9.6915100763857023E-2</v>
      </c>
      <c r="M55" s="5">
        <v>-3.0303284082995773E-2</v>
      </c>
      <c r="N55" s="5">
        <v>-0.29544965590053623</v>
      </c>
      <c r="O55" s="5">
        <v>1.5851541145132052E-2</v>
      </c>
      <c r="P55" s="5">
        <v>0.35741294340987695</v>
      </c>
      <c r="Q55" s="5">
        <v>2.0452670858279738E-2</v>
      </c>
      <c r="R55" s="5">
        <v>4.8028849127816582E-2</v>
      </c>
      <c r="S55" s="5">
        <v>4.0941695359899194E-2</v>
      </c>
      <c r="T55" s="5">
        <v>0.12173800841456373</v>
      </c>
      <c r="U55" s="5">
        <v>4.6856341582967503E-2</v>
      </c>
      <c r="V55" s="5">
        <v>0.4362378412082582</v>
      </c>
      <c r="W55" s="5">
        <v>4.8299061353400147E-2</v>
      </c>
      <c r="X55" s="5">
        <v>0.7737480786643296</v>
      </c>
      <c r="Y55" s="5">
        <v>3.3126884790146478E-2</v>
      </c>
      <c r="Z55" s="5">
        <v>0.17016166068261374</v>
      </c>
      <c r="AA55" s="5">
        <v>1.2880969329810015E-2</v>
      </c>
      <c r="AB55" s="5">
        <v>0.17360185669473213</v>
      </c>
      <c r="AC55" s="5">
        <v>1.9188139743632631E-2</v>
      </c>
      <c r="AD55" s="5">
        <v>1.0485725726311759E-2</v>
      </c>
      <c r="AE55" s="5">
        <v>1.6480991870403226E-2</v>
      </c>
      <c r="AF55" s="5">
        <v>0.4382278923966399</v>
      </c>
      <c r="AG55" s="5">
        <v>1.6761275932564396E-2</v>
      </c>
      <c r="AH55" s="5">
        <v>0.1850909924026245</v>
      </c>
      <c r="AI55" s="5">
        <v>1.0119509766496695E-2</v>
      </c>
      <c r="AJ55" s="5">
        <v>0.10873046059205835</v>
      </c>
      <c r="AK55" s="5">
        <v>1.655438046603263E-2</v>
      </c>
      <c r="AL55" s="5">
        <v>3.4999380283362462E-2</v>
      </c>
      <c r="AM55" s="5">
        <v>4.9100661628049564E-3</v>
      </c>
      <c r="AN55" s="5">
        <v>0.17997382442335402</v>
      </c>
      <c r="AO55" s="5">
        <v>2.695886374445124E-2</v>
      </c>
      <c r="AP55" s="5">
        <v>3.4584466463811518E-2</v>
      </c>
      <c r="AQ55" s="5">
        <v>1.7135462921607624E-3</v>
      </c>
      <c r="AR55" s="5">
        <v>0.60174634395685378</v>
      </c>
      <c r="AS55" s="5"/>
      <c r="AT55" s="5"/>
      <c r="AU55" s="5"/>
      <c r="AV55" s="5"/>
      <c r="AW55" s="5"/>
      <c r="AX55" s="5"/>
      <c r="AY55" s="5"/>
      <c r="AZ55" s="5"/>
      <c r="BA55" s="5"/>
      <c r="BB55" s="5"/>
    </row>
    <row r="56" spans="1:54" x14ac:dyDescent="0.3">
      <c r="A56" s="5">
        <v>15490</v>
      </c>
      <c r="B56" s="5"/>
      <c r="C56" s="5">
        <v>2.1461436607291424</v>
      </c>
      <c r="D56" s="5">
        <v>0.29223916403502459</v>
      </c>
      <c r="E56" s="5">
        <v>-2.0742300521138561E-2</v>
      </c>
      <c r="F56" s="5">
        <v>3.314749472363044E-2</v>
      </c>
      <c r="G56" s="5">
        <v>1.130067848310883E-2</v>
      </c>
      <c r="H56" s="5">
        <v>0.27229595237820842</v>
      </c>
      <c r="I56" s="5">
        <v>-3.0418168061827039E-2</v>
      </c>
      <c r="J56" s="5">
        <v>0.1235821361986098</v>
      </c>
      <c r="K56" s="5">
        <v>-6.5115864273130961E-3</v>
      </c>
      <c r="L56" s="5">
        <v>-9.6989092252435391E-2</v>
      </c>
      <c r="M56" s="5">
        <v>-3.0340019780709854E-2</v>
      </c>
      <c r="N56" s="5">
        <v>-0.29594090486695379</v>
      </c>
      <c r="O56" s="5">
        <v>1.5885064362105534E-2</v>
      </c>
      <c r="P56" s="5">
        <v>0.35833099497410081</v>
      </c>
      <c r="Q56" s="5">
        <v>2.0514521006062745E-2</v>
      </c>
      <c r="R56" s="5">
        <v>4.8196047941914281E-2</v>
      </c>
      <c r="S56" s="5">
        <v>4.1103008764268978E-2</v>
      </c>
      <c r="T56" s="5">
        <v>0.12227373527966683</v>
      </c>
      <c r="U56" s="5">
        <v>4.7084202180776746E-2</v>
      </c>
      <c r="V56" s="5">
        <v>0.43856168524332217</v>
      </c>
      <c r="W56" s="5">
        <v>4.8578848924562705E-2</v>
      </c>
      <c r="X56" s="5">
        <v>0.77859204126318926</v>
      </c>
      <c r="Y56" s="5">
        <v>3.3349820052094227E-2</v>
      </c>
      <c r="Z56" s="5">
        <v>0.17138697464462227</v>
      </c>
      <c r="AA56" s="5">
        <v>1.29798157009331E-2</v>
      </c>
      <c r="AB56" s="5">
        <v>0.1750164682840524</v>
      </c>
      <c r="AC56" s="5">
        <v>1.935364120109833E-2</v>
      </c>
      <c r="AD56" s="5">
        <v>1.058118398553775E-2</v>
      </c>
      <c r="AE56" s="5">
        <v>1.663894471147255E-2</v>
      </c>
      <c r="AF56" s="5">
        <v>0.44263914411816774</v>
      </c>
      <c r="AG56" s="5">
        <v>1.6938110283844544E-2</v>
      </c>
      <c r="AH56" s="5">
        <v>0.18713368080484977</v>
      </c>
      <c r="AI56" s="5">
        <v>1.0236127024242671E-2</v>
      </c>
      <c r="AJ56" s="5">
        <v>0.11003672684826782</v>
      </c>
      <c r="AK56" s="5">
        <v>1.6761401998542654E-2</v>
      </c>
      <c r="AL56" s="5">
        <v>3.5454345704049012E-2</v>
      </c>
      <c r="AM56" s="5">
        <v>4.9763270719161458E-3</v>
      </c>
      <c r="AN56" s="5">
        <v>0.18249212025587774</v>
      </c>
      <c r="AO56" s="5">
        <v>2.7349557631253428E-2</v>
      </c>
      <c r="AP56" s="5">
        <v>3.5103022378688994E-2</v>
      </c>
      <c r="AQ56" s="5">
        <v>1.740102148877775E-3</v>
      </c>
      <c r="AR56" s="5">
        <v>0.6113763027617225</v>
      </c>
      <c r="AS56" s="5"/>
      <c r="AT56" s="5"/>
      <c r="AU56" s="5"/>
      <c r="AV56" s="5"/>
      <c r="AW56" s="5"/>
      <c r="AX56" s="5"/>
      <c r="AY56" s="5"/>
      <c r="AZ56" s="5"/>
      <c r="BA56" s="5"/>
      <c r="BB56" s="5"/>
    </row>
    <row r="57" spans="1:54" x14ac:dyDescent="0.3">
      <c r="A57" s="5">
        <v>15480</v>
      </c>
      <c r="B57" s="5"/>
      <c r="C57" s="5">
        <v>2.1626874460216667</v>
      </c>
      <c r="D57" s="5">
        <v>0.29140315336092404</v>
      </c>
      <c r="E57" s="5">
        <v>-2.0692011862831136E-2</v>
      </c>
      <c r="F57" s="5">
        <v>3.3081642911152911E-2</v>
      </c>
      <c r="G57" s="5">
        <v>1.1283193634096455E-2</v>
      </c>
      <c r="H57" s="5">
        <v>0.2719947209133658</v>
      </c>
      <c r="I57" s="5">
        <v>-3.0397979596145187E-2</v>
      </c>
      <c r="J57" s="5">
        <v>0.1235550066982852</v>
      </c>
      <c r="K57" s="5">
        <v>-6.5130597431965701E-3</v>
      </c>
      <c r="L57" s="5">
        <v>-9.7054431247667272E-2</v>
      </c>
      <c r="M57" s="5">
        <v>-3.0374083250304572E-2</v>
      </c>
      <c r="N57" s="5">
        <v>-0.29640654513511799</v>
      </c>
      <c r="O57" s="5">
        <v>1.5917244045084631E-2</v>
      </c>
      <c r="P57" s="5">
        <v>0.35921958889726452</v>
      </c>
      <c r="Q57" s="5">
        <v>2.0574741941790254E-2</v>
      </c>
      <c r="R57" s="5">
        <v>4.8359574065523728E-2</v>
      </c>
      <c r="S57" s="5">
        <v>4.1261339705680564E-2</v>
      </c>
      <c r="T57" s="5">
        <v>0.1228010881094406</v>
      </c>
      <c r="U57" s="5">
        <v>4.7309050579558601E-2</v>
      </c>
      <c r="V57" s="5">
        <v>0.44085964419078361</v>
      </c>
      <c r="W57" s="5">
        <v>4.8856031430835264E-2</v>
      </c>
      <c r="X57" s="5">
        <v>0.7833988036893641</v>
      </c>
      <c r="Y57" s="5">
        <v>3.3571372027948222E-2</v>
      </c>
      <c r="Z57" s="5">
        <v>0.17260633824312704</v>
      </c>
      <c r="AA57" s="5">
        <v>1.3078305170626716E-2</v>
      </c>
      <c r="AB57" s="5">
        <v>0.17642761336319263</v>
      </c>
      <c r="AC57" s="5">
        <v>1.9518917293923986E-2</v>
      </c>
      <c r="AD57" s="5">
        <v>1.0676610445085357E-2</v>
      </c>
      <c r="AE57" s="5">
        <v>1.679699931280474E-2</v>
      </c>
      <c r="AF57" s="5">
        <v>0.44705735570453625</v>
      </c>
      <c r="AG57" s="5">
        <v>1.7115382026746721E-2</v>
      </c>
      <c r="AH57" s="5">
        <v>0.18918318440102061</v>
      </c>
      <c r="AI57" s="5">
        <v>1.0353230665539134E-2</v>
      </c>
      <c r="AJ57" s="5">
        <v>0.11134949853755594</v>
      </c>
      <c r="AK57" s="5">
        <v>1.6969617556350479E-2</v>
      </c>
      <c r="AL57" s="5">
        <v>3.591228467031489E-2</v>
      </c>
      <c r="AM57" s="5">
        <v>5.0430708100162158E-3</v>
      </c>
      <c r="AN57" s="5">
        <v>0.18503061949069594</v>
      </c>
      <c r="AO57" s="5">
        <v>2.774366815284434E-2</v>
      </c>
      <c r="AP57" s="5">
        <v>3.5626481471532495E-2</v>
      </c>
      <c r="AQ57" s="5">
        <v>1.7669276845973456E-3</v>
      </c>
      <c r="AR57" s="5">
        <v>0.62111070167698768</v>
      </c>
      <c r="AS57" s="5"/>
      <c r="AT57" s="5"/>
      <c r="AU57" s="5"/>
      <c r="AV57" s="5"/>
      <c r="AW57" s="5"/>
      <c r="AX57" s="5"/>
      <c r="AY57" s="5"/>
      <c r="AZ57" s="5"/>
      <c r="BA57" s="5"/>
      <c r="BB57" s="5"/>
    </row>
    <row r="58" spans="1:54" x14ac:dyDescent="0.3">
      <c r="A58" s="5">
        <v>15470</v>
      </c>
      <c r="B58" s="5"/>
      <c r="C58" s="5">
        <v>2.1792338488452145</v>
      </c>
      <c r="D58" s="5">
        <v>0.29054274799262392</v>
      </c>
      <c r="E58" s="5">
        <v>-2.0639948083622781E-2</v>
      </c>
      <c r="F58" s="5">
        <v>3.301289702711642E-2</v>
      </c>
      <c r="G58" s="5">
        <v>1.1264706883917213E-2</v>
      </c>
      <c r="H58" s="5">
        <v>0.27166908509046089</v>
      </c>
      <c r="I58" s="5">
        <v>-3.0375047338725474E-2</v>
      </c>
      <c r="J58" s="5">
        <v>0.12351670681932889</v>
      </c>
      <c r="K58" s="5">
        <v>-6.5139458586242951E-3</v>
      </c>
      <c r="L58" s="5">
        <v>-9.7111083266387205E-2</v>
      </c>
      <c r="M58" s="5">
        <v>-3.0405460107329762E-2</v>
      </c>
      <c r="N58" s="5">
        <v>-0.29684640181352517</v>
      </c>
      <c r="O58" s="5">
        <v>1.5948068986432574E-2</v>
      </c>
      <c r="P58" s="5">
        <v>0.36007843232946535</v>
      </c>
      <c r="Q58" s="5">
        <v>2.0633314678844349E-2</v>
      </c>
      <c r="R58" s="5">
        <v>4.8519377870160335E-2</v>
      </c>
      <c r="S58" s="5">
        <v>4.1416641768785172E-2</v>
      </c>
      <c r="T58" s="5">
        <v>0.12331991730657813</v>
      </c>
      <c r="U58" s="5">
        <v>4.7530825017432679E-2</v>
      </c>
      <c r="V58" s="5">
        <v>0.44313110695852637</v>
      </c>
      <c r="W58" s="5">
        <v>4.91305375682465E-2</v>
      </c>
      <c r="X58" s="5">
        <v>0.78816717139140302</v>
      </c>
      <c r="Y58" s="5">
        <v>3.3791487623240343E-2</v>
      </c>
      <c r="Z58" s="5">
        <v>0.17381947031903014</v>
      </c>
      <c r="AA58" s="5">
        <v>1.3176415947581867E-2</v>
      </c>
      <c r="AB58" s="5">
        <v>0.17783499328154154</v>
      </c>
      <c r="AC58" s="5">
        <v>1.9683934687399481E-2</v>
      </c>
      <c r="AD58" s="5">
        <v>1.0771986841295891E-2</v>
      </c>
      <c r="AE58" s="5">
        <v>1.6955127112261235E-2</v>
      </c>
      <c r="AF58" s="5">
        <v>0.45148177767899444</v>
      </c>
      <c r="AG58" s="5">
        <v>1.7293063127232937E-2</v>
      </c>
      <c r="AH58" s="5">
        <v>0.1912392035131584</v>
      </c>
      <c r="AI58" s="5">
        <v>1.0470805015528269E-2</v>
      </c>
      <c r="AJ58" s="5">
        <v>0.11266861677026327</v>
      </c>
      <c r="AK58" s="5">
        <v>1.7179004705051522E-2</v>
      </c>
      <c r="AL58" s="5">
        <v>3.6373154144541169E-2</v>
      </c>
      <c r="AM58" s="5">
        <v>5.1102920556800975E-3</v>
      </c>
      <c r="AN58" s="5">
        <v>0.18758915717340746</v>
      </c>
      <c r="AO58" s="5">
        <v>2.8141175710914103E-2</v>
      </c>
      <c r="AP58" s="5">
        <v>3.6154825964926848E-2</v>
      </c>
      <c r="AQ58" s="5">
        <v>1.7940224252227532E-3</v>
      </c>
      <c r="AR58" s="5">
        <v>0.6309495323720502</v>
      </c>
      <c r="AS58" s="5"/>
      <c r="AT58" s="5"/>
      <c r="AU58" s="5"/>
      <c r="AV58" s="5"/>
      <c r="AW58" s="5"/>
      <c r="AX58" s="5"/>
      <c r="AY58" s="5"/>
      <c r="AZ58" s="5"/>
      <c r="BA58" s="5"/>
      <c r="BB58" s="5"/>
    </row>
    <row r="59" spans="1:54" x14ac:dyDescent="0.3">
      <c r="A59" s="5">
        <v>15460</v>
      </c>
      <c r="B59" s="5"/>
      <c r="C59" s="5">
        <v>2.195780666236939</v>
      </c>
      <c r="D59" s="5">
        <v>0.28965812689819431</v>
      </c>
      <c r="E59" s="5">
        <v>-2.0586119557772058E-2</v>
      </c>
      <c r="F59" s="5">
        <v>3.2941269841267364E-2</v>
      </c>
      <c r="G59" s="5">
        <v>1.1245221262896399E-2</v>
      </c>
      <c r="H59" s="5">
        <v>0.27131908558599493</v>
      </c>
      <c r="I59" s="5">
        <v>-3.0349372184765383E-2</v>
      </c>
      <c r="J59" s="5">
        <v>0.12346722529182888</v>
      </c>
      <c r="K59" s="5">
        <v>-6.5142433933857782E-3</v>
      </c>
      <c r="L59" s="5">
        <v>-9.7159016075252264E-2</v>
      </c>
      <c r="M59" s="5">
        <v>-3.0434136644810178E-2</v>
      </c>
      <c r="N59" s="5">
        <v>-0.29726030629905953</v>
      </c>
      <c r="O59" s="5">
        <v>1.5977528295537967E-2</v>
      </c>
      <c r="P59" s="5">
        <v>0.36090723903527933</v>
      </c>
      <c r="Q59" s="5">
        <v>2.0690220574403791E-2</v>
      </c>
      <c r="R59" s="5">
        <v>4.8675410443637199E-2</v>
      </c>
      <c r="S59" s="5">
        <v>4.1568869063396865E-2</v>
      </c>
      <c r="T59" s="5">
        <v>0.12383007455897957</v>
      </c>
      <c r="U59" s="5">
        <v>4.7749464112692201E-2</v>
      </c>
      <c r="V59" s="5">
        <v>0.44537546485691559</v>
      </c>
      <c r="W59" s="5">
        <v>4.9402296165667846E-2</v>
      </c>
      <c r="X59" s="5">
        <v>0.79289594970697852</v>
      </c>
      <c r="Y59" s="5">
        <v>3.4010113638864456E-2</v>
      </c>
      <c r="Z59" s="5">
        <v>0.17502608864476965</v>
      </c>
      <c r="AA59" s="5">
        <v>1.3274126118297491E-2</v>
      </c>
      <c r="AB59" s="5">
        <v>0.17923830717330422</v>
      </c>
      <c r="AC59" s="5">
        <v>1.9848659738285326E-2</v>
      </c>
      <c r="AD59" s="5">
        <v>1.0867294706878545E-2</v>
      </c>
      <c r="AE59" s="5">
        <v>1.711329917264192E-2</v>
      </c>
      <c r="AF59" s="5">
        <v>0.45591164914284771</v>
      </c>
      <c r="AG59" s="5">
        <v>1.747112505997506E-2</v>
      </c>
      <c r="AH59" s="5">
        <v>0.19330143245385362</v>
      </c>
      <c r="AI59" s="5">
        <v>1.0588834040109383E-2</v>
      </c>
      <c r="AJ59" s="5">
        <v>0.11399391848436105</v>
      </c>
      <c r="AK59" s="5">
        <v>1.7389540330677113E-2</v>
      </c>
      <c r="AL59" s="5">
        <v>3.6836909566952944E-2</v>
      </c>
      <c r="AM59" s="5">
        <v>5.1779852633242083E-3</v>
      </c>
      <c r="AN59" s="5">
        <v>0.19016755980235994</v>
      </c>
      <c r="AO59" s="5">
        <v>2.8542059387245196E-2</v>
      </c>
      <c r="AP59" s="5">
        <v>3.6688036351943593E-2</v>
      </c>
      <c r="AQ59" s="5">
        <v>1.8213858099789485E-3</v>
      </c>
      <c r="AR59" s="5">
        <v>0.64089275604858154</v>
      </c>
      <c r="AS59" s="5"/>
      <c r="AT59" s="5"/>
      <c r="AU59" s="5"/>
      <c r="AV59" s="5"/>
      <c r="AW59" s="5"/>
      <c r="AX59" s="5"/>
      <c r="AY59" s="5"/>
      <c r="AZ59" s="5"/>
      <c r="BA59" s="5"/>
      <c r="BB59" s="5"/>
    </row>
    <row r="60" spans="1:54" x14ac:dyDescent="0.3">
      <c r="A60" s="5">
        <v>15450</v>
      </c>
      <c r="B60" s="5"/>
      <c r="C60" s="5">
        <v>2.212325669428937</v>
      </c>
      <c r="D60" s="5">
        <v>0.2887494755517076</v>
      </c>
      <c r="E60" s="5">
        <v>-2.0530537139327423E-2</v>
      </c>
      <c r="F60" s="5">
        <v>3.2866774912296295E-2</v>
      </c>
      <c r="G60" s="5">
        <v>1.1224740075598203E-2</v>
      </c>
      <c r="H60" s="5">
        <v>0.27094476975478149</v>
      </c>
      <c r="I60" s="5">
        <v>-3.0320955776923026E-2</v>
      </c>
      <c r="J60" s="5">
        <v>0.12340655386195394</v>
      </c>
      <c r="K60" s="5">
        <v>-6.5139511236922574E-3</v>
      </c>
      <c r="L60" s="5">
        <v>-9.7198199712572417E-2</v>
      </c>
      <c r="M60" s="5">
        <v>-3.0460099841595128E-2</v>
      </c>
      <c r="N60" s="5">
        <v>-0.29764809637259182</v>
      </c>
      <c r="O60" s="5">
        <v>1.6005611404662008E-2</v>
      </c>
      <c r="P60" s="5">
        <v>0.36170572954063579</v>
      </c>
      <c r="Q60" s="5">
        <v>2.0745441338633097E-2</v>
      </c>
      <c r="R60" s="5">
        <v>4.8827623613284125E-2</v>
      </c>
      <c r="S60" s="5">
        <v>4.1717976245492415E-2</v>
      </c>
      <c r="T60" s="5">
        <v>0.12433141290515874</v>
      </c>
      <c r="U60" s="5">
        <v>4.7964906889859105E-2</v>
      </c>
      <c r="V60" s="5">
        <v>0.44759211184695802</v>
      </c>
      <c r="W60" s="5">
        <v>4.9671236212599001E-2</v>
      </c>
      <c r="X60" s="5">
        <v>0.79758394430775614</v>
      </c>
      <c r="Y60" s="5">
        <v>3.4227196789877339E-2</v>
      </c>
      <c r="Z60" s="5">
        <v>0.1762259100183739</v>
      </c>
      <c r="AA60" s="5">
        <v>1.3371413653911455E-2</v>
      </c>
      <c r="AB60" s="5">
        <v>0.18063725204430223</v>
      </c>
      <c r="AC60" s="5">
        <v>2.0013058503670914E-2</v>
      </c>
      <c r="AD60" s="5">
        <v>1.0962515375263483E-2</v>
      </c>
      <c r="AE60" s="5">
        <v>1.7271486187625217E-2</v>
      </c>
      <c r="AF60" s="5">
        <v>0.46034619790584597</v>
      </c>
      <c r="AG60" s="5">
        <v>1.7649538812151477E-2</v>
      </c>
      <c r="AH60" s="5">
        <v>0.1953695595535751</v>
      </c>
      <c r="AI60" s="5">
        <v>1.0707301346554498E-2</v>
      </c>
      <c r="AJ60" s="5">
        <v>0.11532523644182997</v>
      </c>
      <c r="AK60" s="5">
        <v>1.7601200637470008E-2</v>
      </c>
      <c r="AL60" s="5">
        <v>3.7303504847155035E-2</v>
      </c>
      <c r="AM60" s="5">
        <v>5.246144661462256E-3</v>
      </c>
      <c r="AN60" s="5">
        <v>0.19276564524341813</v>
      </c>
      <c r="AO60" s="5">
        <v>2.8946296927640603E-2</v>
      </c>
      <c r="AP60" s="5">
        <v>3.7226091371172547E-2</v>
      </c>
      <c r="AQ60" s="5">
        <v>1.8490171899565818E-3</v>
      </c>
      <c r="AR60" s="5">
        <v>0.65094030285194326</v>
      </c>
      <c r="AS60" s="5"/>
      <c r="AT60" s="5"/>
      <c r="AU60" s="5"/>
      <c r="AV60" s="5"/>
      <c r="AW60" s="5"/>
      <c r="AX60" s="5"/>
      <c r="AY60" s="5"/>
      <c r="AZ60" s="5"/>
      <c r="BA60" s="5"/>
      <c r="BB60" s="5"/>
    </row>
    <row r="61" spans="1:54" x14ac:dyDescent="0.3">
      <c r="A61" s="5">
        <v>15440</v>
      </c>
      <c r="B61" s="5"/>
      <c r="C61" s="5">
        <v>2.2288666041126373</v>
      </c>
      <c r="D61" s="5">
        <v>0.28781698587180904</v>
      </c>
      <c r="E61" s="5">
        <v>-2.0473212158817873E-2</v>
      </c>
      <c r="F61" s="5">
        <v>3.2789426584282792E-2</v>
      </c>
      <c r="G61" s="5">
        <v>1.1203266900218219E-2</v>
      </c>
      <c r="H61" s="5">
        <v>0.2705461916300807</v>
      </c>
      <c r="I61" s="5">
        <v>-3.0289800506990965E-2</v>
      </c>
      <c r="J61" s="5">
        <v>0.12333468730547074</v>
      </c>
      <c r="K61" s="5">
        <v>-6.5130679832384655E-3</v>
      </c>
      <c r="L61" s="5">
        <v>-9.7228606509219578E-2</v>
      </c>
      <c r="M61" s="5">
        <v>-3.0483337370442481E-2</v>
      </c>
      <c r="N61" s="5">
        <v>-0.2980096162922492</v>
      </c>
      <c r="O61" s="5">
        <v>1.60323080746766E-2</v>
      </c>
      <c r="P61" s="5">
        <v>0.36247363127763849</v>
      </c>
      <c r="Q61" s="5">
        <v>2.0798959043779378E-2</v>
      </c>
      <c r="R61" s="5">
        <v>4.8975969969013662E-2</v>
      </c>
      <c r="S61" s="5">
        <v>4.1863918538138881E-2</v>
      </c>
      <c r="T61" s="5">
        <v>0.12482378679961584</v>
      </c>
      <c r="U61" s="5">
        <v>4.8177092805798259E-2</v>
      </c>
      <c r="V61" s="5">
        <v>0.44978044478971002</v>
      </c>
      <c r="W61" s="5">
        <v>4.9937286887169974E-2</v>
      </c>
      <c r="X61" s="5">
        <v>0.80222996164899441</v>
      </c>
      <c r="Y61" s="5">
        <v>3.4442683724554599E-2</v>
      </c>
      <c r="Z61" s="5">
        <v>0.17741865035909604</v>
      </c>
      <c r="AA61" s="5">
        <v>1.346825641717006E-2</v>
      </c>
      <c r="AB61" s="5">
        <v>0.18203152286088972</v>
      </c>
      <c r="AC61" s="5">
        <v>2.0177096750091977E-2</v>
      </c>
      <c r="AD61" s="5">
        <v>1.1057629985109226E-2</v>
      </c>
      <c r="AE61" s="5">
        <v>1.7429658487968756E-2</v>
      </c>
      <c r="AF61" s="5">
        <v>0.46478464062386238</v>
      </c>
      <c r="AG61" s="5">
        <v>1.7828274887533888E-2</v>
      </c>
      <c r="AH61" s="5">
        <v>0.19744326719126162</v>
      </c>
      <c r="AI61" s="5">
        <v>1.0826190184305319E-2</v>
      </c>
      <c r="AJ61" s="5">
        <v>0.11666239922698571</v>
      </c>
      <c r="AK61" s="5">
        <v>1.7813961145949537E-2</v>
      </c>
      <c r="AL61" s="5">
        <v>3.7772892356251239E-2</v>
      </c>
      <c r="AM61" s="5">
        <v>5.3147642510381421E-3</v>
      </c>
      <c r="AN61" s="5">
        <v>0.19538322264728902</v>
      </c>
      <c r="AO61" s="5">
        <v>2.9353864726187517E-2</v>
      </c>
      <c r="AP61" s="5">
        <v>3.7768967982112552E-2</v>
      </c>
      <c r="AQ61" s="5">
        <v>1.8769158266693218E-3</v>
      </c>
      <c r="AR61" s="5">
        <v>0.66109207128550984</v>
      </c>
      <c r="AS61" s="5"/>
      <c r="AT61" s="5"/>
      <c r="AU61" s="5"/>
      <c r="AV61" s="5"/>
      <c r="AW61" s="5"/>
      <c r="AX61" s="5"/>
      <c r="AY61" s="5"/>
      <c r="AZ61" s="5"/>
      <c r="BA61" s="5"/>
      <c r="BB61" s="5"/>
    </row>
    <row r="62" spans="1:54" x14ac:dyDescent="0.3">
      <c r="A62" s="5">
        <v>15430</v>
      </c>
      <c r="B62" s="5"/>
      <c r="C62" s="5">
        <v>2.2454011907156892</v>
      </c>
      <c r="D62" s="5">
        <v>0.28686085615726609</v>
      </c>
      <c r="E62" s="5">
        <v>-2.0414156419720671E-2</v>
      </c>
      <c r="F62" s="5">
        <v>3.2709239982775036E-2</v>
      </c>
      <c r="G62" s="5">
        <v>1.118080558784991E-2</v>
      </c>
      <c r="H62" s="5">
        <v>0.27012341192069589</v>
      </c>
      <c r="I62" s="5">
        <v>-3.0255909517235342E-2</v>
      </c>
      <c r="J62" s="5">
        <v>0.12325162343993763</v>
      </c>
      <c r="K62" s="5">
        <v>-6.5115930641975435E-3</v>
      </c>
      <c r="L62" s="5">
        <v>-9.7250211108597162E-2</v>
      </c>
      <c r="M62" s="5">
        <v>-3.0503837605830798E-2</v>
      </c>
      <c r="N62" s="5">
        <v>-0.29834471688428676</v>
      </c>
      <c r="O62" s="5">
        <v>1.6057608400689476E-2</v>
      </c>
      <c r="P62" s="5">
        <v>0.36321067872722806</v>
      </c>
      <c r="Q62" s="5">
        <v>2.0850756133170688E-2</v>
      </c>
      <c r="R62" s="5">
        <v>4.912040288621948E-2</v>
      </c>
      <c r="S62" s="5">
        <v>4.2006651752335721E-2</v>
      </c>
      <c r="T62" s="5">
        <v>0.12530705217813892</v>
      </c>
      <c r="U62" s="5">
        <v>4.8385961775877534E-2</v>
      </c>
      <c r="V62" s="5">
        <v>0.45193986369680461</v>
      </c>
      <c r="W62" s="5">
        <v>5.0200377584345646E-2</v>
      </c>
      <c r="X62" s="5">
        <v>0.80683280942364366</v>
      </c>
      <c r="Y62" s="5">
        <v>3.4656521043694558E-2</v>
      </c>
      <c r="Z62" s="5">
        <v>0.17860402480459109</v>
      </c>
      <c r="AA62" s="5">
        <v>1.3564632169534383E-2</v>
      </c>
      <c r="AB62" s="5">
        <v>0.18342081264097132</v>
      </c>
      <c r="AC62" s="5">
        <v>2.0340739962906439E-2</v>
      </c>
      <c r="AD62" s="5">
        <v>1.1152619484964462E-2</v>
      </c>
      <c r="AE62" s="5">
        <v>1.7587786047969789E-2</v>
      </c>
      <c r="AF62" s="5">
        <v>0.46922618294390767</v>
      </c>
      <c r="AG62" s="5">
        <v>1.8007303310866449E-2</v>
      </c>
      <c r="AH62" s="5">
        <v>0.19952223182823342</v>
      </c>
      <c r="AI62" s="5">
        <v>1.0945483445954278E-2</v>
      </c>
      <c r="AJ62" s="5">
        <v>0.1180052312467708</v>
      </c>
      <c r="AK62" s="5">
        <v>1.8027796691271032E-2</v>
      </c>
      <c r="AL62" s="5">
        <v>3.8245022919566121E-2</v>
      </c>
      <c r="AM62" s="5">
        <v>5.3838378038382978E-3</v>
      </c>
      <c r="AN62" s="5">
        <v>0.1980200923695265</v>
      </c>
      <c r="AO62" s="5">
        <v>2.9764737809874358E-2</v>
      </c>
      <c r="AP62" s="5">
        <v>3.8316641340938977E-2</v>
      </c>
      <c r="AQ62" s="5">
        <v>1.905080890625678E-3</v>
      </c>
      <c r="AR62" s="5">
        <v>0.67134792762826334</v>
      </c>
      <c r="AS62" s="5"/>
      <c r="AT62" s="5"/>
      <c r="AU62" s="5"/>
      <c r="AV62" s="5"/>
      <c r="AW62" s="5"/>
      <c r="AX62" s="5"/>
      <c r="AY62" s="5"/>
      <c r="AZ62" s="5"/>
      <c r="BA62" s="5"/>
      <c r="BB62" s="5"/>
    </row>
    <row r="63" spans="1:54" x14ac:dyDescent="0.3">
      <c r="A63" s="5">
        <v>15420</v>
      </c>
      <c r="B63" s="5"/>
      <c r="C63" s="5">
        <v>2.2619271246914701</v>
      </c>
      <c r="D63" s="5">
        <v>0.2858812910195293</v>
      </c>
      <c r="E63" s="5">
        <v>-2.0353382194707628E-2</v>
      </c>
      <c r="F63" s="5">
        <v>3.2626231010504929E-2</v>
      </c>
      <c r="G63" s="5">
        <v>1.1157360261624826E-2</v>
      </c>
      <c r="H63" s="5">
        <v>0.26967649800502252</v>
      </c>
      <c r="I63" s="5">
        <v>-3.0219286701398007E-2</v>
      </c>
      <c r="J63" s="5">
        <v>0.12315736313556151</v>
      </c>
      <c r="K63" s="5">
        <v>-6.5095256181481719E-3</v>
      </c>
      <c r="L63" s="5">
        <v>-9.7262990485653844E-2</v>
      </c>
      <c r="M63" s="5">
        <v>-3.0521589631493585E-2</v>
      </c>
      <c r="N63" s="5">
        <v>-0.29865325563149459</v>
      </c>
      <c r="O63" s="5">
        <v>1.6081502817552287E-2</v>
      </c>
      <c r="P63" s="5">
        <v>0.36391661355959981</v>
      </c>
      <c r="Q63" s="5">
        <v>2.0900815430110319E-2</v>
      </c>
      <c r="R63" s="5">
        <v>4.9260876548493468E-2</v>
      </c>
      <c r="S63" s="5">
        <v>4.2146132307760174E-2</v>
      </c>
      <c r="T63" s="5">
        <v>0.12578106652299764</v>
      </c>
      <c r="U63" s="5">
        <v>4.8591454200159097E-2</v>
      </c>
      <c r="V63" s="5">
        <v>0.45406977198197351</v>
      </c>
      <c r="W63" s="5">
        <v>5.0460437944319571E-2</v>
      </c>
      <c r="X63" s="5">
        <v>0.81139129702076007</v>
      </c>
      <c r="Y63" s="5">
        <v>3.4868655320160626E-2</v>
      </c>
      <c r="Z63" s="5">
        <v>0.17978174780959683</v>
      </c>
      <c r="AA63" s="5">
        <v>1.366051857842095E-2</v>
      </c>
      <c r="AB63" s="5">
        <v>0.18480481254709089</v>
      </c>
      <c r="AC63" s="5">
        <v>2.050395335592671E-2</v>
      </c>
      <c r="AD63" s="5">
        <v>1.1247464638083383E-2</v>
      </c>
      <c r="AE63" s="5">
        <v>1.7745838492186687E-2</v>
      </c>
      <c r="AF63" s="5">
        <v>0.47367001965649197</v>
      </c>
      <c r="AG63" s="5">
        <v>1.8186593632539556E-2</v>
      </c>
      <c r="AH63" s="5">
        <v>0.2016061240454623</v>
      </c>
      <c r="AI63" s="5">
        <v>1.1065163668412235E-2</v>
      </c>
      <c r="AJ63" s="5">
        <v>0.11935355273306329</v>
      </c>
      <c r="AK63" s="5">
        <v>1.8242681421887529E-2</v>
      </c>
      <c r="AL63" s="5">
        <v>3.8719845809983278E-2</v>
      </c>
      <c r="AM63" s="5">
        <v>5.4533588609858175E-3</v>
      </c>
      <c r="AN63" s="5">
        <v>0.20067604589328983</v>
      </c>
      <c r="AO63" s="5">
        <v>3.0178889823576388E-2</v>
      </c>
      <c r="AP63" s="5">
        <v>3.8869084776673071E-2</v>
      </c>
      <c r="AQ63" s="5">
        <v>1.9335114599162919E-3</v>
      </c>
      <c r="AR63" s="5">
        <v>0.68170770535611935</v>
      </c>
      <c r="AS63" s="5"/>
      <c r="AT63" s="5"/>
      <c r="AU63" s="5"/>
      <c r="AV63" s="5"/>
      <c r="AW63" s="5"/>
      <c r="AX63" s="5"/>
      <c r="AY63" s="5"/>
      <c r="AZ63" s="5"/>
      <c r="BA63" s="5"/>
      <c r="BB63" s="5"/>
    </row>
    <row r="64" spans="1:54" x14ac:dyDescent="0.3">
      <c r="A64" s="5">
        <v>15410</v>
      </c>
      <c r="B64" s="5"/>
      <c r="C64" s="5">
        <v>2.2784420768212814</v>
      </c>
      <c r="D64" s="5">
        <v>0.28487850131233089</v>
      </c>
      <c r="E64" s="5">
        <v>-2.0290902221671129E-2</v>
      </c>
      <c r="F64" s="5">
        <v>3.2540416342739895E-2</v>
      </c>
      <c r="G64" s="5">
        <v>1.1132935315726625E-2</v>
      </c>
      <c r="H64" s="5">
        <v>0.26920552392203739</v>
      </c>
      <c r="I64" s="5">
        <v>-3.0179936705359407E-2</v>
      </c>
      <c r="J64" s="5">
        <v>0.12305191032470493</v>
      </c>
      <c r="K64" s="5">
        <v>-6.5068650569330196E-3</v>
      </c>
      <c r="L64" s="5">
        <v>-9.7266923964924992E-2</v>
      </c>
      <c r="M64" s="5">
        <v>-3.0536583247669457E-2</v>
      </c>
      <c r="N64" s="5">
        <v>-0.29893509675907304</v>
      </c>
      <c r="O64" s="5">
        <v>1.6103982105247709E-2</v>
      </c>
      <c r="P64" s="5">
        <v>0.36459118477227132</v>
      </c>
      <c r="Q64" s="5">
        <v>2.0949120146661164E-2</v>
      </c>
      <c r="R64" s="5">
        <v>4.9397345970146632E-2</v>
      </c>
      <c r="S64" s="5">
        <v>4.2282317253402792E-2</v>
      </c>
      <c r="T64" s="5">
        <v>0.12624568892799087</v>
      </c>
      <c r="U64" s="5">
        <v>4.8793510989607228E-2</v>
      </c>
      <c r="V64" s="5">
        <v>0.45616957671342828</v>
      </c>
      <c r="W64" s="5">
        <v>5.0717397881083023E-2</v>
      </c>
      <c r="X64" s="5">
        <v>0.81590423598803807</v>
      </c>
      <c r="Y64" s="5">
        <v>3.5079033118656025E-2</v>
      </c>
      <c r="Z64" s="5">
        <v>0.1809515332460902</v>
      </c>
      <c r="AA64" s="5">
        <v>1.3755893224574812E-2</v>
      </c>
      <c r="AB64" s="5">
        <v>0.18618321198157092</v>
      </c>
      <c r="AC64" s="5">
        <v>2.0666701881306627E-2</v>
      </c>
      <c r="AD64" s="5">
        <v>1.1342146027394287E-2</v>
      </c>
      <c r="AE64" s="5">
        <v>1.7903785102420997E-2</v>
      </c>
      <c r="AF64" s="5">
        <v>0.47811533485538638</v>
      </c>
      <c r="AG64" s="5">
        <v>1.8366114933560381E-2</v>
      </c>
      <c r="AH64" s="5">
        <v>0.20369460858423119</v>
      </c>
      <c r="AI64" s="5">
        <v>1.1185213034265309E-2</v>
      </c>
      <c r="AJ64" s="5">
        <v>0.12070717974702146</v>
      </c>
      <c r="AK64" s="5">
        <v>1.8458588798518531E-2</v>
      </c>
      <c r="AL64" s="5">
        <v>3.9197308741914197E-2</v>
      </c>
      <c r="AM64" s="5">
        <v>5.5233207315191161E-3</v>
      </c>
      <c r="AN64" s="5">
        <v>0.20335086575498043</v>
      </c>
      <c r="AO64" s="5">
        <v>3.0596293015426483E-2</v>
      </c>
      <c r="AP64" s="5">
        <v>3.9426269767773053E-2</v>
      </c>
      <c r="AQ64" s="5">
        <v>1.9622065188179905E-3</v>
      </c>
      <c r="AR64" s="5">
        <v>0.69217120456734837</v>
      </c>
      <c r="AS64" s="5"/>
      <c r="AT64" s="5"/>
      <c r="AU64" s="5"/>
      <c r="AV64" s="5"/>
      <c r="AW64" s="5"/>
      <c r="AX64" s="5"/>
      <c r="AY64" s="5"/>
      <c r="AZ64" s="5"/>
      <c r="BA64" s="5"/>
      <c r="BB64" s="5"/>
    </row>
    <row r="65" spans="1:54" x14ac:dyDescent="0.3">
      <c r="A65" s="5">
        <v>15400</v>
      </c>
      <c r="B65" s="5"/>
      <c r="C65" s="5">
        <v>2.294943693529309</v>
      </c>
      <c r="D65" s="5">
        <v>0.28385270405835145</v>
      </c>
      <c r="E65" s="5">
        <v>-2.0226729699531466E-2</v>
      </c>
      <c r="F65" s="5">
        <v>3.245181342227256E-2</v>
      </c>
      <c r="G65" s="5">
        <v>1.1107535414278929E-2</v>
      </c>
      <c r="H65" s="5">
        <v>0.26871057035922097</v>
      </c>
      <c r="I65" s="5">
        <v>-3.0137864927460217E-2</v>
      </c>
      <c r="J65" s="5">
        <v>0.1229352720100307</v>
      </c>
      <c r="K65" s="5">
        <v>-6.5036109534476454E-3</v>
      </c>
      <c r="L65" s="5">
        <v>-9.7261993237585789E-2</v>
      </c>
      <c r="M65" s="5">
        <v>-3.0548808978062593E-2</v>
      </c>
      <c r="N65" s="5">
        <v>-0.2991901113179104</v>
      </c>
      <c r="O65" s="5">
        <v>1.6125037394151717E-2</v>
      </c>
      <c r="P65" s="5">
        <v>0.36523414882571037</v>
      </c>
      <c r="Q65" s="5">
        <v>2.0995653892314139E-2</v>
      </c>
      <c r="R65" s="5">
        <v>4.9529767018519896E-2</v>
      </c>
      <c r="S65" s="5">
        <v>4.2415164288080093E-2</v>
      </c>
      <c r="T65" s="5">
        <v>0.12670078016331049</v>
      </c>
      <c r="U65" s="5">
        <v>4.8992073592298777E-2</v>
      </c>
      <c r="V65" s="5">
        <v>0.45823868886697</v>
      </c>
      <c r="W65" s="5">
        <v>5.0971187611155253E-2</v>
      </c>
      <c r="X65" s="5">
        <v>0.82037044049821994</v>
      </c>
      <c r="Y65" s="5">
        <v>3.5287601015720461E-2</v>
      </c>
      <c r="Z65" s="5">
        <v>0.18211309450487062</v>
      </c>
      <c r="AA65" s="5">
        <v>1.3850733609572036E-2</v>
      </c>
      <c r="AB65" s="5">
        <v>0.18755569868367852</v>
      </c>
      <c r="AC65" s="5">
        <v>2.0828950239680986E-2</v>
      </c>
      <c r="AD65" s="5">
        <v>1.1436644060621051E-2</v>
      </c>
      <c r="AE65" s="5">
        <v>1.8061594824960215E-2</v>
      </c>
      <c r="AF65" s="5">
        <v>0.48256130210478909</v>
      </c>
      <c r="AG65" s="5">
        <v>1.8545835830821859E-2</v>
      </c>
      <c r="AH65" s="5">
        <v>0.20578734439021829</v>
      </c>
      <c r="AI65" s="5">
        <v>1.130561337332333E-2</v>
      </c>
      <c r="AJ65" s="5">
        <v>0.12206592418551046</v>
      </c>
      <c r="AK65" s="5">
        <v>1.8675491593432545E-2</v>
      </c>
      <c r="AL65" s="5">
        <v>3.9677357865916092E-2</v>
      </c>
      <c r="AM65" s="5">
        <v>5.5937164910571033E-3</v>
      </c>
      <c r="AN65" s="5">
        <v>0.20604432547282983</v>
      </c>
      <c r="AO65" s="5">
        <v>3.1016918222586221E-2</v>
      </c>
      <c r="AP65" s="5">
        <v>3.9988165919172203E-2</v>
      </c>
      <c r="AQ65" s="5">
        <v>1.9911649564156872E-3</v>
      </c>
      <c r="AR65" s="5">
        <v>0.70273819141255411</v>
      </c>
      <c r="AS65" s="5"/>
      <c r="AT65" s="5"/>
      <c r="AU65" s="5"/>
      <c r="AV65" s="5"/>
      <c r="AW65" s="5"/>
      <c r="AX65" s="5"/>
      <c r="AY65" s="5"/>
      <c r="AZ65" s="5"/>
      <c r="BA65" s="5"/>
      <c r="BB65" s="5"/>
    </row>
    <row r="66" spans="1:54" x14ac:dyDescent="0.3">
      <c r="A66" s="5">
        <v>15390</v>
      </c>
      <c r="B66" s="5"/>
      <c r="C66" s="5">
        <v>2.3114295972104388</v>
      </c>
      <c r="D66" s="5">
        <v>0.28280412237299007</v>
      </c>
      <c r="E66" s="5">
        <v>-2.0160878283827212E-2</v>
      </c>
      <c r="F66" s="5">
        <v>3.2360440454049982E-2</v>
      </c>
      <c r="G66" s="5">
        <v>1.1081165490107148E-2</v>
      </c>
      <c r="H66" s="5">
        <v>0.26819172463740665</v>
      </c>
      <c r="I66" s="5">
        <v>-3.0093077518480095E-2</v>
      </c>
      <c r="J66" s="5">
        <v>0.12280745827127323</v>
      </c>
      <c r="K66" s="5">
        <v>-6.4997630423590576E-3</v>
      </c>
      <c r="L66" s="5">
        <v>-9.7248182377500852E-2</v>
      </c>
      <c r="M66" s="5">
        <v>-3.05582580765075E-2</v>
      </c>
      <c r="N66" s="5">
        <v>-0.29941817726520104</v>
      </c>
      <c r="O66" s="5">
        <v>1.6144660170167194E-2</v>
      </c>
      <c r="P66" s="5">
        <v>0.36584526977642684</v>
      </c>
      <c r="Q66" s="5">
        <v>2.1040400682535147E-2</v>
      </c>
      <c r="R66" s="5">
        <v>4.9658096436070255E-2</v>
      </c>
      <c r="S66" s="5">
        <v>4.2544631780813059E-2</v>
      </c>
      <c r="T66" s="5">
        <v>0.12714620274018434</v>
      </c>
      <c r="U66" s="5">
        <v>4.9187084019621415E-2</v>
      </c>
      <c r="V66" s="5">
        <v>0.46027652357969717</v>
      </c>
      <c r="W66" s="5">
        <v>5.1221737682460411E-2</v>
      </c>
      <c r="X66" s="5">
        <v>0.82478872781918011</v>
      </c>
      <c r="Y66" s="5">
        <v>3.5494305619942067E-2</v>
      </c>
      <c r="Z66" s="5">
        <v>0.18326614459854101</v>
      </c>
      <c r="AA66" s="5">
        <v>1.3945017163449317E-2</v>
      </c>
      <c r="AB66" s="5">
        <v>0.18892195882878376</v>
      </c>
      <c r="AC66" s="5">
        <v>2.099066289055531E-2</v>
      </c>
      <c r="AD66" s="5">
        <v>1.1530938975556326E-2</v>
      </c>
      <c r="AE66" s="5">
        <v>1.8219236278081044E-2</v>
      </c>
      <c r="AF66" s="5">
        <v>0.48700708461392306</v>
      </c>
      <c r="AG66" s="5">
        <v>1.8725724482672051E-2</v>
      </c>
      <c r="AH66" s="5">
        <v>0.20788398466103417</v>
      </c>
      <c r="AI66" s="5">
        <v>1.1426346164362144E-2</v>
      </c>
      <c r="AJ66" s="5">
        <v>0.123429593789632</v>
      </c>
      <c r="AK66" s="5">
        <v>1.8893361890050038E-2</v>
      </c>
      <c r="AL66" s="5">
        <v>4.0159937763969603E-2</v>
      </c>
      <c r="AM66" s="5">
        <v>5.6645389805536394E-3</v>
      </c>
      <c r="AN66" s="5">
        <v>0.20875618947856373</v>
      </c>
      <c r="AO66" s="5">
        <v>3.1440734857435787E-2</v>
      </c>
      <c r="AP66" s="5">
        <v>4.0554740939782889E-2</v>
      </c>
      <c r="AQ66" s="5">
        <v>2.0203855652434063E-3</v>
      </c>
      <c r="AR66" s="5">
        <v>0.71340839752963958</v>
      </c>
      <c r="AS66" s="5"/>
      <c r="AT66" s="5"/>
      <c r="AU66" s="5"/>
      <c r="AV66" s="5"/>
      <c r="AW66" s="5"/>
      <c r="AX66" s="5"/>
      <c r="AY66" s="5"/>
      <c r="AZ66" s="5"/>
      <c r="BA66" s="5"/>
      <c r="BB66" s="5"/>
    </row>
    <row r="67" spans="1:54" x14ac:dyDescent="0.3">
      <c r="A67" s="5">
        <v>15380</v>
      </c>
      <c r="B67" s="5"/>
      <c r="C67" s="5">
        <v>2.3278973865709709</v>
      </c>
      <c r="D67" s="5">
        <v>0.28173298538526936</v>
      </c>
      <c r="E67" s="5">
        <v>-2.0093362082090359E-2</v>
      </c>
      <c r="F67" s="5">
        <v>3.226631639944403E-2</v>
      </c>
      <c r="G67" s="5">
        <v>1.1053830743374462E-2</v>
      </c>
      <c r="H67" s="5">
        <v>0.2676490806925525</v>
      </c>
      <c r="I67" s="5">
        <v>-3.0045581381271891E-2</v>
      </c>
      <c r="J67" s="5">
        <v>0.12266848227062552</v>
      </c>
      <c r="K67" s="5">
        <v>-6.495321220753106E-3</v>
      </c>
      <c r="L67" s="5">
        <v>-9.7225477856255321E-2</v>
      </c>
      <c r="M67" s="5">
        <v>-3.056492253333274E-2</v>
      </c>
      <c r="N67" s="5">
        <v>-0.29961917954233808</v>
      </c>
      <c r="O67" s="5">
        <v>1.6162842279724973E-2</v>
      </c>
      <c r="P67" s="5">
        <v>0.36642431940743353</v>
      </c>
      <c r="Q67" s="5">
        <v>2.1083344947184619E-2</v>
      </c>
      <c r="R67" s="5">
        <v>4.9782291862218268E-2</v>
      </c>
      <c r="S67" s="5">
        <v>4.2670678791057175E-2</v>
      </c>
      <c r="T67" s="5">
        <v>0.12758182097525789</v>
      </c>
      <c r="U67" s="5">
        <v>4.937848487244393E-2</v>
      </c>
      <c r="V67" s="5">
        <v>0.46228250040416236</v>
      </c>
      <c r="W67" s="5">
        <v>5.1468979003336454E-2</v>
      </c>
      <c r="X67" s="5">
        <v>0.82915791878747014</v>
      </c>
      <c r="Y67" s="5">
        <v>3.5699093592374026E-2</v>
      </c>
      <c r="Z67" s="5">
        <v>0.18441039626583483</v>
      </c>
      <c r="AA67" s="5">
        <v>1.4038721252458175E-2</v>
      </c>
      <c r="AB67" s="5">
        <v>0.19028167712948554</v>
      </c>
      <c r="AC67" s="5">
        <v>2.1151804062943515E-2</v>
      </c>
      <c r="AD67" s="5">
        <v>1.1625010845485761E-2</v>
      </c>
      <c r="AE67" s="5">
        <v>1.8376677759812294E-2</v>
      </c>
      <c r="AF67" s="5">
        <v>0.49145183541907206</v>
      </c>
      <c r="AG67" s="5">
        <v>1.8905748594785277E-2</v>
      </c>
      <c r="AH67" s="5">
        <v>0.20998417689724516</v>
      </c>
      <c r="AI67" s="5">
        <v>1.1547392537062303E-2</v>
      </c>
      <c r="AJ67" s="5">
        <v>0.1247979921553993</v>
      </c>
      <c r="AK67" s="5">
        <v>1.9112171082871075E-2</v>
      </c>
      <c r="AL67" s="5">
        <v>4.0644991445435472E-2</v>
      </c>
      <c r="AM67" s="5">
        <v>5.7357808051435345E-3</v>
      </c>
      <c r="AN67" s="5">
        <v>0.21148621305221704</v>
      </c>
      <c r="AO67" s="5">
        <v>3.1867710894196259E-2</v>
      </c>
      <c r="AP67" s="5">
        <v>4.1125960620491966E-2</v>
      </c>
      <c r="AQ67" s="5">
        <v>2.0498670399455186E-3</v>
      </c>
      <c r="AR67" s="5">
        <v>0.72418151948416853</v>
      </c>
      <c r="AS67" s="5"/>
      <c r="AT67" s="5"/>
      <c r="AU67" s="5"/>
      <c r="AV67" s="5"/>
      <c r="AW67" s="5"/>
      <c r="AX67" s="5"/>
      <c r="AY67" s="5"/>
      <c r="AZ67" s="5"/>
      <c r="BA67" s="5"/>
      <c r="BB67" s="5"/>
    </row>
    <row r="68" spans="1:54" x14ac:dyDescent="0.3">
      <c r="A68" s="5">
        <v>15370</v>
      </c>
      <c r="B68" s="5"/>
      <c r="C68" s="5">
        <v>2.3443446369823264</v>
      </c>
      <c r="D68" s="5">
        <v>0.28063952815591542</v>
      </c>
      <c r="E68" s="5">
        <v>-2.0024195649008154E-2</v>
      </c>
      <c r="F68" s="5">
        <v>3.2169460970165195E-2</v>
      </c>
      <c r="G68" s="5">
        <v>1.1025536640092357E-2</v>
      </c>
      <c r="H68" s="5">
        <v>0.26708273905443269</v>
      </c>
      <c r="I68" s="5">
        <v>-2.9995384170049998E-2</v>
      </c>
      <c r="J68" s="5">
        <v>0.1225183602567321</v>
      </c>
      <c r="K68" s="5">
        <v>-6.4902855487100064E-3</v>
      </c>
      <c r="L68" s="5">
        <v>-9.7193868557153493E-2</v>
      </c>
      <c r="M68" s="5">
        <v>-3.0568795081418038E-2</v>
      </c>
      <c r="N68" s="5">
        <v>-0.29979301015002163</v>
      </c>
      <c r="O68" s="5">
        <v>1.6179575934648742E-2</v>
      </c>
      <c r="P68" s="5">
        <v>0.36697107735598566</v>
      </c>
      <c r="Q68" s="5">
        <v>2.1124471538803972E-2</v>
      </c>
      <c r="R68" s="5">
        <v>4.990231185494217E-2</v>
      </c>
      <c r="S68" s="5">
        <v>4.2793265088772701E-2</v>
      </c>
      <c r="T68" s="5">
        <v>0.12800750105467734</v>
      </c>
      <c r="U68" s="5">
        <v>4.9566219367245028E-2</v>
      </c>
      <c r="V68" s="5">
        <v>0.46425604356285499</v>
      </c>
      <c r="W68" s="5">
        <v>5.1712842871661245E-2</v>
      </c>
      <c r="X68" s="5">
        <v>0.83347683828507191</v>
      </c>
      <c r="Y68" s="5">
        <v>3.5901911667147623E-2</v>
      </c>
      <c r="Z68" s="5">
        <v>0.18554556207725709</v>
      </c>
      <c r="AA68" s="5">
        <v>1.4131823186940512E-2</v>
      </c>
      <c r="AB68" s="5">
        <v>0.19163453693866944</v>
      </c>
      <c r="AC68" s="5">
        <v>2.1312337766250699E-2</v>
      </c>
      <c r="AD68" s="5">
        <v>1.1718839584762641E-2</v>
      </c>
      <c r="AE68" s="5">
        <v>1.8533887255957632E-2</v>
      </c>
      <c r="AF68" s="5">
        <v>0.49589469757307147</v>
      </c>
      <c r="AG68" s="5">
        <v>1.9085875426336406E-2</v>
      </c>
      <c r="AH68" s="5">
        <v>0.21208756295690034</v>
      </c>
      <c r="AI68" s="5">
        <v>1.1668733274145688E-2</v>
      </c>
      <c r="AJ68" s="5">
        <v>0.12617091874657702</v>
      </c>
      <c r="AK68" s="5">
        <v>1.9331889877735618E-2</v>
      </c>
      <c r="AL68" s="5">
        <v>4.1132460343700661E-2</v>
      </c>
      <c r="AM68" s="5">
        <v>5.8074343330823909E-3</v>
      </c>
      <c r="AN68" s="5">
        <v>0.21423414226021714</v>
      </c>
      <c r="AO68" s="5">
        <v>3.2297812856002812E-2</v>
      </c>
      <c r="AP68" s="5">
        <v>4.1701788812668554E-2</v>
      </c>
      <c r="AQ68" s="5">
        <v>2.0796079759594181E-3</v>
      </c>
      <c r="AR68" s="5">
        <v>0.73505721821562875</v>
      </c>
      <c r="AS68" s="5"/>
      <c r="AT68" s="5"/>
      <c r="AU68" s="5"/>
      <c r="AV68" s="5"/>
      <c r="AW68" s="5"/>
      <c r="AX68" s="5"/>
      <c r="AY68" s="5"/>
      <c r="AZ68" s="5"/>
      <c r="BA68" s="5"/>
      <c r="BB68" s="5"/>
    </row>
    <row r="69" spans="1:54" x14ac:dyDescent="0.3">
      <c r="A69" s="5">
        <v>15360</v>
      </c>
      <c r="B69" s="5"/>
      <c r="C69" s="5">
        <v>2.3607689008477841</v>
      </c>
      <c r="D69" s="5">
        <v>0.27952399159265046</v>
      </c>
      <c r="E69" s="5">
        <v>-1.9953393981373906E-2</v>
      </c>
      <c r="F69" s="5">
        <v>3.2069894621821866E-2</v>
      </c>
      <c r="G69" s="5">
        <v>1.0996288910505952E-2</v>
      </c>
      <c r="H69" s="5">
        <v>0.26649280682224985</v>
      </c>
      <c r="I69" s="5">
        <v>-2.9942494289331878E-2</v>
      </c>
      <c r="J69" s="5">
        <v>0.1223571115672796</v>
      </c>
      <c r="K69" s="5">
        <v>-6.4846562498073052E-3</v>
      </c>
      <c r="L69" s="5">
        <v>-9.7153345788171114E-2</v>
      </c>
      <c r="M69" s="5">
        <v>-3.0569869201939614E-2</v>
      </c>
      <c r="N69" s="5">
        <v>-0.29993956822052098</v>
      </c>
      <c r="O69" s="5">
        <v>1.6194853716880002E-2</v>
      </c>
      <c r="P69" s="5">
        <v>0.3674853312385043</v>
      </c>
      <c r="Q69" s="5">
        <v>2.1163765740763299E-2</v>
      </c>
      <c r="R69" s="5">
        <v>5.001811591210488E-2</v>
      </c>
      <c r="S69" s="5">
        <v>4.2912351174321864E-2</v>
      </c>
      <c r="T69" s="5">
        <v>0.12842311109783522</v>
      </c>
      <c r="U69" s="5">
        <v>4.9750231362184517E-2</v>
      </c>
      <c r="V69" s="5">
        <v>0.46619658220285942</v>
      </c>
      <c r="W69" s="5">
        <v>5.1953261004080507E-2</v>
      </c>
      <c r="X69" s="5">
        <v>0.83774431571913632</v>
      </c>
      <c r="Y69" s="5">
        <v>3.6102706672272583E-2</v>
      </c>
      <c r="Z69" s="5">
        <v>0.18667135454198464</v>
      </c>
      <c r="AA69" s="5">
        <v>1.4224300229322778E-2</v>
      </c>
      <c r="AB69" s="5">
        <v>0.19298022035447093</v>
      </c>
      <c r="AC69" s="5">
        <v>2.1472227801398295E-2</v>
      </c>
      <c r="AD69" s="5">
        <v>1.1812404954531312E-2</v>
      </c>
      <c r="AE69" s="5">
        <v>1.8690832448376417E-2</v>
      </c>
      <c r="AF69" s="5">
        <v>0.50033480434225042</v>
      </c>
      <c r="AG69" s="5">
        <v>1.9266071796479618E-2</v>
      </c>
      <c r="AH69" s="5">
        <v>0.21419377911360021</v>
      </c>
      <c r="AI69" s="5">
        <v>1.1790348813712912E-2</v>
      </c>
      <c r="AJ69" s="5">
        <v>0.12754816890972742</v>
      </c>
      <c r="AK69" s="5">
        <v>1.955248829241989E-2</v>
      </c>
      <c r="AL69" s="5">
        <v>4.1622284313532702E-2</v>
      </c>
      <c r="AM69" s="5">
        <v>5.8794916947829531E-3</v>
      </c>
      <c r="AN69" s="5">
        <v>0.21699971389682809</v>
      </c>
      <c r="AO69" s="5">
        <v>3.2731005802444278E-2</v>
      </c>
      <c r="AP69" s="5">
        <v>4.2282187407209418E-2</v>
      </c>
      <c r="AQ69" s="5">
        <v>2.109606868220976E-3</v>
      </c>
      <c r="AR69" s="5">
        <v>0.74603511848996973</v>
      </c>
      <c r="AS69" s="5"/>
      <c r="AT69" s="5"/>
      <c r="AU69" s="5"/>
      <c r="AV69" s="5"/>
      <c r="AW69" s="5"/>
      <c r="AX69" s="5"/>
      <c r="AY69" s="5"/>
      <c r="AZ69" s="5"/>
      <c r="BA69" s="5"/>
      <c r="BB69" s="5"/>
    </row>
    <row r="70" spans="1:54" x14ac:dyDescent="0.3">
      <c r="A70" s="5">
        <v>15350</v>
      </c>
      <c r="B70" s="5"/>
      <c r="C70" s="5">
        <v>2.3771677079823137</v>
      </c>
      <c r="D70" s="5">
        <v>0.27838662236273576</v>
      </c>
      <c r="E70" s="5">
        <v>-1.9880972512828755E-2</v>
      </c>
      <c r="F70" s="5">
        <v>3.1967638547127655E-2</v>
      </c>
      <c r="G70" s="5">
        <v>1.096609354735476E-2</v>
      </c>
      <c r="H70" s="5">
        <v>0.26587939763716734</v>
      </c>
      <c r="I70" s="5">
        <v>-2.9886920892531515E-2</v>
      </c>
      <c r="J70" s="5">
        <v>0.12218475863017568</v>
      </c>
      <c r="K70" s="5">
        <v>-6.4784337115495775E-3</v>
      </c>
      <c r="L70" s="5">
        <v>-9.7103903293848243E-2</v>
      </c>
      <c r="M70" s="5">
        <v>-3.0568139129798617E-2</v>
      </c>
      <c r="N70" s="5">
        <v>-0.30005876008703181</v>
      </c>
      <c r="O70" s="5">
        <v>1.6208668583059506E-2</v>
      </c>
      <c r="P70" s="5">
        <v>0.36796687677259532</v>
      </c>
      <c r="Q70" s="5">
        <v>2.1201213275264523E-2</v>
      </c>
      <c r="R70" s="5">
        <v>5.0129664492499136E-2</v>
      </c>
      <c r="S70" s="5">
        <v>4.3027898298179948E-2</v>
      </c>
      <c r="T70" s="5">
        <v>0.12882852122073893</v>
      </c>
      <c r="U70" s="5">
        <v>4.993046538310144E-2</v>
      </c>
      <c r="V70" s="5">
        <v>0.46810355065054765</v>
      </c>
      <c r="W70" s="5">
        <v>5.2190165565321779E-2</v>
      </c>
      <c r="X70" s="5">
        <v>0.84195918550448334</v>
      </c>
      <c r="Y70" s="5">
        <v>3.6301425550613893E-2</v>
      </c>
      <c r="Z70" s="5">
        <v>0.18778748621599056</v>
      </c>
      <c r="AA70" s="5">
        <v>1.4316129602225936E-2</v>
      </c>
      <c r="AB70" s="5">
        <v>0.19431840832709993</v>
      </c>
      <c r="AC70" s="5">
        <v>2.1631437772188341E-2</v>
      </c>
      <c r="AD70" s="5">
        <v>1.1905686568598623E-2</v>
      </c>
      <c r="AE70" s="5">
        <v>1.8847480723522287E-2</v>
      </c>
      <c r="AF70" s="5">
        <v>0.50477127941083011</v>
      </c>
      <c r="AG70" s="5">
        <v>1.9446304091132356E-2</v>
      </c>
      <c r="AH70" s="5">
        <v>0.21630245611812032</v>
      </c>
      <c r="AI70" s="5">
        <v>1.1912219251782898E-2</v>
      </c>
      <c r="AJ70" s="5">
        <v>0.12892953389147935</v>
      </c>
      <c r="AK70" s="5">
        <v>1.9773935657576597E-2</v>
      </c>
      <c r="AL70" s="5">
        <v>4.2114401629152101E-2</v>
      </c>
      <c r="AM70" s="5">
        <v>5.9519447819499343E-3</v>
      </c>
      <c r="AN70" s="5">
        <v>0.21978265542904379</v>
      </c>
      <c r="AO70" s="5">
        <v>3.3167253317585202E-2</v>
      </c>
      <c r="AP70" s="5">
        <v>4.2867116314142112E-2</v>
      </c>
      <c r="AQ70" s="5">
        <v>2.1398621098938256E-3</v>
      </c>
      <c r="AR70" s="5">
        <v>0.75711480835893441</v>
      </c>
      <c r="AS70" s="5"/>
      <c r="AT70" s="5"/>
      <c r="AU70" s="5"/>
      <c r="AV70" s="5"/>
      <c r="AW70" s="5"/>
      <c r="AX70" s="5"/>
      <c r="AY70" s="5"/>
      <c r="AZ70" s="5"/>
      <c r="BA70" s="5"/>
      <c r="BB70" s="5"/>
    </row>
    <row r="71" spans="1:54" x14ac:dyDescent="0.3">
      <c r="A71" s="5">
        <v>15340</v>
      </c>
      <c r="B71" s="5"/>
      <c r="C71" s="5">
        <v>2.3935385660055495</v>
      </c>
      <c r="D71" s="5">
        <v>0.27722767280281341</v>
      </c>
      <c r="E71" s="5">
        <v>-1.9806947108397022E-2</v>
      </c>
      <c r="F71" s="5">
        <v>3.1862714668759513E-2</v>
      </c>
      <c r="G71" s="5">
        <v>1.0934956804009252E-2</v>
      </c>
      <c r="H71" s="5">
        <v>0.26524263165176842</v>
      </c>
      <c r="I71" s="5">
        <v>-2.9828673880204597E-2</v>
      </c>
      <c r="J71" s="5">
        <v>0.12200132696331054</v>
      </c>
      <c r="K71" s="5">
        <v>-6.4716184857243082E-3</v>
      </c>
      <c r="L71" s="5">
        <v>-9.7045537266110427E-2</v>
      </c>
      <c r="M71" s="5">
        <v>-3.0563599858727676E-2</v>
      </c>
      <c r="N71" s="5">
        <v>-0.30015049935007193</v>
      </c>
      <c r="O71" s="5">
        <v>1.6221013868961676E-2</v>
      </c>
      <c r="P71" s="5">
        <v>0.36841551789607296</v>
      </c>
      <c r="Q71" s="5">
        <v>2.1236800311194549E-2</v>
      </c>
      <c r="R71" s="5">
        <v>5.0236919036597293E-2</v>
      </c>
      <c r="S71" s="5">
        <v>4.3139868480448415E-2</v>
      </c>
      <c r="T71" s="5">
        <v>0.12922360359896343</v>
      </c>
      <c r="U71" s="5">
        <v>5.0106866649424639E-2</v>
      </c>
      <c r="V71" s="5">
        <v>0.46997638866616664</v>
      </c>
      <c r="W71" s="5">
        <v>5.2423489197579907E-2</v>
      </c>
      <c r="X71" s="5">
        <v>0.84612028754859325</v>
      </c>
      <c r="Y71" s="5">
        <v>3.6498015381036725E-2</v>
      </c>
      <c r="Z71" s="5">
        <v>0.18889366981133615</v>
      </c>
      <c r="AA71" s="5">
        <v>1.4407288496687589E-2</v>
      </c>
      <c r="AB71" s="5">
        <v>0.19564878076749526</v>
      </c>
      <c r="AC71" s="5">
        <v>2.1789931096903838E-2</v>
      </c>
      <c r="AD71" s="5">
        <v>1.1998663899451837E-2</v>
      </c>
      <c r="AE71" s="5">
        <v>1.9003799181238033E-2</v>
      </c>
      <c r="AF71" s="5">
        <v>0.50920323709277171</v>
      </c>
      <c r="AG71" s="5">
        <v>1.9626538270065639E-2</v>
      </c>
      <c r="AH71" s="5">
        <v>0.21841321926361582</v>
      </c>
      <c r="AI71" s="5">
        <v>1.2034324345036684E-2</v>
      </c>
      <c r="AJ71" s="5">
        <v>0.13031480085806052</v>
      </c>
      <c r="AK71" s="5">
        <v>1.9996200618022607E-2</v>
      </c>
      <c r="AL71" s="5">
        <v>4.2608748983040796E-2</v>
      </c>
      <c r="AM71" s="5">
        <v>6.0247852468159084E-3</v>
      </c>
      <c r="AN71" s="5">
        <v>0.22258268494505068</v>
      </c>
      <c r="AO71" s="5">
        <v>3.3606517498488531E-2</v>
      </c>
      <c r="AP71" s="5">
        <v>4.3456533442811439E-2</v>
      </c>
      <c r="AQ71" s="5">
        <v>2.1703719911238019E-3</v>
      </c>
      <c r="AR71" s="5">
        <v>0.76829583862661677</v>
      </c>
      <c r="AS71" s="5"/>
      <c r="AT71" s="5"/>
      <c r="AU71" s="5"/>
      <c r="AV71" s="5"/>
      <c r="AW71" s="5"/>
      <c r="AX71" s="5"/>
      <c r="AY71" s="5"/>
      <c r="AZ71" s="5"/>
      <c r="BA71" s="5"/>
      <c r="BB71" s="5"/>
    </row>
    <row r="72" spans="1:54" x14ac:dyDescent="0.3">
      <c r="A72" s="5">
        <v>15330</v>
      </c>
      <c r="B72" s="5"/>
      <c r="C72" s="5">
        <v>2.4098789607479323</v>
      </c>
      <c r="D72" s="5">
        <v>0.27604740082608503</v>
      </c>
      <c r="E72" s="5">
        <v>-1.9731334058817444E-2</v>
      </c>
      <c r="F72" s="5">
        <v>3.1755145631869569E-2</v>
      </c>
      <c r="G72" s="5">
        <v>1.0902885192483946E-2</v>
      </c>
      <c r="H72" s="5">
        <v>0.26458263549644456</v>
      </c>
      <c r="I72" s="5">
        <v>-2.9767763897944482E-2</v>
      </c>
      <c r="J72" s="5">
        <v>0.12180684517289346</v>
      </c>
      <c r="K72" s="5">
        <v>-6.4642112886833481E-3</v>
      </c>
      <c r="L72" s="5">
        <v>-9.6978246354005884E-2</v>
      </c>
      <c r="M72" s="5">
        <v>-3.0556247146070987E-2</v>
      </c>
      <c r="N72" s="5">
        <v>-0.30021470694085883</v>
      </c>
      <c r="O72" s="5">
        <v>1.62318832937784E-2</v>
      </c>
      <c r="P72" s="5">
        <v>0.36883106688289857</v>
      </c>
      <c r="Q72" s="5">
        <v>2.1270513471822697E-2</v>
      </c>
      <c r="R72" s="5">
        <v>5.0339841986990805E-2</v>
      </c>
      <c r="S72" s="5">
        <v>4.3248224530156594E-2</v>
      </c>
      <c r="T72" s="5">
        <v>0.12960823253014839</v>
      </c>
      <c r="U72" s="5">
        <v>5.0279381099979648E-2</v>
      </c>
      <c r="V72" s="5">
        <v>0.4718145416981705</v>
      </c>
      <c r="W72" s="5">
        <v>5.2653165049956471E-2</v>
      </c>
      <c r="X72" s="5">
        <v>0.85022646773885291</v>
      </c>
      <c r="Y72" s="5">
        <v>3.669242339970806E-2</v>
      </c>
      <c r="Z72" s="5">
        <v>0.18998961830658967</v>
      </c>
      <c r="AA72" s="5">
        <v>1.449775408049315E-2</v>
      </c>
      <c r="AB72" s="5">
        <v>0.19697101665777259</v>
      </c>
      <c r="AC72" s="5">
        <v>2.1947671020141394E-2</v>
      </c>
      <c r="AD72" s="5">
        <v>1.2091316284421897E-2</v>
      </c>
      <c r="AE72" s="5">
        <v>1.9159754643805552E-2</v>
      </c>
      <c r="AF72" s="5">
        <v>0.51362978255105007</v>
      </c>
      <c r="AG72" s="5">
        <v>1.9806739874301017E-2</v>
      </c>
      <c r="AH72" s="5">
        <v>0.22052568845442289</v>
      </c>
      <c r="AI72" s="5">
        <v>1.2156643513767218E-2</v>
      </c>
      <c r="AJ72" s="5">
        <v>0.13170375291710693</v>
      </c>
      <c r="AK72" s="5">
        <v>2.0219251134380233E-2</v>
      </c>
      <c r="AL72" s="5">
        <v>4.3105261485498654E-2</v>
      </c>
      <c r="AM72" s="5">
        <v>6.0980045014804854E-3</v>
      </c>
      <c r="AN72" s="5">
        <v>0.2253995111063288</v>
      </c>
      <c r="AO72" s="5">
        <v>3.4048758944252869E-2</v>
      </c>
      <c r="AP72" s="5">
        <v>4.4050394682670649E-2</v>
      </c>
      <c r="AQ72" s="5">
        <v>2.2011346978198483E-3</v>
      </c>
      <c r="AR72" s="5">
        <v>0.77957772232370204</v>
      </c>
      <c r="AS72" s="5"/>
      <c r="AT72" s="5"/>
      <c r="AU72" s="5"/>
      <c r="AV72" s="5"/>
      <c r="AW72" s="5"/>
      <c r="AX72" s="5"/>
      <c r="AY72" s="5"/>
      <c r="AZ72" s="5"/>
      <c r="BA72" s="5"/>
      <c r="BB72" s="5"/>
    </row>
    <row r="73" spans="1:54" x14ac:dyDescent="0.3">
      <c r="A73" s="5">
        <v>15320</v>
      </c>
      <c r="B73" s="5"/>
      <c r="C73" s="5">
        <v>2.4261863566701121</v>
      </c>
      <c r="D73" s="5">
        <v>0.27484606982687837</v>
      </c>
      <c r="E73" s="5">
        <v>-1.9654150074673193E-2</v>
      </c>
      <c r="F73" s="5">
        <v>3.1644954796253899E-2</v>
      </c>
      <c r="G73" s="5">
        <v>1.0869885481327772E-2</v>
      </c>
      <c r="H73" s="5">
        <v>0.26389954224272316</v>
      </c>
      <c r="I73" s="5">
        <v>-2.9704202333929026E-2</v>
      </c>
      <c r="J73" s="5">
        <v>0.12160134495035983</v>
      </c>
      <c r="K73" s="5">
        <v>-6.4562130015494599E-3</v>
      </c>
      <c r="L73" s="5">
        <v>-9.6902031672347955E-2</v>
      </c>
      <c r="M73" s="5">
        <v>-3.0546077517233112E-2</v>
      </c>
      <c r="N73" s="5">
        <v>-0.30025131118161441</v>
      </c>
      <c r="O73" s="5">
        <v>1.6241270964248922E-2</v>
      </c>
      <c r="P73" s="5">
        <v>0.36921334445595005</v>
      </c>
      <c r="Q73" s="5">
        <v>2.1302339842337016E-2</v>
      </c>
      <c r="R73" s="5">
        <v>5.0438396808506272E-2</v>
      </c>
      <c r="S73" s="5">
        <v>4.3352930064339448E-2</v>
      </c>
      <c r="T73" s="5">
        <v>0.12998228449600085</v>
      </c>
      <c r="U73" s="5">
        <v>5.0447955418676159E-2</v>
      </c>
      <c r="V73" s="5">
        <v>0.47361746113715392</v>
      </c>
      <c r="W73" s="5">
        <v>5.2879126807938284E-2</v>
      </c>
      <c r="X73" s="5">
        <v>0.85427657843181937</v>
      </c>
      <c r="Y73" s="5">
        <v>3.6884597021545187E-2</v>
      </c>
      <c r="Z73" s="5">
        <v>0.19107504505831932</v>
      </c>
      <c r="AA73" s="5">
        <v>1.4587503506612934E-2</v>
      </c>
      <c r="AB73" s="5">
        <v>0.19828479416341876</v>
      </c>
      <c r="AC73" s="5">
        <v>2.2104620624872791E-2</v>
      </c>
      <c r="AD73" s="5">
        <v>1.2183622931990152E-2</v>
      </c>
      <c r="AE73" s="5">
        <v>1.9315313665248964E-2</v>
      </c>
      <c r="AF73" s="5">
        <v>0.51805001202436052</v>
      </c>
      <c r="AG73" s="5">
        <v>1.9986874033814783E-2</v>
      </c>
      <c r="AH73" s="5">
        <v>0.22263947827847788</v>
      </c>
      <c r="AI73" s="5">
        <v>1.2279155845036738E-2</v>
      </c>
      <c r="AJ73" s="5">
        <v>0.13309616914178785</v>
      </c>
      <c r="AK73" s="5">
        <v>2.0443054485077806E-2</v>
      </c>
      <c r="AL73" s="5">
        <v>4.3603872664960228E-2</v>
      </c>
      <c r="AM73" s="5">
        <v>6.1715937173550733E-3</v>
      </c>
      <c r="AN73" s="5">
        <v>0.22823283310351786</v>
      </c>
      <c r="AO73" s="5">
        <v>3.4493936745582647E-2</v>
      </c>
      <c r="AP73" s="5">
        <v>4.4648653884703196E-2</v>
      </c>
      <c r="AQ73" s="5">
        <v>2.2321483104625187E-3</v>
      </c>
      <c r="AR73" s="5">
        <v>0.79095993418991095</v>
      </c>
      <c r="AS73" s="5"/>
      <c r="AT73" s="5"/>
      <c r="AU73" s="5"/>
      <c r="AV73" s="5"/>
      <c r="AW73" s="5"/>
      <c r="AX73" s="5"/>
      <c r="AY73" s="5"/>
      <c r="AZ73" s="5"/>
      <c r="BA73" s="5"/>
      <c r="BB73" s="5"/>
    </row>
    <row r="74" spans="1:54" x14ac:dyDescent="0.3">
      <c r="A74" s="5">
        <v>15310</v>
      </c>
      <c r="B74" s="5"/>
      <c r="C74" s="5">
        <v>2.4424581972955557</v>
      </c>
      <c r="D74" s="5">
        <v>0.27362394858264605</v>
      </c>
      <c r="E74" s="5">
        <v>-1.9575412280323199E-2</v>
      </c>
      <c r="F74" s="5">
        <v>3.1532166228181668E-2</v>
      </c>
      <c r="G74" s="5">
        <v>1.0835964693392409E-2</v>
      </c>
      <c r="H74" s="5">
        <v>0.26319349136354259</v>
      </c>
      <c r="I74" s="5">
        <v>-2.963800131611825E-2</v>
      </c>
      <c r="J74" s="5">
        <v>0.12138486106784352</v>
      </c>
      <c r="K74" s="5">
        <v>-6.4476246703474129E-3</v>
      </c>
      <c r="L74" s="5">
        <v>-9.6816896809251971E-2</v>
      </c>
      <c r="M74" s="5">
        <v>-3.0533088269792431E-2</v>
      </c>
      <c r="N74" s="5">
        <v>-0.30026024784274552</v>
      </c>
      <c r="O74" s="5">
        <v>1.6249171378632393E-2</v>
      </c>
      <c r="P74" s="5">
        <v>0.3695621798965335</v>
      </c>
      <c r="Q74" s="5">
        <v>2.1332266977213975E-2</v>
      </c>
      <c r="R74" s="5">
        <v>5.0532548007983416E-2</v>
      </c>
      <c r="S74" s="5">
        <v>4.3453949526878977E-2</v>
      </c>
      <c r="T74" s="5">
        <v>0.13034563822376327</v>
      </c>
      <c r="U74" s="5">
        <v>5.0612537060061066E-2</v>
      </c>
      <c r="V74" s="5">
        <v>0.47538460456923748</v>
      </c>
      <c r="W74" s="5">
        <v>5.3101308722897977E-2</v>
      </c>
      <c r="X74" s="5">
        <v>0.85826947894421646</v>
      </c>
      <c r="Y74" s="5">
        <v>3.707448386180108E-2</v>
      </c>
      <c r="Z74" s="5">
        <v>0.19214966391360641</v>
      </c>
      <c r="AA74" s="5">
        <v>1.4676513921741182E-2</v>
      </c>
      <c r="AB74" s="5">
        <v>0.1995897907471969</v>
      </c>
      <c r="AC74" s="5">
        <v>2.2260742844731327E-2</v>
      </c>
      <c r="AD74" s="5">
        <v>1.2275562928236981E-2</v>
      </c>
      <c r="AE74" s="5">
        <v>1.9470442540889896E-2</v>
      </c>
      <c r="AF74" s="5">
        <v>0.52246301306121434</v>
      </c>
      <c r="AG74" s="5">
        <v>2.0166905475549567E-2</v>
      </c>
      <c r="AH74" s="5">
        <v>0.22475419808336525</v>
      </c>
      <c r="AI74" s="5">
        <v>1.2401840096043329E-2</v>
      </c>
      <c r="AJ74" s="5">
        <v>0.13449182459725822</v>
      </c>
      <c r="AK74" s="5">
        <v>2.0667577268712961E-2</v>
      </c>
      <c r="AL74" s="5">
        <v>4.4104514469089084E-2</v>
      </c>
      <c r="AM74" s="5">
        <v>6.2455438247153707E-3</v>
      </c>
      <c r="AN74" s="5">
        <v>0.23108234061611599</v>
      </c>
      <c r="AO74" s="5">
        <v>3.4942008474906826E-2</v>
      </c>
      <c r="AP74" s="5">
        <v>4.5251262843495364E-2</v>
      </c>
      <c r="AQ74" s="5">
        <v>2.2634108029413913E-3</v>
      </c>
      <c r="AR74" s="5">
        <v>0.80244191016505384</v>
      </c>
      <c r="AS74" s="5"/>
      <c r="AT74" s="5"/>
      <c r="AU74" s="5"/>
      <c r="AV74" s="5"/>
      <c r="AW74" s="5"/>
      <c r="AX74" s="5"/>
      <c r="AY74" s="5"/>
      <c r="AZ74" s="5"/>
      <c r="BA74" s="5"/>
      <c r="BB74" s="5"/>
    </row>
    <row r="75" spans="1:54" x14ac:dyDescent="0.3">
      <c r="A75" s="5">
        <v>15300</v>
      </c>
      <c r="B75" s="5"/>
      <c r="C75" s="5">
        <v>2.4586919056564804</v>
      </c>
      <c r="D75" s="5">
        <v>0.27238131115344927</v>
      </c>
      <c r="E75" s="5">
        <v>-1.9495138207637975E-2</v>
      </c>
      <c r="F75" s="5">
        <v>3.1416804691888331E-2</v>
      </c>
      <c r="G75" s="5">
        <v>1.0801130103479502E-2</v>
      </c>
      <c r="H75" s="5">
        <v>0.26246462869048803</v>
      </c>
      <c r="I75" s="5">
        <v>-2.9569173709102854E-2</v>
      </c>
      <c r="J75" s="5">
        <v>0.12115743137221131</v>
      </c>
      <c r="K75" s="5">
        <v>-6.4384475060592986E-3</v>
      </c>
      <c r="L75" s="5">
        <v>-9.6722847832556538E-2</v>
      </c>
      <c r="M75" s="5">
        <v>-3.051727747727468E-2</v>
      </c>
      <c r="N75" s="5">
        <v>-0.30024146019684739</v>
      </c>
      <c r="O75" s="5">
        <v>1.6255579430519886E-2</v>
      </c>
      <c r="P75" s="5">
        <v>0.36987741115055395</v>
      </c>
      <c r="Q75" s="5">
        <v>2.1360282907416074E-2</v>
      </c>
      <c r="R75" s="5">
        <v>5.062226115370163E-2</v>
      </c>
      <c r="S75" s="5">
        <v>4.3551248207096487E-2</v>
      </c>
      <c r="T75" s="5">
        <v>0.13069817474710832</v>
      </c>
      <c r="U75" s="5">
        <v>5.0773074274720789E-2</v>
      </c>
      <c r="V75" s="5">
        <v>0.47711543602875717</v>
      </c>
      <c r="W75" s="5">
        <v>5.3319645641600522E-2</v>
      </c>
      <c r="X75" s="5">
        <v>0.86220403604541995</v>
      </c>
      <c r="Y75" s="5">
        <v>3.7262031757774414E-2</v>
      </c>
      <c r="Z75" s="5">
        <v>0.1932131893235334</v>
      </c>
      <c r="AA75" s="5">
        <v>1.4764762474933501E-2</v>
      </c>
      <c r="AB75" s="5">
        <v>0.20088568328471354</v>
      </c>
      <c r="AC75" s="5">
        <v>2.2416000476518934E-2</v>
      </c>
      <c r="AD75" s="5">
        <v>1.2367115243430893E-2</v>
      </c>
      <c r="AE75" s="5">
        <v>1.962510731715195E-2</v>
      </c>
      <c r="AF75" s="5">
        <v>0.52686786476140979</v>
      </c>
      <c r="AG75" s="5">
        <v>2.0346798531733414E-2</v>
      </c>
      <c r="AH75" s="5">
        <v>0.22686945205600878</v>
      </c>
      <c r="AI75" s="5">
        <v>1.2524674697697991E-2</v>
      </c>
      <c r="AJ75" s="5">
        <v>0.13589049036947498</v>
      </c>
      <c r="AK75" s="5">
        <v>2.0892785406785505E-2</v>
      </c>
      <c r="AL75" s="5">
        <v>4.4607117266657566E-2</v>
      </c>
      <c r="AM75" s="5">
        <v>6.3198455123640706E-3</v>
      </c>
      <c r="AN75" s="5">
        <v>0.23394771377613335</v>
      </c>
      <c r="AO75" s="5">
        <v>3.5392930177062638E-2</v>
      </c>
      <c r="AP75" s="5">
        <v>4.5858171279985468E-2</v>
      </c>
      <c r="AQ75" s="5">
        <v>2.2949200414227487E-3</v>
      </c>
      <c r="AR75" s="5">
        <v>0.8140230468892351</v>
      </c>
      <c r="AS75" s="5"/>
      <c r="AT75" s="5"/>
      <c r="AU75" s="5"/>
      <c r="AV75" s="5"/>
      <c r="AW75" s="5"/>
      <c r="AX75" s="5"/>
      <c r="AY75" s="5"/>
      <c r="AZ75" s="5"/>
      <c r="BA75" s="5"/>
      <c r="BB75" s="5"/>
    </row>
    <row r="76" spans="1:54" x14ac:dyDescent="0.3">
      <c r="A76" s="5">
        <v>15290</v>
      </c>
      <c r="B76" s="5"/>
      <c r="C76" s="5">
        <v>2.4748848847530454</v>
      </c>
      <c r="D76" s="5">
        <v>0.27111843677897601</v>
      </c>
      <c r="E76" s="5">
        <v>-1.9413345789542871E-2</v>
      </c>
      <c r="F76" s="5">
        <v>3.1298895640736679E-2</v>
      </c>
      <c r="G76" s="5">
        <v>1.0765389235867801E-2</v>
      </c>
      <c r="H76" s="5">
        <v>0.26171310636799877</v>
      </c>
      <c r="I76" s="5">
        <v>-2.9497733110604239E-2</v>
      </c>
      <c r="J76" s="5">
        <v>0.12091909677765673</v>
      </c>
      <c r="K76" s="5">
        <v>-6.4286828846035673E-3</v>
      </c>
      <c r="L76" s="5">
        <v>-9.6619893295120274E-2</v>
      </c>
      <c r="M76" s="5">
        <v>-3.049864399258299E-2</v>
      </c>
      <c r="N76" s="5">
        <v>-0.3001948990694826</v>
      </c>
      <c r="O76" s="5">
        <v>1.6260490412482682E-2</v>
      </c>
      <c r="P76" s="5">
        <v>0.37015888493126214</v>
      </c>
      <c r="Q76" s="5">
        <v>2.1386376147412192E-2</v>
      </c>
      <c r="R76" s="5">
        <v>5.0707502894441106E-2</v>
      </c>
      <c r="S76" s="5">
        <v>4.364479225808289E-2</v>
      </c>
      <c r="T76" s="5">
        <v>0.13103977746642018</v>
      </c>
      <c r="U76" s="5">
        <v>5.0929516134517086E-2</v>
      </c>
      <c r="V76" s="5">
        <v>0.47880942625010309</v>
      </c>
      <c r="W76" s="5">
        <v>5.3534073035698557E-2</v>
      </c>
      <c r="X76" s="5">
        <v>0.86607912445117174</v>
      </c>
      <c r="Y76" s="5">
        <v>3.7447188790634987E-2</v>
      </c>
      <c r="Z76" s="5">
        <v>0.19426533645758501</v>
      </c>
      <c r="AA76" s="5">
        <v>1.4852226326339344E-2</v>
      </c>
      <c r="AB76" s="5">
        <v>0.20217214818160861</v>
      </c>
      <c r="AC76" s="5">
        <v>2.2570356192929783E-2</v>
      </c>
      <c r="AD76" s="5">
        <v>1.2458258738755661E-2</v>
      </c>
      <c r="AE76" s="5">
        <v>1.9779273801613019E-2</v>
      </c>
      <c r="AF76" s="5">
        <v>0.53126363802483845</v>
      </c>
      <c r="AG76" s="5">
        <v>2.0526517148506025E-2</v>
      </c>
      <c r="AH76" s="5">
        <v>0.22898483930601876</v>
      </c>
      <c r="AI76" s="5">
        <v>1.2647637758413596E-2</v>
      </c>
      <c r="AJ76" s="5">
        <v>0.1372919335963862</v>
      </c>
      <c r="AK76" s="5">
        <v>2.1118644146802472E-2</v>
      </c>
      <c r="AL76" s="5">
        <v>4.5111609850230092E-2</v>
      </c>
      <c r="AM76" s="5">
        <v>6.394489227405614E-3</v>
      </c>
      <c r="AN76" s="5">
        <v>0.23682862313576872</v>
      </c>
      <c r="AO76" s="5">
        <v>3.5846656360559989E-2</v>
      </c>
      <c r="AP76" s="5">
        <v>4.6469326824911485E-2</v>
      </c>
      <c r="AQ76" s="5">
        <v>2.3266737832486699E-3</v>
      </c>
      <c r="AR76" s="5">
        <v>0.825702701212643</v>
      </c>
      <c r="AS76" s="5"/>
      <c r="AT76" s="5"/>
      <c r="AU76" s="5"/>
      <c r="AV76" s="5"/>
      <c r="AW76" s="5"/>
      <c r="AX76" s="5"/>
      <c r="AY76" s="5"/>
      <c r="AZ76" s="5"/>
      <c r="BA76" s="5"/>
      <c r="BB76" s="5"/>
    </row>
    <row r="77" spans="1:54" x14ac:dyDescent="0.3">
      <c r="A77" s="5">
        <v>15280</v>
      </c>
      <c r="B77" s="5"/>
      <c r="C77" s="5">
        <v>2.491034518025895</v>
      </c>
      <c r="D77" s="5">
        <v>0.26983560977314869</v>
      </c>
      <c r="E77" s="5">
        <v>-1.9330053353371963E-2</v>
      </c>
      <c r="F77" s="5">
        <v>3.1178465208050017E-2</v>
      </c>
      <c r="G77" s="5">
        <v>1.0728749861721103E-2</v>
      </c>
      <c r="H77" s="5">
        <v>0.26093908280456729</v>
      </c>
      <c r="I77" s="5">
        <v>-2.9423693847626609E-2</v>
      </c>
      <c r="J77" s="5">
        <v>0.12066990125685099</v>
      </c>
      <c r="K77" s="5">
        <v>-6.4183323467375568E-3</v>
      </c>
      <c r="L77" s="5">
        <v>-9.6508044238984916E-2</v>
      </c>
      <c r="M77" s="5">
        <v>-3.047718745108028E-2</v>
      </c>
      <c r="N77" s="5">
        <v>-0.30012052288668623</v>
      </c>
      <c r="O77" s="5">
        <v>1.626390001955369E-2</v>
      </c>
      <c r="P77" s="5">
        <v>0.37040645681849604</v>
      </c>
      <c r="Q77" s="5">
        <v>2.1410535702015267E-2</v>
      </c>
      <c r="R77" s="5">
        <v>5.0788240978164978E-2</v>
      </c>
      <c r="S77" s="5">
        <v>4.3734548714754948E-2</v>
      </c>
      <c r="T77" s="5">
        <v>0.13137033220842251</v>
      </c>
      <c r="U77" s="5">
        <v>5.108181255764084E-2</v>
      </c>
      <c r="V77" s="5">
        <v>0.48046605291856281</v>
      </c>
      <c r="W77" s="5">
        <v>5.3744527031199731E-2</v>
      </c>
      <c r="X77" s="5">
        <v>0.86989362731823472</v>
      </c>
      <c r="Y77" s="5">
        <v>3.762990330735181E-2</v>
      </c>
      <c r="Z77" s="5">
        <v>0.19530582131891513</v>
      </c>
      <c r="AA77" s="5">
        <v>1.4938882656025021E-2</v>
      </c>
      <c r="AB77" s="5">
        <v>0.20344886149231384</v>
      </c>
      <c r="AC77" s="5">
        <v>2.2723772555485747E-2</v>
      </c>
      <c r="AD77" s="5">
        <v>1.2548972173173712E-2</v>
      </c>
      <c r="AE77" s="5">
        <v>1.9932907573302718E-2</v>
      </c>
      <c r="AF77" s="5">
        <v>0.53564939580759352</v>
      </c>
      <c r="AG77" s="5">
        <v>2.0706024894851811E-2</v>
      </c>
      <c r="AH77" s="5">
        <v>0.23109995395269398</v>
      </c>
      <c r="AI77" s="5">
        <v>1.2770707068106837E-2</v>
      </c>
      <c r="AJ77" s="5">
        <v>0.13869591750152493</v>
      </c>
      <c r="AK77" s="5">
        <v>2.1345118065761844E-2</v>
      </c>
      <c r="AL77" s="5">
        <v>4.5617919439657074E-2</v>
      </c>
      <c r="AM77" s="5">
        <v>6.4694651751353981E-3</v>
      </c>
      <c r="AN77" s="5">
        <v>0.23972472963922967</v>
      </c>
      <c r="AO77" s="5">
        <v>3.6303139989444518E-2</v>
      </c>
      <c r="AP77" s="5">
        <v>4.7084675002982815E-2</v>
      </c>
      <c r="AQ77" s="5">
        <v>2.3586696758688382E-3</v>
      </c>
      <c r="AR77" s="5">
        <v>0.83748018971547555</v>
      </c>
      <c r="AS77" s="5"/>
      <c r="AT77" s="5"/>
      <c r="AU77" s="5"/>
      <c r="AV77" s="5"/>
      <c r="AW77" s="5"/>
      <c r="AX77" s="5"/>
      <c r="AY77" s="5"/>
      <c r="AZ77" s="5"/>
      <c r="BA77" s="5"/>
      <c r="BB77" s="5"/>
    </row>
    <row r="78" spans="1:54" x14ac:dyDescent="0.3">
      <c r="A78" s="5">
        <v>15270</v>
      </c>
      <c r="B78" s="5"/>
      <c r="C78" s="5">
        <v>2.5071381698419959</v>
      </c>
      <c r="D78" s="5">
        <v>0.26853311941637226</v>
      </c>
      <c r="E78" s="5">
        <v>-1.9245279614035972E-2</v>
      </c>
      <c r="F78" s="5">
        <v>3.1055540197621627E-2</v>
      </c>
      <c r="G78" s="5">
        <v>1.0691219996378244E-2</v>
      </c>
      <c r="H78" s="5">
        <v>0.26014272262094251</v>
      </c>
      <c r="I78" s="5">
        <v>-2.9347070972262052E-2</v>
      </c>
      <c r="J78" s="5">
        <v>0.12040989183065098</v>
      </c>
      <c r="K78" s="5">
        <v>-6.4073975978831297E-3</v>
      </c>
      <c r="L78" s="5">
        <v>-9.6387314198397286E-2</v>
      </c>
      <c r="M78" s="5">
        <v>-3.0452908273320534E-2</v>
      </c>
      <c r="N78" s="5">
        <v>-0.30001829771915223</v>
      </c>
      <c r="O78" s="5">
        <v>1.6265804352539031E-2</v>
      </c>
      <c r="P78" s="5">
        <v>0.37061999135433726</v>
      </c>
      <c r="Q78" s="5">
        <v>2.1432751073032254E-2</v>
      </c>
      <c r="R78" s="5">
        <v>5.0864444270309041E-2</v>
      </c>
      <c r="S78" s="5">
        <v>4.3820485511624631E-2</v>
      </c>
      <c r="T78" s="5">
        <v>0.13168972728511505</v>
      </c>
      <c r="U78" s="5">
        <v>5.1229914333467831E-2</v>
      </c>
      <c r="V78" s="5">
        <v>0.48208480092001088</v>
      </c>
      <c r="W78" s="5">
        <v>5.3950944437889101E-2</v>
      </c>
      <c r="X78" s="5">
        <v>0.87364643673972819</v>
      </c>
      <c r="Y78" s="5">
        <v>3.7810123942713034E-2</v>
      </c>
      <c r="Z78" s="5">
        <v>0.1963343608604155</v>
      </c>
      <c r="AA78" s="5">
        <v>1.5024708672883653E-2</v>
      </c>
      <c r="AB78" s="5">
        <v>0.20471549904033429</v>
      </c>
      <c r="AC78" s="5">
        <v>2.2876212027679161E-2</v>
      </c>
      <c r="AD78" s="5">
        <v>1.2639234210423914E-2</v>
      </c>
      <c r="AE78" s="5">
        <v>2.0085973993242488E-2</v>
      </c>
      <c r="AF78" s="5">
        <v>0.54002419338533503</v>
      </c>
      <c r="AG78" s="5">
        <v>2.0885284971839172E-2</v>
      </c>
      <c r="AH78" s="5">
        <v>0.23321438521569821</v>
      </c>
      <c r="AI78" s="5">
        <v>1.2893860102414289E-2</v>
      </c>
      <c r="AJ78" s="5">
        <v>0.14010220143002308</v>
      </c>
      <c r="AK78" s="5">
        <v>2.1572171074017779E-2</v>
      </c>
      <c r="AL78" s="5">
        <v>4.6125971686396754E-2</v>
      </c>
      <c r="AM78" s="5">
        <v>6.5447633190454813E-3</v>
      </c>
      <c r="AN78" s="5">
        <v>0.24263568459876189</v>
      </c>
      <c r="AO78" s="5">
        <v>3.6762332475772951E-2</v>
      </c>
      <c r="AP78" s="5">
        <v>4.7704159217796568E-2</v>
      </c>
      <c r="AQ78" s="5">
        <v>2.3909052558065071E-3</v>
      </c>
      <c r="AR78" s="5">
        <v>0.84935478823842492</v>
      </c>
      <c r="AS78" s="5"/>
      <c r="AT78" s="5"/>
      <c r="AU78" s="5"/>
      <c r="AV78" s="5"/>
      <c r="AW78" s="5"/>
      <c r="AX78" s="5"/>
      <c r="AY78" s="5"/>
      <c r="AZ78" s="5"/>
      <c r="BA78" s="5"/>
      <c r="BB78" s="5"/>
    </row>
    <row r="79" spans="1:54" x14ac:dyDescent="0.3">
      <c r="A79" s="5">
        <v>15260</v>
      </c>
      <c r="B79" s="5"/>
      <c r="C79" s="5">
        <v>2.523193185993811</v>
      </c>
      <c r="D79" s="5">
        <v>0.26721125984548549</v>
      </c>
      <c r="E79" s="5">
        <v>-1.9159043667007679E-2</v>
      </c>
      <c r="F79" s="5">
        <v>3.0930148073905268E-2</v>
      </c>
      <c r="G79" s="5">
        <v>1.0652807896526317E-2</v>
      </c>
      <c r="H79" s="5">
        <v>0.25932419659536149</v>
      </c>
      <c r="I79" s="5">
        <v>-2.9267880257149714E-2</v>
      </c>
      <c r="J79" s="5">
        <v>0.12013911855636353</v>
      </c>
      <c r="K79" s="5">
        <v>-6.395880507875271E-3</v>
      </c>
      <c r="L79" s="5">
        <v>-9.6257719201682926E-2</v>
      </c>
      <c r="M79" s="5">
        <v>-3.0425807667425687E-2</v>
      </c>
      <c r="N79" s="5">
        <v>-0.29988819732305749</v>
      </c>
      <c r="O79" s="5">
        <v>1.6266199921156892E-2</v>
      </c>
      <c r="P79" s="5">
        <v>0.3707993621351055</v>
      </c>
      <c r="Q79" s="5">
        <v>2.1453012265721143E-2</v>
      </c>
      <c r="R79" s="5">
        <v>5.0936082771665801E-2</v>
      </c>
      <c r="S79" s="5">
        <v>4.3902571500269411E-2</v>
      </c>
      <c r="T79" s="5">
        <v>0.13199785355197774</v>
      </c>
      <c r="U79" s="5">
        <v>5.1373773147199944E-2</v>
      </c>
      <c r="V79" s="5">
        <v>0.48366516258929482</v>
      </c>
      <c r="W79" s="5">
        <v>5.415326277868928E-2</v>
      </c>
      <c r="X79" s="5">
        <v>0.87733645424087547</v>
      </c>
      <c r="Y79" s="5">
        <v>3.7987799641426796E-2</v>
      </c>
      <c r="Z79" s="5">
        <v>0.19735067310153737</v>
      </c>
      <c r="AA79" s="5">
        <v>1.5109681623628055E-2</v>
      </c>
      <c r="AB79" s="5">
        <v>0.20597173654000578</v>
      </c>
      <c r="AC79" s="5">
        <v>2.3027636988317814E-2</v>
      </c>
      <c r="AD79" s="5">
        <v>1.2729023426150954E-2</v>
      </c>
      <c r="AE79" s="5">
        <v>2.0238438215225592E-2</v>
      </c>
      <c r="AF79" s="5">
        <v>0.5443870786238596</v>
      </c>
      <c r="AG79" s="5">
        <v>2.10642602221651E-2</v>
      </c>
      <c r="AH79" s="5">
        <v>0.23532771750940151</v>
      </c>
      <c r="AI79" s="5">
        <v>1.3017074027123394E-2</v>
      </c>
      <c r="AJ79" s="5">
        <v>0.14151054088705917</v>
      </c>
      <c r="AK79" s="5">
        <v>2.1799766419531963E-2</v>
      </c>
      <c r="AL79" s="5">
        <v>4.6635690678671966E-2</v>
      </c>
      <c r="AM79" s="5">
        <v>6.6203733809487159E-3</v>
      </c>
      <c r="AN79" s="5">
        <v>0.24556112967500629</v>
      </c>
      <c r="AO79" s="5">
        <v>3.7224183672718639E-2</v>
      </c>
      <c r="AP79" s="5">
        <v>4.832772073752415E-2</v>
      </c>
      <c r="AQ79" s="5">
        <v>2.4233779476596777E-3</v>
      </c>
      <c r="AR79" s="5">
        <v>0.86132573142425972</v>
      </c>
      <c r="AS79" s="5"/>
      <c r="AT79" s="5"/>
      <c r="AU79" s="5"/>
      <c r="AV79" s="5"/>
      <c r="AW79" s="5"/>
      <c r="AX79" s="5"/>
      <c r="AY79" s="5"/>
      <c r="AZ79" s="5"/>
      <c r="BA79" s="5"/>
      <c r="BB79" s="5"/>
    </row>
    <row r="80" spans="1:54" x14ac:dyDescent="0.3">
      <c r="A80" s="5">
        <v>15250</v>
      </c>
      <c r="B80" s="5"/>
      <c r="C80" s="5">
        <v>2.5391968942117895</v>
      </c>
      <c r="D80" s="5">
        <v>0.2658703299414682</v>
      </c>
      <c r="E80" s="5">
        <v>-1.9071364981128276E-2</v>
      </c>
      <c r="F80" s="5">
        <v>3.0802316951891368E-2</v>
      </c>
      <c r="G80" s="5">
        <v>1.0613522057258327E-2</v>
      </c>
      <c r="H80" s="5">
        <v>0.25848368160582841</v>
      </c>
      <c r="I80" s="5">
        <v>-2.9186138190590627E-2</v>
      </c>
      <c r="J80" s="5">
        <v>0.11985763451456781</v>
      </c>
      <c r="K80" s="5">
        <v>-6.3837831106333832E-3</v>
      </c>
      <c r="L80" s="5">
        <v>-9.6119277771964648E-2</v>
      </c>
      <c r="M80" s="5">
        <v>-3.039588763110479E-2</v>
      </c>
      <c r="N80" s="5">
        <v>-0.29973020317748084</v>
      </c>
      <c r="O80" s="5">
        <v>1.6265083647000793E-2</v>
      </c>
      <c r="P80" s="5">
        <v>0.37094445189961339</v>
      </c>
      <c r="Q80" s="5">
        <v>2.1471309795050197E-2</v>
      </c>
      <c r="R80" s="5">
        <v>5.1003127635849542E-2</v>
      </c>
      <c r="S80" s="5">
        <v>4.398077646649122E-2</v>
      </c>
      <c r="T80" s="5">
        <v>0.13229460446540456</v>
      </c>
      <c r="U80" s="5">
        <v>5.1513341604276952E-2</v>
      </c>
      <c r="V80" s="5">
        <v>0.48520663795716246</v>
      </c>
      <c r="W80" s="5">
        <v>5.4351420318940726E-2</v>
      </c>
      <c r="X80" s="5">
        <v>0.88096259127486221</v>
      </c>
      <c r="Y80" s="5">
        <v>3.8162879680289592E-2</v>
      </c>
      <c r="Z80" s="5">
        <v>0.19835447724579841</v>
      </c>
      <c r="AA80" s="5">
        <v>1.5193778801862009E-2</v>
      </c>
      <c r="AB80" s="5">
        <v>0.20721724971966909</v>
      </c>
      <c r="AC80" s="5">
        <v>2.3178009745066931E-2</v>
      </c>
      <c r="AD80" s="5">
        <v>1.2818318315164367E-2</v>
      </c>
      <c r="AE80" s="5">
        <v>2.039026519683388E-2</v>
      </c>
      <c r="AF80" s="5">
        <v>0.54873709225683254</v>
      </c>
      <c r="AG80" s="5">
        <v>2.1242913140004066E-2</v>
      </c>
      <c r="AH80" s="5">
        <v>0.23743953054089578</v>
      </c>
      <c r="AI80" s="5">
        <v>1.3140325702819306E-2</v>
      </c>
      <c r="AJ80" s="5">
        <v>0.14292068757876847</v>
      </c>
      <c r="AK80" s="5">
        <v>2.2027866692515906E-2</v>
      </c>
      <c r="AL80" s="5">
        <v>4.7146998947476683E-2</v>
      </c>
      <c r="AM80" s="5">
        <v>6.6962848412237264E-3</v>
      </c>
      <c r="AN80" s="5">
        <v>0.24850069686174661</v>
      </c>
      <c r="AO80" s="5">
        <v>3.7688641868322381E-2</v>
      </c>
      <c r="AP80" s="5">
        <v>4.8955298681389543E-2</v>
      </c>
      <c r="AQ80" s="5">
        <v>2.4560850631389643E-3</v>
      </c>
      <c r="AR80" s="5">
        <v>0.87339221227099717</v>
      </c>
      <c r="AS80" s="5"/>
      <c r="AT80" s="5"/>
      <c r="AU80" s="5"/>
      <c r="AV80" s="5"/>
      <c r="AW80" s="5"/>
      <c r="AX80" s="5"/>
      <c r="AY80" s="5"/>
      <c r="AZ80" s="5"/>
      <c r="BA80" s="5"/>
      <c r="BB80" s="5"/>
    </row>
    <row r="81" spans="1:54" x14ac:dyDescent="0.3">
      <c r="A81" s="5">
        <v>15240</v>
      </c>
      <c r="B81" s="5"/>
      <c r="C81" s="5">
        <v>2.555146604690151</v>
      </c>
      <c r="D81" s="5">
        <v>0.26451063321496648</v>
      </c>
      <c r="E81" s="5">
        <v>-1.8982263391238603E-2</v>
      </c>
      <c r="F81" s="5">
        <v>3.0672075586673963E-2</v>
      </c>
      <c r="G81" s="5">
        <v>1.0573371209016743E-2</v>
      </c>
      <c r="H81" s="5">
        <v>0.25762136056946616</v>
      </c>
      <c r="I81" s="5">
        <v>-2.910186197131941E-2</v>
      </c>
      <c r="J81" s="5">
        <v>0.11956549579449693</v>
      </c>
      <c r="K81" s="5">
        <v>-6.3711076037551882E-3</v>
      </c>
      <c r="L81" s="5">
        <v>-9.597201092672035E-2</v>
      </c>
      <c r="M81" s="5">
        <v>-3.0363150953312507E-2</v>
      </c>
      <c r="N81" s="5">
        <v>-0.29954430451837755</v>
      </c>
      <c r="O81" s="5">
        <v>1.6262452866324491E-2</v>
      </c>
      <c r="P81" s="5">
        <v>0.37105515261360905</v>
      </c>
      <c r="Q81" s="5">
        <v>2.148763469175427E-2</v>
      </c>
      <c r="R81" s="5">
        <v>5.1065551186329348E-2</v>
      </c>
      <c r="S81" s="5">
        <v>4.4055071147151542E-2</v>
      </c>
      <c r="T81" s="5">
        <v>0.13257987613932659</v>
      </c>
      <c r="U81" s="5">
        <v>5.164857325454212E-2</v>
      </c>
      <c r="V81" s="5">
        <v>0.48670873499557477</v>
      </c>
      <c r="W81" s="5">
        <v>5.4545356095584897E-2</v>
      </c>
      <c r="X81" s="5">
        <v>0.88452376971853697</v>
      </c>
      <c r="Y81" s="5">
        <v>3.8335313690411828E-2</v>
      </c>
      <c r="Z81" s="5">
        <v>0.19934549379892208</v>
      </c>
      <c r="AA81" s="5">
        <v>1.5276977557225874E-2</v>
      </c>
      <c r="AB81" s="5">
        <v>0.20845171444621249</v>
      </c>
      <c r="AC81" s="5">
        <v>2.3327292548183352E-2</v>
      </c>
      <c r="AD81" s="5">
        <v>1.2907097298824379E-2</v>
      </c>
      <c r="AE81" s="5">
        <v>2.0541419710688718E-2</v>
      </c>
      <c r="AF81" s="5">
        <v>0.55307326817059566</v>
      </c>
      <c r="AG81" s="5">
        <v>2.1421205881159859E-2</v>
      </c>
      <c r="AH81" s="5">
        <v>0.23954939941167747</v>
      </c>
      <c r="AI81" s="5">
        <v>1.3263591689748101E-2</v>
      </c>
      <c r="AJ81" s="5">
        <v>0.14433238945561647</v>
      </c>
      <c r="AK81" s="5">
        <v>2.225643383046606E-2</v>
      </c>
      <c r="AL81" s="5">
        <v>4.7659817473442223E-2</v>
      </c>
      <c r="AM81" s="5">
        <v>6.7724869391821707E-3</v>
      </c>
      <c r="AN81" s="5">
        <v>0.25145400847516386</v>
      </c>
      <c r="AO81" s="5">
        <v>3.8155653779904528E-2</v>
      </c>
      <c r="AP81" s="5">
        <v>4.9586830006965427E-2</v>
      </c>
      <c r="AQ81" s="5">
        <v>2.4890238001433048E-3</v>
      </c>
      <c r="AR81" s="5">
        <v>0.88555338169713749</v>
      </c>
      <c r="AS81" s="5"/>
      <c r="AT81" s="5"/>
      <c r="AU81" s="5"/>
      <c r="AV81" s="5"/>
      <c r="AW81" s="5"/>
      <c r="AX81" s="5"/>
      <c r="AY81" s="5"/>
      <c r="AZ81" s="5"/>
      <c r="BA81" s="5"/>
      <c r="BB81" s="5"/>
    </row>
    <row r="82" spans="1:54" x14ac:dyDescent="0.3">
      <c r="A82" s="5">
        <v>15230</v>
      </c>
      <c r="B82" s="5"/>
      <c r="C82" s="5">
        <v>2.5710396106259781</v>
      </c>
      <c r="D82" s="5">
        <v>0.26313247768969683</v>
      </c>
      <c r="E82" s="5">
        <v>-1.8891759090638928E-2</v>
      </c>
      <c r="F82" s="5">
        <v>3.053945336271361E-2</v>
      </c>
      <c r="G82" s="5">
        <v>1.053236431442431E-2</v>
      </c>
      <c r="H82" s="5">
        <v>0.2567374223789658</v>
      </c>
      <c r="I82" s="5">
        <v>-2.9015069502934976E-2</v>
      </c>
      <c r="J82" s="5">
        <v>0.11926276147798261</v>
      </c>
      <c r="K82" s="5">
        <v>-6.3578563480331087E-3</v>
      </c>
      <c r="L82" s="5">
        <v>-9.581594217617502E-2</v>
      </c>
      <c r="M82" s="5">
        <v>-3.032760121554428E-2</v>
      </c>
      <c r="N82" s="5">
        <v>-0.29933049836907066</v>
      </c>
      <c r="O82" s="5">
        <v>1.6258305332646002E-2</v>
      </c>
      <c r="P82" s="5">
        <v>0.37113136555033333</v>
      </c>
      <c r="Q82" s="5">
        <v>2.150197850818358E-2</v>
      </c>
      <c r="R82" s="5">
        <v>5.1123326933017535E-2</v>
      </c>
      <c r="S82" s="5">
        <v>4.4125427246671012E-2</v>
      </c>
      <c r="T82" s="5">
        <v>0.13285356740098675</v>
      </c>
      <c r="U82" s="5">
        <v>5.1779422616145779E-2</v>
      </c>
      <c r="V82" s="5">
        <v>0.48817096986125141</v>
      </c>
      <c r="W82" s="5">
        <v>5.473500994623258E-2</v>
      </c>
      <c r="X82" s="5">
        <v>0.88801892236767266</v>
      </c>
      <c r="Y82" s="5">
        <v>3.8505051679487201E-2</v>
      </c>
      <c r="Z82" s="5">
        <v>0.20032344468754584</v>
      </c>
      <c r="AA82" s="5">
        <v>1.5359255304611888E-2</v>
      </c>
      <c r="AB82" s="5">
        <v>0.20967480685092327</v>
      </c>
      <c r="AC82" s="5">
        <v>2.347544760443554E-2</v>
      </c>
      <c r="AD82" s="5">
        <v>1.2995338732552385E-2</v>
      </c>
      <c r="AE82" s="5">
        <v>2.0691866355931846E-2</v>
      </c>
      <c r="AF82" s="5">
        <v>0.55739463369601727</v>
      </c>
      <c r="AG82" s="5">
        <v>2.1599100273518961E-2</v>
      </c>
      <c r="AH82" s="5">
        <v>0.24165689472299606</v>
      </c>
      <c r="AI82" s="5">
        <v>1.3386848252896964E-2</v>
      </c>
      <c r="AJ82" s="5">
        <v>0.14574539075826501</v>
      </c>
      <c r="AK82" s="5">
        <v>2.2485429123597675E-2</v>
      </c>
      <c r="AL82" s="5">
        <v>4.817406569457202E-2</v>
      </c>
      <c r="AM82" s="5">
        <v>6.8489686735606807E-3</v>
      </c>
      <c r="AN82" s="5">
        <v>0.25442067714765876</v>
      </c>
      <c r="AO82" s="5">
        <v>3.8625164549153199E-2</v>
      </c>
      <c r="AP82" s="5">
        <v>5.0222249498306372E-2</v>
      </c>
      <c r="AQ82" s="5">
        <v>2.5221912418749914E-3</v>
      </c>
      <c r="AR82" s="5">
        <v>0.89780834811952348</v>
      </c>
      <c r="AS82" s="5"/>
      <c r="AT82" s="5"/>
      <c r="AU82" s="5"/>
      <c r="AV82" s="5"/>
      <c r="AW82" s="5"/>
      <c r="AX82" s="5"/>
      <c r="AY82" s="5"/>
      <c r="AZ82" s="5"/>
      <c r="BA82" s="5"/>
      <c r="BB82" s="5"/>
    </row>
    <row r="83" spans="1:54" x14ac:dyDescent="0.3">
      <c r="A83" s="5">
        <v>15220</v>
      </c>
      <c r="B83" s="5"/>
      <c r="C83" s="5">
        <v>2.5868731887715533</v>
      </c>
      <c r="D83" s="5">
        <v>0.26173617578379199</v>
      </c>
      <c r="E83" s="5">
        <v>-1.8799872623381335E-2</v>
      </c>
      <c r="F83" s="5">
        <v>3.0404480282801648E-2</v>
      </c>
      <c r="G83" s="5">
        <v>1.0490510565003636E-2</v>
      </c>
      <c r="H83" s="5">
        <v>0.25583206183616092</v>
      </c>
      <c r="I83" s="5">
        <v>-2.8925779387992255E-2</v>
      </c>
      <c r="J83" s="5">
        <v>0.11894949362196591</v>
      </c>
      <c r="K83" s="5">
        <v>-6.3440318668931085E-3</v>
      </c>
      <c r="L83" s="5">
        <v>-9.5651097520522865E-2</v>
      </c>
      <c r="M83" s="5">
        <v>-3.0289242792765632E-2</v>
      </c>
      <c r="N83" s="5">
        <v>-0.29908878956722457</v>
      </c>
      <c r="O83" s="5">
        <v>1.625263921916811E-2</v>
      </c>
      <c r="P83" s="5">
        <v>0.3711730013671225</v>
      </c>
      <c r="Q83" s="5">
        <v>2.1514333323940146E-2</v>
      </c>
      <c r="R83" s="5">
        <v>5.1176429588400428E-2</v>
      </c>
      <c r="S83" s="5">
        <v>4.4191817453181223E-2</v>
      </c>
      <c r="T83" s="5">
        <v>0.13311557984582656</v>
      </c>
      <c r="U83" s="5">
        <v>5.190584519917131E-2</v>
      </c>
      <c r="V83" s="5">
        <v>0.48959286713729355</v>
      </c>
      <c r="W83" s="5">
        <v>5.4920322538099267E-2</v>
      </c>
      <c r="X83" s="5">
        <v>0.89144699343148515</v>
      </c>
      <c r="Y83" s="5">
        <v>3.8672044054093982E-2</v>
      </c>
      <c r="Z83" s="5">
        <v>0.20128805337843331</v>
      </c>
      <c r="AA83" s="5">
        <v>1.5440589533445116E-2</v>
      </c>
      <c r="AB83" s="5">
        <v>0.21088620345659712</v>
      </c>
      <c r="AC83" s="5">
        <v>2.3622437091204367E-2</v>
      </c>
      <c r="AD83" s="5">
        <v>1.3083020913462801E-2</v>
      </c>
      <c r="AE83" s="5">
        <v>2.0841569569933299E-2</v>
      </c>
      <c r="AF83" s="5">
        <v>0.56170020990728875</v>
      </c>
      <c r="AG83" s="5">
        <v>2.1776557827803605E-2</v>
      </c>
      <c r="AH83" s="5">
        <v>0.24376158268486092</v>
      </c>
      <c r="AI83" s="5">
        <v>1.3510071367291682E-2</v>
      </c>
      <c r="AJ83" s="5">
        <v>0.1471594320659293</v>
      </c>
      <c r="AK83" s="5">
        <v>2.2714813220678289E-2</v>
      </c>
      <c r="AL83" s="5">
        <v>4.8689661514859026E-2</v>
      </c>
      <c r="AM83" s="5">
        <v>6.9257188031391454E-3</v>
      </c>
      <c r="AN83" s="5">
        <v>0.25740030582635448</v>
      </c>
      <c r="AO83" s="5">
        <v>3.9097117737906077E-2</v>
      </c>
      <c r="AP83" s="5">
        <v>5.0861489754945345E-2</v>
      </c>
      <c r="AQ83" s="5">
        <v>2.5555843559950959E-3</v>
      </c>
      <c r="AR83" s="5">
        <v>0.91015617704425167</v>
      </c>
      <c r="AS83" s="5"/>
      <c r="AT83" s="5"/>
      <c r="AU83" s="5"/>
      <c r="AV83" s="5"/>
      <c r="AW83" s="5"/>
      <c r="AX83" s="5"/>
      <c r="AY83" s="5"/>
      <c r="AZ83" s="5"/>
      <c r="BA83" s="5"/>
      <c r="BB83" s="5"/>
    </row>
    <row r="84" spans="1:54" x14ac:dyDescent="0.3">
      <c r="A84" s="5">
        <v>15210</v>
      </c>
      <c r="B84" s="5"/>
      <c r="C84" s="5">
        <v>2.6026445999999286</v>
      </c>
      <c r="D84" s="5">
        <v>0.26032204418915234</v>
      </c>
      <c r="E84" s="5">
        <v>-1.8706624876398681E-2</v>
      </c>
      <c r="F84" s="5">
        <v>3.026718695673165E-2</v>
      </c>
      <c r="G84" s="5">
        <v>1.0447819377787238E-2</v>
      </c>
      <c r="H84" s="5">
        <v>0.25490547958275822</v>
      </c>
      <c r="I84" s="5">
        <v>-2.8834010921756942E-2</v>
      </c>
      <c r="J84" s="5">
        <v>0.11862575723957965</v>
      </c>
      <c r="K84" s="5">
        <v>-6.3296368457560316E-3</v>
      </c>
      <c r="L84" s="5">
        <v>-9.5477505445975469E-2</v>
      </c>
      <c r="M84" s="5">
        <v>-3.0248080853973198E-2</v>
      </c>
      <c r="N84" s="5">
        <v>-0.2988191907882648</v>
      </c>
      <c r="O84" s="5">
        <v>1.6245453121013009E-2</v>
      </c>
      <c r="P84" s="5">
        <v>0.37117998017798726</v>
      </c>
      <c r="Q84" s="5">
        <v>2.1524691751297169E-2</v>
      </c>
      <c r="R84" s="5">
        <v>5.1224835083199541E-2</v>
      </c>
      <c r="S84" s="5">
        <v>4.4254215454316889E-2</v>
      </c>
      <c r="T84" s="5">
        <v>0.13336581789144644</v>
      </c>
      <c r="U84" s="5">
        <v>5.2027797528967433E-2</v>
      </c>
      <c r="V84" s="5">
        <v>0.49097396007272315</v>
      </c>
      <c r="W84" s="5">
        <v>5.5101235396790536E-2</v>
      </c>
      <c r="X84" s="5">
        <v>0.89480693902612329</v>
      </c>
      <c r="Y84" s="5">
        <v>3.8836241642016114E-2</v>
      </c>
      <c r="Z84" s="5">
        <v>0.20223904499813364</v>
      </c>
      <c r="AA84" s="5">
        <v>1.5520957817024764E-2</v>
      </c>
      <c r="AB84" s="5">
        <v>0.21208558130583871</v>
      </c>
      <c r="AC84" s="5">
        <v>2.3768223170758333E-2</v>
      </c>
      <c r="AD84" s="5">
        <v>1.3170122088113623E-2</v>
      </c>
      <c r="AE84" s="5">
        <v>2.0990493640222346E-2</v>
      </c>
      <c r="AF84" s="5">
        <v>0.5659890119275981</v>
      </c>
      <c r="AG84" s="5">
        <v>2.1953539748622554E-2</v>
      </c>
      <c r="AH84" s="5">
        <v>0.24586302522869691</v>
      </c>
      <c r="AI84" s="5">
        <v>1.3633236723511693E-2</v>
      </c>
      <c r="AJ84" s="5">
        <v>0.14857425034725072</v>
      </c>
      <c r="AK84" s="5">
        <v>2.2944546135266274E-2</v>
      </c>
      <c r="AL84" s="5">
        <v>4.9206521313790649E-2</v>
      </c>
      <c r="AM84" s="5">
        <v>7.0027258474871235E-3</v>
      </c>
      <c r="AN84" s="5">
        <v>0.26039248777633683</v>
      </c>
      <c r="AO84" s="5">
        <v>3.9571455324638335E-2</v>
      </c>
      <c r="AP84" s="5">
        <v>5.1504481181774121E-2</v>
      </c>
      <c r="AQ84" s="5">
        <v>2.5891999938207036E-3</v>
      </c>
      <c r="AR84" s="5">
        <v>0.92259589067120695</v>
      </c>
      <c r="AS84" s="5"/>
      <c r="AT84" s="5"/>
      <c r="AU84" s="5"/>
      <c r="AV84" s="5"/>
      <c r="AW84" s="5"/>
      <c r="AX84" s="5"/>
      <c r="AY84" s="5"/>
      <c r="AZ84" s="5"/>
      <c r="BA84" s="5"/>
      <c r="BB84" s="5"/>
    </row>
    <row r="85" spans="1:54" x14ac:dyDescent="0.3">
      <c r="A85" s="5">
        <v>15200</v>
      </c>
      <c r="B85" s="5"/>
      <c r="C85" s="5">
        <v>2.6183510898836957</v>
      </c>
      <c r="D85" s="5">
        <v>0.2588904037488689</v>
      </c>
      <c r="E85" s="5">
        <v>-1.8612037071474522E-2</v>
      </c>
      <c r="F85" s="5">
        <v>3.0127604589683554E-2</v>
      </c>
      <c r="G85" s="5">
        <v>1.0404300391819605E-2</v>
      </c>
      <c r="H85" s="5">
        <v>0.25395788202825492</v>
      </c>
      <c r="I85" s="5">
        <v>-2.873978408562633E-2</v>
      </c>
      <c r="J85" s="5">
        <v>0.11829162027980752</v>
      </c>
      <c r="K85" s="5">
        <v>-6.3146741313214131E-3</v>
      </c>
      <c r="L85" s="5">
        <v>-9.5295196919633923E-2</v>
      </c>
      <c r="M85" s="5">
        <v>-3.0204121362385632E-2</v>
      </c>
      <c r="N85" s="5">
        <v>-0.29852172256521475</v>
      </c>
      <c r="O85" s="5">
        <v>1.6236746057268693E-2</v>
      </c>
      <c r="P85" s="5">
        <v>0.37115223162210331</v>
      </c>
      <c r="Q85" s="5">
        <v>2.1533046940397073E-2</v>
      </c>
      <c r="R85" s="5">
        <v>5.1268520581550438E-2</v>
      </c>
      <c r="S85" s="5">
        <v>4.4312595952636952E-2</v>
      </c>
      <c r="T85" s="5">
        <v>0.13360418883060168</v>
      </c>
      <c r="U85" s="5">
        <v>5.2145237169170813E-2</v>
      </c>
      <c r="V85" s="5">
        <v>0.4923137908197911</v>
      </c>
      <c r="W85" s="5">
        <v>5.527769093491848E-2</v>
      </c>
      <c r="X85" s="5">
        <v>0.89809772766684781</v>
      </c>
      <c r="Y85" s="5">
        <v>3.8997595714570392E-2</v>
      </c>
      <c r="Z85" s="5">
        <v>0.20317614645301579</v>
      </c>
      <c r="AA85" s="5">
        <v>1.5600337821921601E-2</v>
      </c>
      <c r="AB85" s="5">
        <v>0.21327261809049985</v>
      </c>
      <c r="AC85" s="5">
        <v>2.3912768004697389E-2</v>
      </c>
      <c r="AD85" s="5">
        <v>1.3256620460373032E-2</v>
      </c>
      <c r="AE85" s="5">
        <v>2.1138602716637457E-2</v>
      </c>
      <c r="AF85" s="5">
        <v>0.57026004924159746</v>
      </c>
      <c r="AG85" s="5">
        <v>2.2130006945817512E-2</v>
      </c>
      <c r="AH85" s="5">
        <v>0.24796078012363557</v>
      </c>
      <c r="AI85" s="5">
        <v>1.3756319733422822E-2</v>
      </c>
      <c r="AJ85" s="5">
        <v>0.14998957901368198</v>
      </c>
      <c r="AK85" s="5">
        <v>2.3174587252355654E-2</v>
      </c>
      <c r="AL85" s="5">
        <v>4.9724559956755739E-2</v>
      </c>
      <c r="AM85" s="5">
        <v>7.0799780878404951E-3</v>
      </c>
      <c r="AN85" s="5">
        <v>0.26339680658874298</v>
      </c>
      <c r="AO85" s="5">
        <v>4.0048117701673672E-2</v>
      </c>
      <c r="AP85" s="5">
        <v>5.2151151979832999E-2</v>
      </c>
      <c r="AQ85" s="5">
        <v>2.6230348895653023E-3</v>
      </c>
      <c r="AR85" s="5">
        <v>0.93512646751268957</v>
      </c>
      <c r="AS85" s="5"/>
      <c r="AT85" s="5"/>
      <c r="AU85" s="5"/>
      <c r="AV85" s="5"/>
      <c r="AW85" s="5"/>
      <c r="AX85" s="5"/>
      <c r="AY85" s="5"/>
      <c r="AZ85" s="5"/>
      <c r="BA85" s="5"/>
      <c r="BB85" s="5"/>
    </row>
    <row r="86" spans="1:54" x14ac:dyDescent="0.3">
      <c r="A86" s="5">
        <v>15190</v>
      </c>
      <c r="B86" s="5"/>
      <c r="C86" s="5">
        <v>2.6339898892868781</v>
      </c>
      <c r="D86" s="5">
        <v>0.25744157933278478</v>
      </c>
      <c r="E86" s="5">
        <v>-1.851613075705796E-2</v>
      </c>
      <c r="F86" s="5">
        <v>2.9985764970326866E-2</v>
      </c>
      <c r="G86" s="5">
        <v>1.0359963464553042E-2</v>
      </c>
      <c r="H86" s="5">
        <v>0.25298948127507576</v>
      </c>
      <c r="I86" s="5">
        <v>-2.8643119540218302E-2</v>
      </c>
      <c r="J86" s="5">
        <v>0.11794715360572738</v>
      </c>
      <c r="K86" s="5">
        <v>-6.2991467307739937E-3</v>
      </c>
      <c r="L86" s="5">
        <v>-9.5104205383181983E-2</v>
      </c>
      <c r="M86" s="5">
        <v>-3.0157371075262267E-2</v>
      </c>
      <c r="N86" s="5">
        <v>-0.29819641330491781</v>
      </c>
      <c r="O86" s="5">
        <v>1.6226517472844947E-2</v>
      </c>
      <c r="P86" s="5">
        <v>0.37108969492814881</v>
      </c>
      <c r="Q86" s="5">
        <v>2.1539392584223528E-2</v>
      </c>
      <c r="R86" s="5">
        <v>5.1307464495687558E-2</v>
      </c>
      <c r="S86" s="5">
        <v>4.4366934680662662E-2</v>
      </c>
      <c r="T86" s="5">
        <v>0.13383060288319587</v>
      </c>
      <c r="U86" s="5">
        <v>5.2258122744403356E-2</v>
      </c>
      <c r="V86" s="5">
        <v>0.49361191066889043</v>
      </c>
      <c r="W86" s="5">
        <v>5.5449632480531821E-2</v>
      </c>
      <c r="X86" s="5">
        <v>0.90131834075858275</v>
      </c>
      <c r="Y86" s="5">
        <v>3.9156058008928248E-2</v>
      </c>
      <c r="Z86" s="5">
        <v>0.20409908654962056</v>
      </c>
      <c r="AA86" s="5">
        <v>1.5678707317426648E-2</v>
      </c>
      <c r="AB86" s="5">
        <v>0.21444699228218847</v>
      </c>
      <c r="AC86" s="5">
        <v>2.4056033768558631E-2</v>
      </c>
      <c r="AD86" s="5">
        <v>1.3342494199398296E-2</v>
      </c>
      <c r="AE86" s="5">
        <v>2.1285860823690907E-2</v>
      </c>
      <c r="AF86" s="5">
        <v>0.57451232601457192</v>
      </c>
      <c r="AG86" s="5">
        <v>2.2305920046102528E-2</v>
      </c>
      <c r="AH86" s="5">
        <v>0.25005440109643157</v>
      </c>
      <c r="AI86" s="5">
        <v>1.3879295536127481E-2</v>
      </c>
      <c r="AJ86" s="5">
        <v>0.15140514797540569</v>
      </c>
      <c r="AK86" s="5">
        <v>2.3404895335430314E-2</v>
      </c>
      <c r="AL86" s="5">
        <v>5.0243690806357252E-2</v>
      </c>
      <c r="AM86" s="5">
        <v>7.1574635681095605E-3</v>
      </c>
      <c r="AN86" s="5">
        <v>0.26641283619375072</v>
      </c>
      <c r="AO86" s="5">
        <v>4.0527043673132743E-2</v>
      </c>
      <c r="AP86" s="5">
        <v>5.2801428138029086E-2</v>
      </c>
      <c r="AQ86" s="5">
        <v>2.6570856596234566E-3</v>
      </c>
      <c r="AR86" s="5">
        <v>0.94774684202664505</v>
      </c>
      <c r="AS86" s="5"/>
      <c r="AT86" s="5"/>
      <c r="AU86" s="5"/>
      <c r="AV86" s="5"/>
      <c r="AW86" s="5"/>
      <c r="AX86" s="5"/>
      <c r="AY86" s="5"/>
      <c r="AZ86" s="5"/>
      <c r="BA86" s="5"/>
      <c r="BB86" s="5"/>
    </row>
    <row r="87" spans="1:54" x14ac:dyDescent="0.3">
      <c r="A87" s="5">
        <v>15180</v>
      </c>
      <c r="B87" s="5"/>
      <c r="C87" s="5">
        <v>2.6495582149699382</v>
      </c>
      <c r="D87" s="5">
        <v>0.25597589971126206</v>
      </c>
      <c r="E87" s="5">
        <v>-1.8418927799928243E-2</v>
      </c>
      <c r="F87" s="5">
        <v>2.9841700458649013E-2</v>
      </c>
      <c r="G87" s="5">
        <v>1.0314818668139224E-2</v>
      </c>
      <c r="H87" s="5">
        <v>0.25200049504096744</v>
      </c>
      <c r="I87" s="5">
        <v>-2.8544038618132005E-2</v>
      </c>
      <c r="J87" s="5">
        <v>0.11759243097134578</v>
      </c>
      <c r="K87" s="5">
        <v>-6.2830578109129929E-3</v>
      </c>
      <c r="L87" s="5">
        <v>-9.4904566745399835E-2</v>
      </c>
      <c r="M87" s="5">
        <v>-3.0107837543348254E-2</v>
      </c>
      <c r="N87" s="5">
        <v>-0.29784329930061842</v>
      </c>
      <c r="O87" s="5">
        <v>1.6214767240136797E-2</v>
      </c>
      <c r="P87" s="5">
        <v>0.37099231897442875</v>
      </c>
      <c r="Q87" s="5">
        <v>2.1543722923343459E-2</v>
      </c>
      <c r="R87" s="5">
        <v>5.1341646500123184E-2</v>
      </c>
      <c r="S87" s="5">
        <v>4.4417208415521464E-2</v>
      </c>
      <c r="T87" s="5">
        <v>0.13404497324723463</v>
      </c>
      <c r="U87" s="5">
        <v>5.236641396262879E-2</v>
      </c>
      <c r="V87" s="5">
        <v>0.49486788028092404</v>
      </c>
      <c r="W87" s="5">
        <v>5.561700430534141E-2</v>
      </c>
      <c r="X87" s="5">
        <v>0.90446777308455117</v>
      </c>
      <c r="Y87" s="5">
        <v>3.9311580750417956E-2</v>
      </c>
      <c r="Z87" s="5">
        <v>0.20500759611525604</v>
      </c>
      <c r="AA87" s="5">
        <v>1.5756044185046034E-2</v>
      </c>
      <c r="AB87" s="5">
        <v>0.21560838326379131</v>
      </c>
      <c r="AC87" s="5">
        <v>2.4197982666577786E-2</v>
      </c>
      <c r="AD87" s="5">
        <v>1.3427721447724356E-2</v>
      </c>
      <c r="AE87" s="5">
        <v>2.143223187314432E-2</v>
      </c>
      <c r="AF87" s="5">
        <v>0.57874484141821736</v>
      </c>
      <c r="AG87" s="5">
        <v>2.248123940499382E-2</v>
      </c>
      <c r="AH87" s="5">
        <v>0.25214343795497746</v>
      </c>
      <c r="AI87" s="5">
        <v>1.4002139004132308E-2</v>
      </c>
      <c r="AJ87" s="5">
        <v>0.15282068369977958</v>
      </c>
      <c r="AK87" s="5">
        <v>2.3635428533931069E-2</v>
      </c>
      <c r="AL87" s="5">
        <v>5.0763825734644365E-2</v>
      </c>
      <c r="AM87" s="5">
        <v>7.235170096020681E-3</v>
      </c>
      <c r="AN87" s="5">
        <v>0.26944014087857682</v>
      </c>
      <c r="AO87" s="5">
        <v>4.1008170453632968E-2</v>
      </c>
      <c r="AP87" s="5">
        <v>5.3455233425807804E-2</v>
      </c>
      <c r="AQ87" s="5">
        <v>2.6913488019011216E-3</v>
      </c>
      <c r="AR87" s="5">
        <v>0.96045590426504579</v>
      </c>
      <c r="AS87" s="5"/>
      <c r="AT87" s="5"/>
      <c r="AU87" s="5"/>
      <c r="AV87" s="5"/>
      <c r="AW87" s="5"/>
      <c r="AX87" s="5"/>
      <c r="AY87" s="5"/>
      <c r="AZ87" s="5"/>
      <c r="BA87" s="5"/>
      <c r="BB87" s="5"/>
    </row>
    <row r="88" spans="1:54" x14ac:dyDescent="0.3">
      <c r="A88" s="5">
        <v>15170</v>
      </c>
      <c r="B88" s="5"/>
      <c r="C88" s="5">
        <v>2.6650532702077934</v>
      </c>
      <c r="D88" s="5">
        <v>0.25449369742722561</v>
      </c>
      <c r="E88" s="5">
        <v>-1.8320450376713295E-2</v>
      </c>
      <c r="F88" s="5">
        <v>2.9695443973515277E-2</v>
      </c>
      <c r="G88" s="5">
        <v>1.0268876285618197E-2</v>
      </c>
      <c r="H88" s="5">
        <v>0.25099114657868615</v>
      </c>
      <c r="I88" s="5">
        <v>-2.8442563316383045E-2</v>
      </c>
      <c r="J88" s="5">
        <v>0.11722752899703293</v>
      </c>
      <c r="K88" s="5">
        <v>-6.2664106972044487E-3</v>
      </c>
      <c r="L88" s="5">
        <v>-9.469631937349729E-2</v>
      </c>
      <c r="M88" s="5">
        <v>-3.0055529109944596E-2</v>
      </c>
      <c r="N88" s="5">
        <v>-0.29746242474087703</v>
      </c>
      <c r="O88" s="5">
        <v>1.6201495660493479E-2</v>
      </c>
      <c r="P88" s="5">
        <v>0.37086006234472618</v>
      </c>
      <c r="Q88" s="5">
        <v>2.1546032750414616E-2</v>
      </c>
      <c r="R88" s="5">
        <v>5.1371047545308926E-2</v>
      </c>
      <c r="S88" s="5">
        <v>4.4463394993185489E-2</v>
      </c>
      <c r="T88" s="5">
        <v>0.13424721614870155</v>
      </c>
      <c r="U88" s="5">
        <v>5.2470071637152046E-2</v>
      </c>
      <c r="V88" s="5">
        <v>0.49608126991696827</v>
      </c>
      <c r="W88" s="5">
        <v>5.5779751652723086E-2</v>
      </c>
      <c r="X88" s="5">
        <v>0.90754503329270297</v>
      </c>
      <c r="Y88" s="5">
        <v>3.9464116674794866E-2</v>
      </c>
      <c r="Z88" s="5">
        <v>0.20590140811877741</v>
      </c>
      <c r="AA88" s="5">
        <v>1.5832326428037041E-2</v>
      </c>
      <c r="AB88" s="5">
        <v>0.21675647146193827</v>
      </c>
      <c r="AC88" s="5">
        <v>2.4338576946599383E-2</v>
      </c>
      <c r="AD88" s="5">
        <v>1.3512280329458195E-2</v>
      </c>
      <c r="AE88" s="5">
        <v>2.157767967678953E-2</v>
      </c>
      <c r="AF88" s="5">
        <v>0.58295658996292343</v>
      </c>
      <c r="AG88" s="5">
        <v>2.265592511902716E-2</v>
      </c>
      <c r="AH88" s="5">
        <v>0.25422743671540859</v>
      </c>
      <c r="AI88" s="5">
        <v>1.4124824749732954E-2</v>
      </c>
      <c r="AJ88" s="5">
        <v>0.15423590927232728</v>
      </c>
      <c r="AK88" s="5">
        <v>2.3866144391135789E-2</v>
      </c>
      <c r="AL88" s="5">
        <v>5.1284875136266617E-2</v>
      </c>
      <c r="AM88" s="5">
        <v>7.3130852443928657E-3</v>
      </c>
      <c r="AN88" s="5">
        <v>0.27247827531053226</v>
      </c>
      <c r="AO88" s="5">
        <v>4.1491433667756004E-2</v>
      </c>
      <c r="AP88" s="5">
        <v>5.4112489386799245E-2</v>
      </c>
      <c r="AQ88" s="5">
        <v>2.7258206951929626E-3</v>
      </c>
      <c r="AR88" s="5">
        <v>0.97325249953786308</v>
      </c>
      <c r="AS88" s="5"/>
      <c r="AT88" s="5"/>
      <c r="AU88" s="5"/>
      <c r="AV88" s="5"/>
      <c r="AW88" s="5"/>
      <c r="AX88" s="5"/>
      <c r="AY88" s="5"/>
      <c r="AZ88" s="5"/>
      <c r="BA88" s="5"/>
      <c r="BB88" s="5"/>
    </row>
    <row r="89" spans="1:54" x14ac:dyDescent="0.3">
      <c r="A89" s="5">
        <v>15160</v>
      </c>
      <c r="B89" s="5"/>
      <c r="C89" s="5">
        <v>2.6804722454208054</v>
      </c>
      <c r="D89" s="5">
        <v>0.2529953086665539</v>
      </c>
      <c r="E89" s="5">
        <v>-1.8220720965267001E-2</v>
      </c>
      <c r="F89" s="5">
        <v>2.9547028979967055E-2</v>
      </c>
      <c r="G89" s="5">
        <v>1.0222146807006869E-2</v>
      </c>
      <c r="H89" s="5">
        <v>0.24996166459301788</v>
      </c>
      <c r="I89" s="5">
        <v>-2.8338716288516863E-2</v>
      </c>
      <c r="J89" s="5">
        <v>0.11685252714356717</v>
      </c>
      <c r="K89" s="5">
        <v>-6.249208872756787E-3</v>
      </c>
      <c r="L89" s="5">
        <v>-9.4479504083267191E-2</v>
      </c>
      <c r="M89" s="5">
        <v>-3.0000454909601976E-2</v>
      </c>
      <c r="N89" s="5">
        <v>-0.29705384171479593</v>
      </c>
      <c r="O89" s="5">
        <v>1.6186703465490997E-2</v>
      </c>
      <c r="P89" s="5">
        <v>0.37069289337982486</v>
      </c>
      <c r="Q89" s="5">
        <v>2.1546317414454917E-2</v>
      </c>
      <c r="R89" s="5">
        <v>5.1395649870768625E-2</v>
      </c>
      <c r="S89" s="5">
        <v>4.4505473322293446E-2</v>
      </c>
      <c r="T89" s="5">
        <v>0.1344372508903203</v>
      </c>
      <c r="U89" s="5">
        <v>5.2569057708246936E-2</v>
      </c>
      <c r="V89" s="5">
        <v>0.49725165966507728</v>
      </c>
      <c r="W89" s="5">
        <v>5.5937820765479498E-2</v>
      </c>
      <c r="X89" s="5">
        <v>0.91054914437961476</v>
      </c>
      <c r="Y89" s="5">
        <v>3.9613619050466606E-2</v>
      </c>
      <c r="Z89" s="5">
        <v>0.20678025779147494</v>
      </c>
      <c r="AA89" s="5">
        <v>1.5907532180980573E-2</v>
      </c>
      <c r="AB89" s="5">
        <v>0.21789093848034646</v>
      </c>
      <c r="AC89" s="5">
        <v>2.4477778915128943E-2</v>
      </c>
      <c r="AD89" s="5">
        <v>1.3596148958576179E-2</v>
      </c>
      <c r="AE89" s="5">
        <v>2.1722167959430751E-2</v>
      </c>
      <c r="AF89" s="5">
        <v>0.58714656183646041</v>
      </c>
      <c r="AG89" s="5">
        <v>2.2829937038259397E-2</v>
      </c>
      <c r="AH89" s="5">
        <v>0.25630593973276627</v>
      </c>
      <c r="AI89" s="5">
        <v>1.4247327131614954E-2</v>
      </c>
      <c r="AJ89" s="5">
        <v>0.15565054446026289</v>
      </c>
      <c r="AK89" s="5">
        <v>2.4096999852456766E-2</v>
      </c>
      <c r="AL89" s="5">
        <v>5.1806747942561883E-2</v>
      </c>
      <c r="AM89" s="5">
        <v>7.3911963525507716E-3</v>
      </c>
      <c r="AN89" s="5">
        <v>0.27552678456523699</v>
      </c>
      <c r="AO89" s="5">
        <v>4.1976767350294306E-2</v>
      </c>
      <c r="AP89" s="5">
        <v>5.4773115333459688E-2</v>
      </c>
      <c r="AQ89" s="5">
        <v>2.7604975986077734E-3</v>
      </c>
      <c r="AR89" s="5">
        <v>0.98613542809319576</v>
      </c>
      <c r="AS89" s="5"/>
      <c r="AT89" s="5"/>
      <c r="AU89" s="5"/>
      <c r="AV89" s="5"/>
      <c r="AW89" s="5"/>
      <c r="AX89" s="5"/>
      <c r="AY89" s="5"/>
      <c r="AZ89" s="5"/>
      <c r="BA89" s="5"/>
      <c r="BB89" s="5"/>
    </row>
    <row r="90" spans="1:54" x14ac:dyDescent="0.3">
      <c r="A90" s="5">
        <v>15150</v>
      </c>
      <c r="B90" s="5"/>
      <c r="C90" s="5">
        <v>2.6958123188186374</v>
      </c>
      <c r="D90" s="5">
        <v>0.25148107312688817</v>
      </c>
      <c r="E90" s="5">
        <v>-1.811976233590987E-2</v>
      </c>
      <c r="F90" s="5">
        <v>2.9396489476265136E-2</v>
      </c>
      <c r="G90" s="5">
        <v>1.0174640925289092E-2</v>
      </c>
      <c r="H90" s="5">
        <v>0.24891228315517341</v>
      </c>
      <c r="I90" s="5">
        <v>-2.8232520836403707E-2</v>
      </c>
      <c r="J90" s="5">
        <v>0.11646750768480041</v>
      </c>
      <c r="K90" s="5">
        <v>-6.2314559772200899E-3</v>
      </c>
      <c r="L90" s="5">
        <v>-9.4254164128059661E-2</v>
      </c>
      <c r="M90" s="5">
        <v>-2.9942624866437756E-2</v>
      </c>
      <c r="N90" s="5">
        <v>-0.29661761021353594</v>
      </c>
      <c r="O90" s="5">
        <v>1.6170391818006592E-2</v>
      </c>
      <c r="P90" s="5">
        <v>0.37049079022464831</v>
      </c>
      <c r="Q90" s="5">
        <v>2.1544572824869483E-2</v>
      </c>
      <c r="R90" s="5">
        <v>5.1415437017691454E-2</v>
      </c>
      <c r="S90" s="5">
        <v>4.454342339754512E-2</v>
      </c>
      <c r="T90" s="5">
        <v>0.1346149998991665</v>
      </c>
      <c r="U90" s="5">
        <v>5.2663335264396025E-2</v>
      </c>
      <c r="V90" s="5">
        <v>0.49837863966407542</v>
      </c>
      <c r="W90" s="5">
        <v>5.6091158913343028E-2</v>
      </c>
      <c r="X90" s="5">
        <v>0.91347914417156795</v>
      </c>
      <c r="Y90" s="5">
        <v>3.9760041700658999E-2</v>
      </c>
      <c r="Z90" s="5">
        <v>0.20764388274800738</v>
      </c>
      <c r="AA90" s="5">
        <v>1.598163971938444E-2</v>
      </c>
      <c r="AB90" s="5">
        <v>0.21901146723397763</v>
      </c>
      <c r="AC90" s="5">
        <v>2.4615550952519986E-2</v>
      </c>
      <c r="AD90" s="5">
        <v>1.3679305447320114E-2</v>
      </c>
      <c r="AE90" s="5">
        <v>2.1865660372062695E-2</v>
      </c>
      <c r="AF90" s="5">
        <v>0.59131374324894037</v>
      </c>
      <c r="AG90" s="5">
        <v>2.300323477905112E-2</v>
      </c>
      <c r="AH90" s="5">
        <v>0.25837848583519635</v>
      </c>
      <c r="AI90" s="5">
        <v>1.4369620261670813E-2</v>
      </c>
      <c r="AJ90" s="5">
        <v>0.15706430577856617</v>
      </c>
      <c r="AK90" s="5">
        <v>2.4327951274154873E-2</v>
      </c>
      <c r="AL90" s="5">
        <v>5.2329351636583379E-2</v>
      </c>
      <c r="AM90" s="5">
        <v>7.4694905278759093E-3</v>
      </c>
      <c r="AN90" s="5">
        <v>0.27858520416004112</v>
      </c>
      <c r="AO90" s="5">
        <v>4.2464103947292706E-2</v>
      </c>
      <c r="AP90" s="5">
        <v>5.5437028342733508E-2</v>
      </c>
      <c r="AQ90" s="5">
        <v>2.7953756510433387E-3</v>
      </c>
      <c r="AR90" s="5">
        <v>0.99910344481403457</v>
      </c>
      <c r="AS90" s="5"/>
      <c r="AT90" s="5"/>
      <c r="AU90" s="5"/>
      <c r="AV90" s="5"/>
      <c r="AW90" s="5"/>
      <c r="AX90" s="5"/>
      <c r="AY90" s="5"/>
      <c r="AZ90" s="5"/>
      <c r="BA90" s="5"/>
      <c r="BB90" s="5"/>
    </row>
    <row r="91" spans="1:54" x14ac:dyDescent="0.3">
      <c r="A91" s="5">
        <v>15140</v>
      </c>
      <c r="B91" s="5"/>
      <c r="C91" s="5">
        <v>2.7110706570569212</v>
      </c>
      <c r="D91" s="5">
        <v>0.24995133388493235</v>
      </c>
      <c r="E91" s="5">
        <v>-1.8017597542537976E-2</v>
      </c>
      <c r="F91" s="5">
        <v>2.9243859980685034E-2</v>
      </c>
      <c r="G91" s="5">
        <v>1.0126369532309238E-2</v>
      </c>
      <c r="H91" s="5">
        <v>0.24784324161460042</v>
      </c>
      <c r="I91" s="5">
        <v>-2.8124000901719348E-2</v>
      </c>
      <c r="J91" s="5">
        <v>0.11607255567895458</v>
      </c>
      <c r="K91" s="5">
        <v>-6.2131558056092448E-3</v>
      </c>
      <c r="L91" s="5">
        <v>-9.4020345186579229E-2</v>
      </c>
      <c r="M91" s="5">
        <v>-2.9882049692075002E-2</v>
      </c>
      <c r="N91" s="5">
        <v>-0.29615379812810427</v>
      </c>
      <c r="O91" s="5">
        <v>1.6152562313093442E-2</v>
      </c>
      <c r="P91" s="5">
        <v>0.37025374087096452</v>
      </c>
      <c r="Q91" s="5">
        <v>2.1540795455231666E-2</v>
      </c>
      <c r="R91" s="5">
        <v>5.1430393840974677E-2</v>
      </c>
      <c r="S91" s="5">
        <v>4.4577226312657758E-2</v>
      </c>
      <c r="T91" s="5">
        <v>0.13478038877309267</v>
      </c>
      <c r="U91" s="5">
        <v>5.2752868563127442E-2</v>
      </c>
      <c r="V91" s="5">
        <v>0.49946181032417947</v>
      </c>
      <c r="W91" s="5">
        <v>5.6239714420201245E-2</v>
      </c>
      <c r="X91" s="5">
        <v>0.91633408580250675</v>
      </c>
      <c r="Y91" s="5">
        <v>3.9903339025510562E-2</v>
      </c>
      <c r="Z91" s="5">
        <v>0.20849202310730899</v>
      </c>
      <c r="AA91" s="5">
        <v>1.6054627469312403E-2</v>
      </c>
      <c r="AB91" s="5">
        <v>0.22011774208393536</v>
      </c>
      <c r="AC91" s="5">
        <v>2.4751855528288558E-2</v>
      </c>
      <c r="AD91" s="5">
        <v>1.3761727914688656E-2</v>
      </c>
      <c r="AE91" s="5">
        <v>2.2008120505239467E-2</v>
      </c>
      <c r="AF91" s="5">
        <v>0.59545711678395619</v>
      </c>
      <c r="AG91" s="5">
        <v>2.317577773712632E-2</v>
      </c>
      <c r="AH91" s="5">
        <v>0.26044461046165496</v>
      </c>
      <c r="AI91" s="5">
        <v>1.449167801203181E-2</v>
      </c>
      <c r="AJ91" s="5">
        <v>0.15847690655859337</v>
      </c>
      <c r="AK91" s="5">
        <v>2.4558954432473908E-2</v>
      </c>
      <c r="AL91" s="5">
        <v>5.2852592269070166E-2</v>
      </c>
      <c r="AM91" s="5">
        <v>7.5479546474969544E-3</v>
      </c>
      <c r="AN91" s="5">
        <v>0.28165306009274815</v>
      </c>
      <c r="AO91" s="5">
        <v>4.2953374317897738E-2</v>
      </c>
      <c r="AP91" s="5">
        <v>5.610414325275196E-2</v>
      </c>
      <c r="AQ91" s="5">
        <v>2.8304508707120623E-3</v>
      </c>
      <c r="AR91" s="5">
        <v>1.0121552589321587</v>
      </c>
      <c r="AS91" s="5"/>
      <c r="AT91" s="5"/>
      <c r="AU91" s="5"/>
      <c r="AV91" s="5"/>
      <c r="AW91" s="5"/>
      <c r="AX91" s="5"/>
      <c r="AY91" s="5"/>
      <c r="AZ91" s="5"/>
      <c r="BA91" s="5"/>
      <c r="BB91" s="5"/>
    </row>
    <row r="92" spans="1:54" x14ac:dyDescent="0.3">
      <c r="A92" s="5">
        <v>15130</v>
      </c>
      <c r="B92" s="5"/>
      <c r="C92" s="5">
        <v>2.7262444159066384</v>
      </c>
      <c r="D92" s="5">
        <v>0.24840643726231995</v>
      </c>
      <c r="E92" s="5">
        <v>-1.7914249913604886E-2</v>
      </c>
      <c r="F92" s="5">
        <v>2.9089175518071542E-2</v>
      </c>
      <c r="G92" s="5">
        <v>1.0077343714571719E-2</v>
      </c>
      <c r="H92" s="5">
        <v>0.24675478450825711</v>
      </c>
      <c r="I92" s="5">
        <v>-2.8013181057115276E-2</v>
      </c>
      <c r="J92" s="5">
        <v>0.11566775893856325</v>
      </c>
      <c r="K92" s="5">
        <v>-6.1943123070515877E-3</v>
      </c>
      <c r="L92" s="5">
        <v>-9.3778095349507554E-2</v>
      </c>
      <c r="M92" s="5">
        <v>-2.9818740883203791E-2</v>
      </c>
      <c r="N92" s="5">
        <v>-0.2956624812433995</v>
      </c>
      <c r="O92" s="5">
        <v>1.6133216978654122E-2</v>
      </c>
      <c r="P92" s="5">
        <v>0.36998174319560778</v>
      </c>
      <c r="Q92" s="5">
        <v>2.153498234681446E-2</v>
      </c>
      <c r="R92" s="5">
        <v>5.1440506520705399E-2</v>
      </c>
      <c r="S92" s="5">
        <v>4.4606864272874039E-2</v>
      </c>
      <c r="T92" s="5">
        <v>0.13493334632593129</v>
      </c>
      <c r="U92" s="5">
        <v>5.2837623051433844E-2</v>
      </c>
      <c r="V92" s="5">
        <v>0.50050078254430108</v>
      </c>
      <c r="W92" s="5">
        <v>5.638343669102712E-2</v>
      </c>
      <c r="X92" s="5">
        <v>0.91911303818855505</v>
      </c>
      <c r="Y92" s="5">
        <v>4.0043466024080904E-2</v>
      </c>
      <c r="Z92" s="5">
        <v>0.20932442161339643</v>
      </c>
      <c r="AA92" s="5">
        <v>1.6126474017033824E-2</v>
      </c>
      <c r="AB92" s="5">
        <v>0.22120944897303527</v>
      </c>
      <c r="AC92" s="5">
        <v>2.4886655216547905E-2</v>
      </c>
      <c r="AD92" s="5">
        <v>1.3843394495020464E-2</v>
      </c>
      <c r="AE92" s="5">
        <v>2.2149511902628836E-2</v>
      </c>
      <c r="AF92" s="5">
        <v>0.59957566175575716</v>
      </c>
      <c r="AG92" s="5">
        <v>2.3347525100905535E-2</v>
      </c>
      <c r="AH92" s="5">
        <v>0.26250384580308911</v>
      </c>
      <c r="AI92" s="5">
        <v>1.4613474022313857E-2</v>
      </c>
      <c r="AJ92" s="5">
        <v>0.15988805701923506</v>
      </c>
      <c r="AK92" s="5">
        <v>2.478996453319475E-2</v>
      </c>
      <c r="AL92" s="5">
        <v>5.3376374475371538E-2</v>
      </c>
      <c r="AM92" s="5">
        <v>7.626575360120914E-3</v>
      </c>
      <c r="AN92" s="5">
        <v>0.28472986888568214</v>
      </c>
      <c r="AO92" s="5">
        <v>4.3444507737028078E-2</v>
      </c>
      <c r="AP92" s="5">
        <v>5.677437266059375E-2</v>
      </c>
      <c r="AQ92" s="5">
        <v>2.8657191547184391E-3</v>
      </c>
      <c r="AR92" s="5">
        <v>1.0252895337597159</v>
      </c>
      <c r="AS92" s="5"/>
      <c r="AT92" s="5"/>
      <c r="AU92" s="5"/>
      <c r="AV92" s="5"/>
      <c r="AW92" s="5"/>
      <c r="AX92" s="5"/>
      <c r="AY92" s="5"/>
      <c r="AZ92" s="5"/>
      <c r="BA92" s="5"/>
      <c r="BB92" s="5"/>
    </row>
    <row r="93" spans="1:54" x14ac:dyDescent="0.3">
      <c r="A93" s="5">
        <v>15120</v>
      </c>
      <c r="B93" s="5"/>
      <c r="C93" s="5">
        <v>2.7413307409360868</v>
      </c>
      <c r="D93" s="5">
        <v>0.24684673269012097</v>
      </c>
      <c r="E93" s="5">
        <v>-1.7809743042981892E-2</v>
      </c>
      <c r="F93" s="5">
        <v>2.893247160615995E-2</v>
      </c>
      <c r="G93" s="5">
        <v>1.0027574748948442E-2</v>
      </c>
      <c r="H93" s="5">
        <v>0.24564716146739615</v>
      </c>
      <c r="I93" s="5">
        <v>-2.7900086497083015E-2</v>
      </c>
      <c r="J93" s="5">
        <v>0.1152532079990706</v>
      </c>
      <c r="K93" s="5">
        <v>-6.1749295834593546E-3</v>
      </c>
      <c r="L93" s="5">
        <v>-9.3527465104954827E-2</v>
      </c>
      <c r="M93" s="5">
        <v>-2.9752710718764126E-2</v>
      </c>
      <c r="N93" s="5">
        <v>-0.2951437432285004</v>
      </c>
      <c r="O93" s="5">
        <v>1.6112358275911419E-2</v>
      </c>
      <c r="P93" s="5">
        <v>0.36967480499417121</v>
      </c>
      <c r="Q93" s="5">
        <v>2.1527131111868741E-2</v>
      </c>
      <c r="R93" s="5">
        <v>5.1445762573071555E-2</v>
      </c>
      <c r="S93" s="5">
        <v>4.4632320607011104E-2</v>
      </c>
      <c r="T93" s="5">
        <v>0.13507380463144159</v>
      </c>
      <c r="U93" s="5">
        <v>5.2917565385758078E-2</v>
      </c>
      <c r="V93" s="5">
        <v>0.50149517792587239</v>
      </c>
      <c r="W93" s="5">
        <v>5.6522276238495497E-2</v>
      </c>
      <c r="X93" s="5">
        <v>0.92181508649879496</v>
      </c>
      <c r="Y93" s="5">
        <v>4.0180378316260007E-2</v>
      </c>
      <c r="Z93" s="5">
        <v>0.21014082375601117</v>
      </c>
      <c r="AA93" s="5">
        <v>1.6197158118688128E-2</v>
      </c>
      <c r="AB93" s="5">
        <v>0.22228627556197419</v>
      </c>
      <c r="AC93" s="5">
        <v>2.5019912711555591E-2</v>
      </c>
      <c r="AD93" s="5">
        <v>1.3924283346664698E-2</v>
      </c>
      <c r="AE93" s="5">
        <v>2.2289798074746094E-2</v>
      </c>
      <c r="AF93" s="5">
        <v>0.6036683545723347</v>
      </c>
      <c r="AG93" s="5">
        <v>2.3518435865108211E-2</v>
      </c>
      <c r="AH93" s="5">
        <v>0.26455572094705759</v>
      </c>
      <c r="AI93" s="5">
        <v>1.4734981707076114E-2</v>
      </c>
      <c r="AJ93" s="5">
        <v>0.1612974643406048</v>
      </c>
      <c r="AK93" s="5">
        <v>2.5020936221610713E-2</v>
      </c>
      <c r="AL93" s="5">
        <v>5.3900601493324998E-2</v>
      </c>
      <c r="AM93" s="5">
        <v>7.7053390880061825E-3</v>
      </c>
      <c r="AN93" s="5">
        <v>0.28781513763519162</v>
      </c>
      <c r="AO93" s="5">
        <v>4.3937431898878353E-2</v>
      </c>
      <c r="AP93" s="5">
        <v>5.7447626921125296E-2</v>
      </c>
      <c r="AQ93" s="5">
        <v>2.9011762786897285E-3</v>
      </c>
      <c r="AR93" s="5">
        <v>1.0385048864389168</v>
      </c>
      <c r="AS93" s="5"/>
      <c r="AT93" s="5"/>
      <c r="AU93" s="5"/>
      <c r="AV93" s="5"/>
      <c r="AW93" s="5"/>
      <c r="AX93" s="5"/>
      <c r="AY93" s="5"/>
      <c r="AZ93" s="5"/>
      <c r="BA93" s="5"/>
      <c r="BB93" s="5"/>
    </row>
    <row r="94" spans="1:54" x14ac:dyDescent="0.3">
      <c r="A94" s="5">
        <v>15110</v>
      </c>
      <c r="B94" s="5"/>
      <c r="C94" s="5">
        <v>2.7563267682053798</v>
      </c>
      <c r="D94" s="5">
        <v>0.24527257257206664</v>
      </c>
      <c r="E94" s="5">
        <v>-1.7704100780701414E-2</v>
      </c>
      <c r="F94" s="5">
        <v>2.8773784241671263E-2</v>
      </c>
      <c r="G94" s="5">
        <v>9.9770740982966163E-3</v>
      </c>
      <c r="H94" s="5">
        <v>0.24452062712190442</v>
      </c>
      <c r="I94" s="5">
        <v>-2.7784743028516835E-2</v>
      </c>
      <c r="J94" s="5">
        <v>0.11482899608610264</v>
      </c>
      <c r="K94" s="5">
        <v>-6.1550118881276011E-3</v>
      </c>
      <c r="L94" s="5">
        <v>-9.3268507322744443E-2</v>
      </c>
      <c r="M94" s="5">
        <v>-2.9683972256750939E-2</v>
      </c>
      <c r="N94" s="5">
        <v>-0.29459767562318528</v>
      </c>
      <c r="O94" s="5">
        <v>1.6089989099675284E-2</v>
      </c>
      <c r="P94" s="5">
        <v>0.36933294401012595</v>
      </c>
      <c r="Q94" s="5">
        <v>2.1517239936645123E-2</v>
      </c>
      <c r="R94" s="5">
        <v>5.144615086069175E-2</v>
      </c>
      <c r="S94" s="5">
        <v>4.4653579779040921E-2</v>
      </c>
      <c r="T94" s="5">
        <v>0.13520169906596441</v>
      </c>
      <c r="U94" s="5">
        <v>5.2992663451531051E-2</v>
      </c>
      <c r="V94" s="5">
        <v>0.50244462898304731</v>
      </c>
      <c r="W94" s="5">
        <v>5.6656184709267865E-2</v>
      </c>
      <c r="X94" s="5">
        <v>0.92443933262200262</v>
      </c>
      <c r="Y94" s="5">
        <v>4.0314032164564778E-2</v>
      </c>
      <c r="Z94" s="5">
        <v>0.21094097789101665</v>
      </c>
      <c r="AA94" s="5">
        <v>1.6266658709958869E-2</v>
      </c>
      <c r="AB94" s="5">
        <v>0.22334791136602911</v>
      </c>
      <c r="AC94" s="5">
        <v>2.5151590843365251E-2</v>
      </c>
      <c r="AD94" s="5">
        <v>1.4004372660735084E-2</v>
      </c>
      <c r="AE94" s="5">
        <v>2.2428942512862215E-2</v>
      </c>
      <c r="AF94" s="5">
        <v>0.60773416910428246</v>
      </c>
      <c r="AG94" s="5">
        <v>2.3688468844619816E-2</v>
      </c>
      <c r="AH94" s="5">
        <v>0.26659976202575558</v>
      </c>
      <c r="AI94" s="5">
        <v>1.4856174263491085E-2</v>
      </c>
      <c r="AJ94" s="5">
        <v>0.16270483274026545</v>
      </c>
      <c r="AK94" s="5">
        <v>2.5251823592925621E-2</v>
      </c>
      <c r="AL94" s="5">
        <v>5.4425175182098141E-2</v>
      </c>
      <c r="AM94" s="5">
        <v>7.7842320290787371E-3</v>
      </c>
      <c r="AN94" s="5">
        <v>0.29090836406662601</v>
      </c>
      <c r="AO94" s="5">
        <v>4.4432072921270951E-2</v>
      </c>
      <c r="AP94" s="5">
        <v>5.8123814146943731E-2</v>
      </c>
      <c r="AQ94" s="5">
        <v>2.9368178964609346E-3</v>
      </c>
      <c r="AR94" s="5">
        <v>1.0517998877104016</v>
      </c>
      <c r="AS94" s="5"/>
      <c r="AT94" s="5"/>
      <c r="AU94" s="5"/>
      <c r="AV94" s="5"/>
      <c r="AW94" s="5"/>
      <c r="AX94" s="5"/>
      <c r="AY94" s="5"/>
      <c r="AZ94" s="5"/>
      <c r="BA94" s="5"/>
      <c r="BB94" s="5"/>
    </row>
    <row r="95" spans="1:54" x14ac:dyDescent="0.3">
      <c r="A95" s="5">
        <v>15100</v>
      </c>
      <c r="B95" s="5"/>
      <c r="C95" s="5">
        <v>2.7712296249732926</v>
      </c>
      <c r="D95" s="5">
        <v>0.2436843121465658</v>
      </c>
      <c r="E95" s="5">
        <v>-1.7597347223588772E-2</v>
      </c>
      <c r="F95" s="5">
        <v>2.861314988618921E-2</v>
      </c>
      <c r="G95" s="5">
        <v>9.925853406989352E-3</v>
      </c>
      <c r="H95" s="5">
        <v>0.24337544100225156</v>
      </c>
      <c r="I95" s="5">
        <v>-2.7667177060979747E-2</v>
      </c>
      <c r="J95" s="5">
        <v>0.11439521908142573</v>
      </c>
      <c r="K95" s="5">
        <v>-6.1345636242580463E-3</v>
      </c>
      <c r="L95" s="5">
        <v>-9.3001277237535721E-2</v>
      </c>
      <c r="M95" s="5">
        <v>-2.9612539330641313E-2</v>
      </c>
      <c r="N95" s="5">
        <v>-0.29402437782067675</v>
      </c>
      <c r="O95" s="5">
        <v>1.6066112778404772E-2</v>
      </c>
      <c r="P95" s="5">
        <v>0.36895618795932883</v>
      </c>
      <c r="Q95" s="5">
        <v>2.150530758415603E-2</v>
      </c>
      <c r="R95" s="5">
        <v>5.1441661602355061E-2</v>
      </c>
      <c r="S95" s="5">
        <v>4.4670627399192038E-2</v>
      </c>
      <c r="T95" s="5">
        <v>0.13531696834975282</v>
      </c>
      <c r="U95" s="5">
        <v>5.30628863822468E-2</v>
      </c>
      <c r="V95" s="5">
        <v>0.50334877934912359</v>
      </c>
      <c r="W95" s="5">
        <v>5.6785114909927249E-2</v>
      </c>
      <c r="X95" s="5">
        <v>0.92698489562902397</v>
      </c>
      <c r="Y95" s="5">
        <v>4.0444384495808568E-2</v>
      </c>
      <c r="Z95" s="5">
        <v>0.21172463536048708</v>
      </c>
      <c r="AA95" s="5">
        <v>1.6334954915751907E-2</v>
      </c>
      <c r="AB95" s="5">
        <v>0.22439404789220635</v>
      </c>
      <c r="AC95" s="5">
        <v>2.5281652593575003E-2</v>
      </c>
      <c r="AD95" s="5">
        <v>1.4083640669943623E-2</v>
      </c>
      <c r="AE95" s="5">
        <v>2.256690870307947E-2</v>
      </c>
      <c r="AF95" s="5">
        <v>0.61177207705928571</v>
      </c>
      <c r="AG95" s="5">
        <v>2.3857582688619129E-2</v>
      </c>
      <c r="AH95" s="5">
        <v>0.26863549236740453</v>
      </c>
      <c r="AI95" s="5">
        <v>1.4977024679224691E-2</v>
      </c>
      <c r="AJ95" s="5">
        <v>0.16410986355197227</v>
      </c>
      <c r="AK95" s="5">
        <v>2.5482580203072987E-2</v>
      </c>
      <c r="AL95" s="5">
        <v>5.4949996041993091E-2</v>
      </c>
      <c r="AM95" s="5">
        <v>7.8632401591924184E-3</v>
      </c>
      <c r="AN95" s="5">
        <v>0.29400903659487154</v>
      </c>
      <c r="AO95" s="5">
        <v>4.4928355350864986E-2</v>
      </c>
      <c r="AP95" s="5">
        <v>5.8802840209439447E-2</v>
      </c>
      <c r="AQ95" s="5">
        <v>2.9726395398154493E-3</v>
      </c>
      <c r="AR95" s="5">
        <v>1.0651730617007238</v>
      </c>
      <c r="AS95" s="5"/>
      <c r="AT95" s="5"/>
      <c r="AU95" s="5"/>
      <c r="AV95" s="5"/>
      <c r="AW95" s="5"/>
      <c r="AX95" s="5"/>
      <c r="AY95" s="5"/>
      <c r="AZ95" s="5"/>
      <c r="BA95" s="5"/>
      <c r="BB95" s="5"/>
    </row>
    <row r="96" spans="1:54" x14ac:dyDescent="0.3">
      <c r="A96" s="5">
        <v>15090</v>
      </c>
      <c r="B96" s="5"/>
      <c r="C96" s="5">
        <v>2.7860364304164031</v>
      </c>
      <c r="D96" s="5">
        <v>0.2420823093475947</v>
      </c>
      <c r="E96" s="5">
        <v>-1.7489506705787604E-2</v>
      </c>
      <c r="F96" s="5">
        <v>2.8450605451826795E-2</v>
      </c>
      <c r="G96" s="5">
        <v>9.8739244963613176E-3</v>
      </c>
      <c r="H96" s="5">
        <v>0.24221186743909659</v>
      </c>
      <c r="I96" s="5">
        <v>-2.754741559667756E-2</v>
      </c>
      <c r="J96" s="5">
        <v>0.11395197548760887</v>
      </c>
      <c r="K96" s="5">
        <v>-6.1135893434095924E-3</v>
      </c>
      <c r="L96" s="5">
        <v>-9.2725832430790384E-2</v>
      </c>
      <c r="M96" s="5">
        <v>-2.9538426545444741E-2</v>
      </c>
      <c r="N96" s="5">
        <v>-0.29342395704660262</v>
      </c>
      <c r="O96" s="5">
        <v>1.6040733074063951E-2</v>
      </c>
      <c r="P96" s="5">
        <v>0.36854457454987671</v>
      </c>
      <c r="Q96" s="5">
        <v>2.1491333396675166E-2</v>
      </c>
      <c r="R96" s="5">
        <v>5.1432286382160984E-2</v>
      </c>
      <c r="S96" s="5">
        <v>4.4683450234563209E-2</v>
      </c>
      <c r="T96" s="5">
        <v>0.13541955458694382</v>
      </c>
      <c r="U96" s="5">
        <v>5.3128204578060431E-2</v>
      </c>
      <c r="V96" s="5">
        <v>0.50420728397903869</v>
      </c>
      <c r="W96" s="5">
        <v>5.6909020832545468E-2</v>
      </c>
      <c r="X96" s="5">
        <v>0.92945091223048748</v>
      </c>
      <c r="Y96" s="5">
        <v>4.0571392922630525E-2</v>
      </c>
      <c r="Z96" s="5">
        <v>0.21249155061240535</v>
      </c>
      <c r="AA96" s="5">
        <v>1.640202605987174E-2</v>
      </c>
      <c r="AB96" s="5">
        <v>0.22542437877676819</v>
      </c>
      <c r="AC96" s="5">
        <v>2.5410061111164405E-2</v>
      </c>
      <c r="AD96" s="5">
        <v>1.4162065657509146E-2</v>
      </c>
      <c r="AE96" s="5">
        <v>2.2703660140568897E-2</v>
      </c>
      <c r="AF96" s="5">
        <v>0.6157810483620938</v>
      </c>
      <c r="AG96" s="5">
        <v>2.4025735894960865E-2</v>
      </c>
      <c r="AH96" s="5">
        <v>0.27066243265095624</v>
      </c>
      <c r="AI96" s="5">
        <v>1.509750574052462E-2</v>
      </c>
      <c r="AJ96" s="5">
        <v>0.16551225530693753</v>
      </c>
      <c r="AK96" s="5">
        <v>2.5713159079958487E-2</v>
      </c>
      <c r="AL96" s="5">
        <v>5.5474963235222149E-2</v>
      </c>
      <c r="AM96" s="5">
        <v>7.9423492345346691E-3</v>
      </c>
      <c r="AN96" s="5">
        <v>0.29711663439047598</v>
      </c>
      <c r="AO96" s="5">
        <v>4.5426202169236693E-2</v>
      </c>
      <c r="AP96" s="5">
        <v>5.9484608740999999E-2</v>
      </c>
      <c r="AQ96" s="5">
        <v>3.0086366182823432E-3</v>
      </c>
      <c r="AR96" s="5">
        <v>1.0786228857295126</v>
      </c>
      <c r="AS96" s="5"/>
      <c r="AT96" s="5"/>
      <c r="AU96" s="5"/>
      <c r="AV96" s="5"/>
      <c r="AW96" s="5"/>
      <c r="AX96" s="5"/>
      <c r="AY96" s="5"/>
      <c r="AZ96" s="5"/>
      <c r="BA96" s="5"/>
      <c r="BB96" s="5"/>
    </row>
    <row r="97" spans="1:54" x14ac:dyDescent="0.3">
      <c r="A97" s="5">
        <v>15080</v>
      </c>
      <c r="B97" s="5"/>
      <c r="C97" s="5">
        <v>2.8007442963603451</v>
      </c>
      <c r="D97" s="5">
        <v>0.24046692466453595</v>
      </c>
      <c r="E97" s="5">
        <v>-1.7380603789184358E-2</v>
      </c>
      <c r="F97" s="5">
        <v>2.8286188286690505E-2</v>
      </c>
      <c r="G97" s="5">
        <v>9.8212993600720437E-3</v>
      </c>
      <c r="H97" s="5">
        <v>0.24103017546060895</v>
      </c>
      <c r="I97" s="5">
        <v>-2.7425486220146372E-2</v>
      </c>
      <c r="J97" s="5">
        <v>0.1134993663914063</v>
      </c>
      <c r="K97" s="5">
        <v>-6.0920937438760656E-3</v>
      </c>
      <c r="L97" s="5">
        <v>-9.2442232811589573E-2</v>
      </c>
      <c r="M97" s="5">
        <v>-2.946164927337706E-2</v>
      </c>
      <c r="N97" s="5">
        <v>-0.29279652833417219</v>
      </c>
      <c r="O97" s="5">
        <v>1.6013854181771005E-2</v>
      </c>
      <c r="P97" s="5">
        <v>0.36809815149727743</v>
      </c>
      <c r="Q97" s="5">
        <v>2.1475317297971329E-2</v>
      </c>
      <c r="R97" s="5">
        <v>5.1418018158051228E-2</v>
      </c>
      <c r="S97" s="5">
        <v>4.4692036219239714E-2</v>
      </c>
      <c r="T97" s="5">
        <v>0.13550940330414021</v>
      </c>
      <c r="U97" s="5">
        <v>5.3188589723894716E-2</v>
      </c>
      <c r="V97" s="5">
        <v>0.50501980934778834</v>
      </c>
      <c r="W97" s="5">
        <v>5.7027857679864437E-2</v>
      </c>
      <c r="X97" s="5">
        <v>0.93183653722955184</v>
      </c>
      <c r="Y97" s="5">
        <v>4.0695015764870383E-2</v>
      </c>
      <c r="Z97" s="5">
        <v>0.21324148131990453</v>
      </c>
      <c r="AA97" s="5">
        <v>1.6467851674690687E-2</v>
      </c>
      <c r="AB97" s="5">
        <v>0.22643859992306301</v>
      </c>
      <c r="AC97" s="5">
        <v>2.553677972841159E-2</v>
      </c>
      <c r="AD97" s="5">
        <v>1.4239625966136885E-2</v>
      </c>
      <c r="AE97" s="5">
        <v>2.2839160343963084E-2</v>
      </c>
      <c r="AF97" s="5">
        <v>0.61976005153981739</v>
      </c>
      <c r="AG97" s="5">
        <v>2.4192886824808437E-2</v>
      </c>
      <c r="AH97" s="5">
        <v>0.27268010106407709</v>
      </c>
      <c r="AI97" s="5">
        <v>1.521759004051516E-2</v>
      </c>
      <c r="AJ97" s="5">
        <v>0.16691170381759141</v>
      </c>
      <c r="AK97" s="5">
        <v>2.5943512735123853E-2</v>
      </c>
      <c r="AL97" s="5">
        <v>5.5999974607652644E-2</v>
      </c>
      <c r="AM97" s="5">
        <v>8.0215447941781454E-3</v>
      </c>
      <c r="AN97" s="5">
        <v>0.30023062745144713</v>
      </c>
      <c r="AO97" s="5">
        <v>4.5925534799841794E-2</v>
      </c>
      <c r="AP97" s="5">
        <v>6.0169021138372282E-2</v>
      </c>
      <c r="AQ97" s="5">
        <v>3.0448044189915627E-3</v>
      </c>
      <c r="AR97" s="5">
        <v>1.0921477901367149</v>
      </c>
      <c r="AS97" s="5"/>
      <c r="AT97" s="5"/>
      <c r="AU97" s="5"/>
      <c r="AV97" s="5"/>
      <c r="AW97" s="5"/>
      <c r="AX97" s="5"/>
      <c r="AY97" s="5"/>
      <c r="AZ97" s="5"/>
      <c r="BA97" s="5"/>
      <c r="BB97" s="5"/>
    </row>
    <row r="98" spans="1:54" x14ac:dyDescent="0.3">
      <c r="A98" s="5">
        <v>15070</v>
      </c>
      <c r="B98" s="5"/>
      <c r="C98" s="5">
        <v>2.8153503280230554</v>
      </c>
      <c r="D98" s="5">
        <v>0.23883852100104738</v>
      </c>
      <c r="E98" s="5">
        <v>-1.727066325373695E-2</v>
      </c>
      <c r="F98" s="5">
        <v>2.8119936160150062E-2</v>
      </c>
      <c r="G98" s="5">
        <v>9.7679901593894884E-3</v>
      </c>
      <c r="H98" s="5">
        <v>0.23983063868755655</v>
      </c>
      <c r="I98" s="5">
        <v>-2.7301417087658635E-2</v>
      </c>
      <c r="J98" s="5">
        <v>0.11303749542587919</v>
      </c>
      <c r="K98" s="5">
        <v>-6.0700816689920715E-3</v>
      </c>
      <c r="L98" s="5">
        <v>-9.2150540596308783E-2</v>
      </c>
      <c r="M98" s="5">
        <v>-2.9382223649159551E-2</v>
      </c>
      <c r="N98" s="5">
        <v>-0.29214221449556443</v>
      </c>
      <c r="O98" s="5">
        <v>1.5985480729239752E-2</v>
      </c>
      <c r="P98" s="5">
        <v>0.36761697653490166</v>
      </c>
      <c r="Q98" s="5">
        <v>2.1457259795273947E-2</v>
      </c>
      <c r="R98" s="5">
        <v>5.1398851269724523E-2</v>
      </c>
      <c r="S98" s="5">
        <v>4.4696374463903267E-2</v>
      </c>
      <c r="T98" s="5">
        <v>0.13558646348756953</v>
      </c>
      <c r="U98" s="5">
        <v>5.3244014807041065E-2</v>
      </c>
      <c r="V98" s="5">
        <v>0.5057860336446256</v>
      </c>
      <c r="W98" s="5">
        <v>5.7141581890073997E-2</v>
      </c>
      <c r="X98" s="5">
        <v>0.93414094396937064</v>
      </c>
      <c r="Y98" s="5">
        <v>4.0815212070774889E-2</v>
      </c>
      <c r="Z98" s="5">
        <v>0.21397418849997218</v>
      </c>
      <c r="AA98" s="5">
        <v>1.6532411510804861E-2</v>
      </c>
      <c r="AB98" s="5">
        <v>0.22743640963957587</v>
      </c>
      <c r="AC98" s="5">
        <v>2.5661771976882197E-2</v>
      </c>
      <c r="AD98" s="5">
        <v>1.43163000070642E-2</v>
      </c>
      <c r="AE98" s="5">
        <v>2.2973372869897458E-2</v>
      </c>
      <c r="AF98" s="5">
        <v>0.62370805411239794</v>
      </c>
      <c r="AG98" s="5">
        <v>2.4358993717511459E-2</v>
      </c>
      <c r="AH98" s="5">
        <v>0.27468801346435423</v>
      </c>
      <c r="AI98" s="5">
        <v>1.5337249987696509E-2</v>
      </c>
      <c r="AJ98" s="5">
        <v>0.16830790226383938</v>
      </c>
      <c r="AK98" s="5">
        <v>2.6173593175832104E-2</v>
      </c>
      <c r="AL98" s="5">
        <v>5.6524926711527333E-2</v>
      </c>
      <c r="AM98" s="5">
        <v>8.1008121627794711E-3</v>
      </c>
      <c r="AN98" s="5">
        <v>0.30335047668074483</v>
      </c>
      <c r="AO98" s="5">
        <v>4.6426273115869936E-2</v>
      </c>
      <c r="AP98" s="5">
        <v>6.0855976567204817E-2</v>
      </c>
      <c r="AQ98" s="5">
        <v>3.0811381065882831E-3</v>
      </c>
      <c r="AR98" s="5">
        <v>1.1057461581304668</v>
      </c>
      <c r="AS98" s="5"/>
      <c r="AT98" s="5"/>
      <c r="AU98" s="5"/>
      <c r="AV98" s="5"/>
      <c r="AW98" s="5"/>
      <c r="AX98" s="5"/>
      <c r="AY98" s="5"/>
      <c r="AZ98" s="5"/>
      <c r="BA98" s="5"/>
      <c r="BB98" s="5"/>
    </row>
    <row r="99" spans="1:54" x14ac:dyDescent="0.3">
      <c r="A99" s="5">
        <v>15060</v>
      </c>
      <c r="B99" s="5"/>
      <c r="C99" s="5">
        <v>2.8298516247698613</v>
      </c>
      <c r="D99" s="5">
        <v>0.23719746353303917</v>
      </c>
      <c r="E99" s="5">
        <v>-1.7159710087713456E-2</v>
      </c>
      <c r="F99" s="5">
        <v>2.7951887247922254E-2</v>
      </c>
      <c r="G99" s="5">
        <v>9.7140092183963279E-3</v>
      </c>
      <c r="H99" s="5">
        <v>0.23861353522621936</v>
      </c>
      <c r="I99" s="5">
        <v>-2.7175236916353446E-2</v>
      </c>
      <c r="J99" s="5">
        <v>0.11256646873127477</v>
      </c>
      <c r="K99" s="5">
        <v>-6.0475581053675582E-3</v>
      </c>
      <c r="L99" s="5">
        <v>-9.1850820287158602E-2</v>
      </c>
      <c r="M99" s="5">
        <v>-2.9300166564944146E-2</v>
      </c>
      <c r="N99" s="5">
        <v>-0.29146114608953205</v>
      </c>
      <c r="O99" s="5">
        <v>1.5955617776012905E-2</v>
      </c>
      <c r="P99" s="5">
        <v>0.36710111741968893</v>
      </c>
      <c r="Q99" s="5">
        <v>2.1437161980967755E-2</v>
      </c>
      <c r="R99" s="5">
        <v>5.1374781445926387E-2</v>
      </c>
      <c r="S99" s="5">
        <v>4.4696455264926813E-2</v>
      </c>
      <c r="T99" s="5">
        <v>0.13565068761878959</v>
      </c>
      <c r="U99" s="5">
        <v>5.3294454134241089E-2</v>
      </c>
      <c r="V99" s="5">
        <v>0.50650564696288869</v>
      </c>
      <c r="W99" s="5">
        <v>5.7250151161168383E-2</v>
      </c>
      <c r="X99" s="5">
        <v>0.93636332477497375</v>
      </c>
      <c r="Y99" s="5">
        <v>4.0931941638022384E-2</v>
      </c>
      <c r="Z99" s="5">
        <v>0.21468943663154744</v>
      </c>
      <c r="AA99" s="5">
        <v>1.6595685546671509E-2</v>
      </c>
      <c r="AB99" s="5">
        <v>0.228417508778125</v>
      </c>
      <c r="AC99" s="5">
        <v>2.578500160348144E-2</v>
      </c>
      <c r="AD99" s="5">
        <v>1.4392066269168271E-2</v>
      </c>
      <c r="AE99" s="5">
        <v>2.3106261327693452E-2</v>
      </c>
      <c r="AF99" s="5">
        <v>0.62762402298806819</v>
      </c>
      <c r="AG99" s="5">
        <v>2.4524014705722505E-2</v>
      </c>
      <c r="AH99" s="5">
        <v>0.27668568354367451</v>
      </c>
      <c r="AI99" s="5">
        <v>1.5456457814646307E-2</v>
      </c>
      <c r="AJ99" s="5">
        <v>0.16970054128178794</v>
      </c>
      <c r="AK99" s="5">
        <v>2.640335191757414E-2</v>
      </c>
      <c r="AL99" s="5">
        <v>5.7049714829159916E-2</v>
      </c>
      <c r="AM99" s="5">
        <v>8.1801364534256679E-3</v>
      </c>
      <c r="AN99" s="5">
        <v>0.30647563396954636</v>
      </c>
      <c r="AO99" s="5">
        <v>4.6928335449004523E-2</v>
      </c>
      <c r="AP99" s="5">
        <v>6.1545371967784271E-2</v>
      </c>
      <c r="AQ99" s="5">
        <v>3.1176327232073273E-3</v>
      </c>
      <c r="AR99" s="5">
        <v>1.1194163256560452</v>
      </c>
      <c r="AS99" s="5"/>
      <c r="AT99" s="5"/>
      <c r="AU99" s="5"/>
      <c r="AV99" s="5"/>
      <c r="AW99" s="5"/>
      <c r="AX99" s="5"/>
      <c r="AY99" s="5"/>
      <c r="AZ99" s="5"/>
      <c r="BA99" s="5"/>
      <c r="BB99" s="5"/>
    </row>
    <row r="100" spans="1:54" x14ac:dyDescent="0.3">
      <c r="A100" s="5">
        <v>15050</v>
      </c>
      <c r="B100" s="5"/>
      <c r="C100" s="5">
        <v>2.8442452808802474</v>
      </c>
      <c r="D100" s="5">
        <v>0.2355441195658417</v>
      </c>
      <c r="E100" s="5">
        <v>-1.7047769477846069E-2</v>
      </c>
      <c r="F100" s="5">
        <v>2.7782080116976991E-2</v>
      </c>
      <c r="G100" s="5">
        <v>9.6593690191217035E-3</v>
      </c>
      <c r="H100" s="5">
        <v>0.23737914755918627</v>
      </c>
      <c r="I100" s="5">
        <v>-2.7046974973096799E-2</v>
      </c>
      <c r="J100" s="5">
        <v>0.11208639491468261</v>
      </c>
      <c r="K100" s="5">
        <v>-6.0245281810521155E-3</v>
      </c>
      <c r="L100" s="5">
        <v>-9.1543138649600633E-2</v>
      </c>
      <c r="M100" s="5">
        <v>-2.9215495664866798E-2</v>
      </c>
      <c r="N100" s="5">
        <v>-0.29075346138522362</v>
      </c>
      <c r="O100" s="5">
        <v>1.5924270812486829E-2</v>
      </c>
      <c r="P100" s="5">
        <v>0.36655065193308045</v>
      </c>
      <c r="Q100" s="5">
        <v>2.141502553401415E-2</v>
      </c>
      <c r="R100" s="5">
        <v>5.1345805811106163E-2</v>
      </c>
      <c r="S100" s="5">
        <v>4.4692270112945874E-2</v>
      </c>
      <c r="T100" s="5">
        <v>0.13570203170891018</v>
      </c>
      <c r="U100" s="5">
        <v>5.3339883348235292E-2</v>
      </c>
      <c r="V100" s="5">
        <v>0.50717835148531987</v>
      </c>
      <c r="W100" s="5">
        <v>5.7353524474863894E-2</v>
      </c>
      <c r="X100" s="5">
        <v>0.93850289138926146</v>
      </c>
      <c r="Y100" s="5">
        <v>4.1045165034550794E-2</v>
      </c>
      <c r="Z100" s="5">
        <v>0.2153869937729341</v>
      </c>
      <c r="AA100" s="5">
        <v>1.6657653998221465E-2</v>
      </c>
      <c r="AB100" s="5">
        <v>0.22938160087212145</v>
      </c>
      <c r="AC100" s="5">
        <v>2.5906432586560356E-2</v>
      </c>
      <c r="AD100" s="5">
        <v>1.4466903328130731E-2</v>
      </c>
      <c r="AE100" s="5">
        <v>2.323778939417669E-2</v>
      </c>
      <c r="AF100" s="5">
        <v>0.63150692486365023</v>
      </c>
      <c r="AG100" s="5">
        <v>2.4687907830747088E-2</v>
      </c>
      <c r="AH100" s="5">
        <v>0.27867262299572249</v>
      </c>
      <c r="AI100" s="5">
        <v>1.5575185586921147E-2</v>
      </c>
      <c r="AJ100" s="5">
        <v>0.17108930905493461</v>
      </c>
      <c r="AK100" s="5">
        <v>2.6632739996993716E-2</v>
      </c>
      <c r="AL100" s="5">
        <v>5.7574232997605577E-2</v>
      </c>
      <c r="AM100" s="5">
        <v>8.2595025706288829E-3</v>
      </c>
      <c r="AN100" s="5">
        <v>0.30960554228629977</v>
      </c>
      <c r="AO100" s="5">
        <v>4.7431638599094536E-2</v>
      </c>
      <c r="AP100" s="5">
        <v>6.2237102061986557E-2</v>
      </c>
      <c r="AQ100" s="5">
        <v>3.1542831885088877E-3</v>
      </c>
      <c r="AR100" s="5">
        <v>1.133156581286358</v>
      </c>
      <c r="AS100" s="5"/>
      <c r="AT100" s="5"/>
      <c r="AU100" s="5"/>
      <c r="AV100" s="5"/>
      <c r="AW100" s="5"/>
      <c r="AX100" s="5"/>
      <c r="AY100" s="5"/>
      <c r="AZ100" s="5"/>
      <c r="BA100" s="5"/>
      <c r="BB100" s="5"/>
    </row>
    <row r="101" spans="1:54" x14ac:dyDescent="0.3">
      <c r="A101" s="5">
        <v>15040</v>
      </c>
      <c r="B101" s="5"/>
      <c r="C101" s="5">
        <v>2.8585283863261584</v>
      </c>
      <c r="D101" s="5">
        <v>0.23387885839064376</v>
      </c>
      <c r="E101" s="5">
        <v>-1.6934866799405982E-2</v>
      </c>
      <c r="F101" s="5">
        <v>2.7610553710274259E-2</v>
      </c>
      <c r="G101" s="5">
        <v>9.6040821966012369E-3</v>
      </c>
      <c r="H101" s="5">
        <v>0.236127762434095</v>
      </c>
      <c r="I101" s="5">
        <v>-2.6916661063077718E-2</v>
      </c>
      <c r="J101" s="5">
        <v>0.11159738500848952</v>
      </c>
      <c r="K101" s="5">
        <v>-6.0009971636297288E-3</v>
      </c>
      <c r="L101" s="5">
        <v>-9.1227564688647941E-2</v>
      </c>
      <c r="M101" s="5">
        <v>-2.9128229339230687E-2</v>
      </c>
      <c r="N101" s="5">
        <v>-0.29001930632223044</v>
      </c>
      <c r="O101" s="5">
        <v>1.5891445758727231E-2</v>
      </c>
      <c r="P101" s="5">
        <v>0.36596566787715756</v>
      </c>
      <c r="Q101" s="5">
        <v>2.1390852721097135E-2</v>
      </c>
      <c r="R101" s="5">
        <v>5.1311922891433756E-2</v>
      </c>
      <c r="S101" s="5">
        <v>4.46838117008981E-2</v>
      </c>
      <c r="T101" s="5">
        <v>0.13574045533130116</v>
      </c>
      <c r="U101" s="5">
        <v>5.3380279443765291E-2</v>
      </c>
      <c r="V101" s="5">
        <v>0.50780386166472968</v>
      </c>
      <c r="W101" s="5">
        <v>5.7451662120060046E-2</v>
      </c>
      <c r="X101" s="5">
        <v>0.94055887540280148</v>
      </c>
      <c r="Y101" s="5">
        <v>4.1154843619175908E-2</v>
      </c>
      <c r="Z101" s="5">
        <v>0.21606663167845297</v>
      </c>
      <c r="AA101" s="5">
        <v>1.6718297328441024E-2</v>
      </c>
      <c r="AB101" s="5">
        <v>0.23032839227481533</v>
      </c>
      <c r="AC101" s="5">
        <v>2.6026029152067927E-2</v>
      </c>
      <c r="AD101" s="5">
        <v>1.4540789855654596E-2</v>
      </c>
      <c r="AE101" s="5">
        <v>2.3367920828622678E-2</v>
      </c>
      <c r="AF101" s="5">
        <v>0.63535572662950124</v>
      </c>
      <c r="AG101" s="5">
        <v>2.4850631058120805E-2</v>
      </c>
      <c r="AH101" s="5">
        <v>0.28064834168653729</v>
      </c>
      <c r="AI101" s="5">
        <v>1.5693405212155471E-2</v>
      </c>
      <c r="AJ101" s="5">
        <v>0.1724738914077901</v>
      </c>
      <c r="AK101" s="5">
        <v>2.6861707985231419E-2</v>
      </c>
      <c r="AL101" s="5">
        <v>5.8098374034310396E-2</v>
      </c>
      <c r="AM101" s="5">
        <v>8.3388952134703064E-3</v>
      </c>
      <c r="AN101" s="5">
        <v>0.31273963577163666</v>
      </c>
      <c r="AO101" s="5">
        <v>4.7936097844750572E-2</v>
      </c>
      <c r="AP101" s="5">
        <v>6.2931059361457875E-2</v>
      </c>
      <c r="AQ101" s="5">
        <v>3.1910842997766981E-3</v>
      </c>
      <c r="AR101" s="5">
        <v>1.1469651661344937</v>
      </c>
      <c r="AS101" s="5"/>
      <c r="AT101" s="5"/>
      <c r="AU101" s="5"/>
      <c r="AV101" s="5"/>
      <c r="AW101" s="5"/>
      <c r="AX101" s="5"/>
      <c r="AY101" s="5"/>
      <c r="AZ101" s="5"/>
      <c r="BA101" s="5"/>
      <c r="BB101" s="5"/>
    </row>
    <row r="102" spans="1:54" x14ac:dyDescent="0.3">
      <c r="A102" s="5">
        <v>15030</v>
      </c>
      <c r="B102" s="5"/>
      <c r="C102" s="5">
        <v>2.8726980275616265</v>
      </c>
      <c r="D102" s="5">
        <v>0.23220205114028442</v>
      </c>
      <c r="E102" s="5">
        <v>-1.6821027606204998E-2</v>
      </c>
      <c r="F102" s="5">
        <v>2.7437347331340522E-2</v>
      </c>
      <c r="G102" s="5">
        <v>9.5481615338678591E-3</v>
      </c>
      <c r="H102" s="5">
        <v>0.23485967075037681</v>
      </c>
      <c r="I102" s="5">
        <v>-2.6784325518146551E-2</v>
      </c>
      <c r="J102" s="5">
        <v>0.11109955242765326</v>
      </c>
      <c r="K102" s="5">
        <v>-5.9769704582449869E-3</v>
      </c>
      <c r="L102" s="5">
        <v>-9.0904169624060754E-2</v>
      </c>
      <c r="M102" s="5">
        <v>-2.9038386718321381E-2</v>
      </c>
      <c r="N102" s="5">
        <v>-0.28925883446686912</v>
      </c>
      <c r="O102" s="5">
        <v>1.5857148963075825E-2</v>
      </c>
      <c r="P102" s="5">
        <v>0.36534626306596463</v>
      </c>
      <c r="Q102" s="5">
        <v>2.1364646397491631E-2</v>
      </c>
      <c r="R102" s="5">
        <v>5.1273132620169214E-2</v>
      </c>
      <c r="S102" s="5">
        <v>4.467107393152335E-2</v>
      </c>
      <c r="T102" s="5">
        <v>0.1357659216527585</v>
      </c>
      <c r="U102" s="5">
        <v>5.3415620783016503E-2</v>
      </c>
      <c r="V102" s="5">
        <v>0.5083819043998683</v>
      </c>
      <c r="W102" s="5">
        <v>5.7544525715827147E-2</v>
      </c>
      <c r="X102" s="5">
        <v>0.94253052867712517</v>
      </c>
      <c r="Y102" s="5">
        <v>4.1260939561985378E-2</v>
      </c>
      <c r="Z102" s="5">
        <v>0.21672812591426133</v>
      </c>
      <c r="AA102" s="5">
        <v>1.6777596256917441E-2</v>
      </c>
      <c r="AB102" s="5">
        <v>0.23125759229744208</v>
      </c>
      <c r="AC102" s="5">
        <v>2.6143755789739171E-2</v>
      </c>
      <c r="AD102" s="5">
        <v>1.4613704628728874E-2</v>
      </c>
      <c r="AE102" s="5">
        <v>2.3496619487822924E-2</v>
      </c>
      <c r="AF102" s="5">
        <v>0.63916939577892562</v>
      </c>
      <c r="AG102" s="5">
        <v>2.5012142293407379E-2</v>
      </c>
      <c r="AH102" s="5">
        <v>0.28261234782806921</v>
      </c>
      <c r="AI102" s="5">
        <v>1.5811088449355089E-2</v>
      </c>
      <c r="AJ102" s="5">
        <v>0.17385397190192453</v>
      </c>
      <c r="AK102" s="5">
        <v>2.7090206001683742E-2</v>
      </c>
      <c r="AL102" s="5">
        <v>5.8622029563734301E-2</v>
      </c>
      <c r="AM102" s="5">
        <v>8.4182988788932458E-3</v>
      </c>
      <c r="AN102" s="5">
        <v>0.31587733983915417</v>
      </c>
      <c r="AO102" s="5">
        <v>4.8441626954873265E-2</v>
      </c>
      <c r="AP102" s="5">
        <v>6.3627134177044603E-2</v>
      </c>
      <c r="AQ102" s="5">
        <v>3.2280307320795357E-3</v>
      </c>
      <c r="AR102" s="5">
        <v>1.1608402737887151</v>
      </c>
      <c r="AS102" s="5"/>
      <c r="AT102" s="5"/>
      <c r="AU102" s="5"/>
      <c r="AV102" s="5"/>
      <c r="AW102" s="5"/>
      <c r="AX102" s="5"/>
      <c r="AY102" s="5"/>
      <c r="AZ102" s="5"/>
      <c r="BA102" s="5"/>
      <c r="BB102" s="5"/>
    </row>
    <row r="103" spans="1:54" x14ac:dyDescent="0.3">
      <c r="A103" s="5">
        <v>15020</v>
      </c>
      <c r="B103" s="5"/>
      <c r="C103" s="5">
        <v>2.8867512883235809</v>
      </c>
      <c r="D103" s="5">
        <v>0.23051407064447688</v>
      </c>
      <c r="E103" s="5">
        <v>-1.6706277620529154E-2</v>
      </c>
      <c r="F103" s="5">
        <v>2.7262500628693453E-2</v>
      </c>
      <c r="G103" s="5">
        <v>9.49161995687655E-3</v>
      </c>
      <c r="H103" s="5">
        <v>0.23357516744406798</v>
      </c>
      <c r="I103" s="5">
        <v>-2.6649999184901418E-2</v>
      </c>
      <c r="J103" s="5">
        <v>0.11059301292581866</v>
      </c>
      <c r="K103" s="5">
        <v>-5.9524536055617864E-3</v>
      </c>
      <c r="L103" s="5">
        <v>-9.0573026864448777E-2</v>
      </c>
      <c r="M103" s="5">
        <v>-2.8945987665856605E-2</v>
      </c>
      <c r="N103" s="5">
        <v>-0.28847220696470938</v>
      </c>
      <c r="O103" s="5">
        <v>1.5821387200547776E-2</v>
      </c>
      <c r="P103" s="5">
        <v>0.36469254531200057</v>
      </c>
      <c r="Q103" s="5">
        <v>2.1336410007652427E-2</v>
      </c>
      <c r="R103" s="5">
        <v>5.1229436342378462E-2</v>
      </c>
      <c r="S103" s="5">
        <v>4.4654051924316707E-2</v>
      </c>
      <c r="T103" s="5">
        <v>0.13577839746309972</v>
      </c>
      <c r="U103" s="5">
        <v>5.3445887110488664E-2</v>
      </c>
      <c r="V103" s="5">
        <v>0.50891221920636687</v>
      </c>
      <c r="W103" s="5">
        <v>5.7632078233903108E-2</v>
      </c>
      <c r="X103" s="5">
        <v>0.94441712376123144</v>
      </c>
      <c r="Y103" s="5">
        <v>4.1363415864494754E-2</v>
      </c>
      <c r="Z103" s="5">
        <v>0.21737125597325968</v>
      </c>
      <c r="AA103" s="5">
        <v>1.6835531769341789E-2</v>
      </c>
      <c r="AB103" s="5">
        <v>0.23216891334718839</v>
      </c>
      <c r="AC103" s="5">
        <v>2.6259577269310781E-2</v>
      </c>
      <c r="AD103" s="5">
        <v>1.4685626538935534E-2</v>
      </c>
      <c r="AE103" s="5">
        <v>2.3623849341263874E-2</v>
      </c>
      <c r="AF103" s="5">
        <v>0.64294690082186956</v>
      </c>
      <c r="AG103" s="5">
        <v>2.51723993982109E-2</v>
      </c>
      <c r="AH103" s="5">
        <v>0.2845641481546714</v>
      </c>
      <c r="AI103" s="5">
        <v>1.5928206918382624E-2</v>
      </c>
      <c r="AJ103" s="5">
        <v>0.17522923193440154</v>
      </c>
      <c r="AK103" s="5">
        <v>2.7318183728177192E-2</v>
      </c>
      <c r="AL103" s="5">
        <v>5.9145090044951956E-2</v>
      </c>
      <c r="AM103" s="5">
        <v>8.4976978651461598E-3</v>
      </c>
      <c r="AN103" s="5">
        <v>0.31901807128212967</v>
      </c>
      <c r="AO103" s="5">
        <v>4.894813820112346E-2</v>
      </c>
      <c r="AP103" s="5">
        <v>6.4325214629484428E-2</v>
      </c>
      <c r="AQ103" s="5">
        <v>3.265117038497193E-3</v>
      </c>
      <c r="AR103" s="5">
        <v>1.1747800502704102</v>
      </c>
      <c r="AS103" s="5"/>
      <c r="AT103" s="5"/>
      <c r="AU103" s="5"/>
      <c r="AV103" s="5"/>
      <c r="AW103" s="5"/>
      <c r="AX103" s="5"/>
      <c r="AY103" s="5"/>
      <c r="AZ103" s="5"/>
      <c r="BA103" s="5"/>
      <c r="BB103" s="5"/>
    </row>
    <row r="104" spans="1:54" x14ac:dyDescent="0.3">
      <c r="A104" s="5">
        <v>15010</v>
      </c>
      <c r="B104" s="5"/>
      <c r="C104" s="5">
        <v>2.9006852504436202</v>
      </c>
      <c r="D104" s="5">
        <v>0.22881529128455208</v>
      </c>
      <c r="E104" s="5">
        <v>-1.6590642723010668E-2</v>
      </c>
      <c r="F104" s="5">
        <v>2.7086053580123625E-2</v>
      </c>
      <c r="G104" s="5">
        <v>9.4344705293656125E-3</v>
      </c>
      <c r="H104" s="5">
        <v>0.23227455137075387</v>
      </c>
      <c r="I104" s="5">
        <v>-2.651371341252972E-2</v>
      </c>
      <c r="J104" s="5">
        <v>0.11007788455029885</v>
      </c>
      <c r="K104" s="5">
        <v>-5.9274522796553975E-3</v>
      </c>
      <c r="L104" s="5">
        <v>-9.0234211980292106E-2</v>
      </c>
      <c r="M104" s="5">
        <v>-2.8851052772072942E-2</v>
      </c>
      <c r="N104" s="5">
        <v>-0.28765959248936335</v>
      </c>
      <c r="O104" s="5">
        <v>1.5784167671020085E-2</v>
      </c>
      <c r="P104" s="5">
        <v>0.36400463240786396</v>
      </c>
      <c r="Q104" s="5">
        <v>2.130614758552201E-2</v>
      </c>
      <c r="R104" s="5">
        <v>5.1180836818988995E-2</v>
      </c>
      <c r="S104" s="5">
        <v>4.4632742021927144E-2</v>
      </c>
      <c r="T104" s="5">
        <v>0.13577785320316266</v>
      </c>
      <c r="U104" s="5">
        <v>5.3471059567281487E-2</v>
      </c>
      <c r="V104" s="5">
        <v>0.50939455838261116</v>
      </c>
      <c r="W104" s="5">
        <v>5.7714284020682391E-2</v>
      </c>
      <c r="X104" s="5">
        <v>0.94621795430098277</v>
      </c>
      <c r="Y104" s="5">
        <v>4.1462236379551889E-2</v>
      </c>
      <c r="Z104" s="5">
        <v>0.21799580538901425</v>
      </c>
      <c r="AA104" s="5">
        <v>1.6892085126963281E-2</v>
      </c>
      <c r="AB104" s="5">
        <v>0.2330620710648974</v>
      </c>
      <c r="AC104" s="5">
        <v>2.6373458656754546E-2</v>
      </c>
      <c r="AD104" s="5">
        <v>1.4756534601793866E-2</v>
      </c>
      <c r="AE104" s="5">
        <v>2.3749574486410987E-2</v>
      </c>
      <c r="AF104" s="5">
        <v>0.64668721170269849</v>
      </c>
      <c r="AG104" s="5">
        <v>2.5331360206395405E-2</v>
      </c>
      <c r="AH104" s="5">
        <v>0.2865032481024592</v>
      </c>
      <c r="AI104" s="5">
        <v>1.6044732109631591E-2</v>
      </c>
      <c r="AJ104" s="5">
        <v>0.17659935083858871</v>
      </c>
      <c r="AK104" s="5">
        <v>2.7545590423553333E-2</v>
      </c>
      <c r="AL104" s="5">
        <v>5.9667444800224026E-2</v>
      </c>
      <c r="AM104" s="5">
        <v>8.5770762753757147E-3</v>
      </c>
      <c r="AN104" s="5">
        <v>0.32216123838617122</v>
      </c>
      <c r="AO104" s="5">
        <v>4.945554237134063E-2</v>
      </c>
      <c r="AP104" s="5">
        <v>6.5025186661377118E-2</v>
      </c>
      <c r="AQ104" s="5">
        <v>3.3023376504120031E-3</v>
      </c>
      <c r="AR104" s="5">
        <v>1.1887825940154129</v>
      </c>
      <c r="AS104" s="5"/>
      <c r="AT104" s="5"/>
      <c r="AU104" s="5"/>
      <c r="AV104" s="5"/>
      <c r="AW104" s="5"/>
      <c r="AX104" s="5"/>
      <c r="AY104" s="5"/>
      <c r="AZ104" s="5"/>
      <c r="BA104" s="5"/>
      <c r="BB104" s="5"/>
    </row>
    <row r="105" spans="1:54" x14ac:dyDescent="0.3">
      <c r="A105" s="5">
        <v>15000</v>
      </c>
      <c r="B105" s="5"/>
      <c r="C105" s="5">
        <v>2.9144969946705466</v>
      </c>
      <c r="D105" s="5">
        <v>0.22710608884780009</v>
      </c>
      <c r="E105" s="5">
        <v>-1.6474148942443499E-2</v>
      </c>
      <c r="F105" s="5">
        <v>2.6908046476842435E-2</v>
      </c>
      <c r="G105" s="5">
        <v>9.3767264476574859E-3</v>
      </c>
      <c r="H105" s="5">
        <v>0.23095812518670877</v>
      </c>
      <c r="I105" s="5">
        <v>-2.6375500040411014E-2</v>
      </c>
      <c r="J105" s="5">
        <v>0.10955428759594535</v>
      </c>
      <c r="K105" s="5">
        <v>-5.9019722858391702E-3</v>
      </c>
      <c r="L105" s="5">
        <v>-8.9887802675893413E-2</v>
      </c>
      <c r="M105" s="5">
        <v>-2.875360334645281E-2</v>
      </c>
      <c r="N105" s="5">
        <v>-0.2868211671875508</v>
      </c>
      <c r="O105" s="5">
        <v>1.5745497997211193E-2</v>
      </c>
      <c r="P105" s="5">
        <v>0.36328265210304567</v>
      </c>
      <c r="Q105" s="5">
        <v>2.12738637545557E-2</v>
      </c>
      <c r="R105" s="5">
        <v>5.1127338230179675E-2</v>
      </c>
      <c r="S105" s="5">
        <v>4.4607141795995175E-2</v>
      </c>
      <c r="T105" s="5">
        <v>0.13576426299118011</v>
      </c>
      <c r="U105" s="5">
        <v>5.3491120704783124E-2</v>
      </c>
      <c r="V105" s="5">
        <v>0.50982868717041696</v>
      </c>
      <c r="W105" s="5">
        <v>5.7791108818680569E-2</v>
      </c>
      <c r="X105" s="5">
        <v>0.94793233544110755</v>
      </c>
      <c r="Y105" s="5">
        <v>4.1557365830975163E-2</v>
      </c>
      <c r="Z105" s="5">
        <v>0.21860156184861376</v>
      </c>
      <c r="AA105" s="5">
        <v>1.6947237875989209E-2</v>
      </c>
      <c r="AB105" s="5">
        <v>0.23393678446242325</v>
      </c>
      <c r="AC105" s="5">
        <v>2.6485365330519373E-2</v>
      </c>
      <c r="AD105" s="5">
        <v>1.4826407966137503E-2</v>
      </c>
      <c r="AE105" s="5">
        <v>2.387375916409009E-2</v>
      </c>
      <c r="AF105" s="5">
        <v>0.6503893002218597</v>
      </c>
      <c r="AG105" s="5">
        <v>2.5488982540504933E-2</v>
      </c>
      <c r="AH105" s="5">
        <v>0.2884291519914709</v>
      </c>
      <c r="AI105" s="5">
        <v>1.6160635393886069E-2</v>
      </c>
      <c r="AJ105" s="5">
        <v>0.17796400598730328</v>
      </c>
      <c r="AK105" s="5">
        <v>2.7772374938662588E-2</v>
      </c>
      <c r="AL105" s="5">
        <v>6.0188982044541914E-2</v>
      </c>
      <c r="AM105" s="5">
        <v>8.656418021370002E-3</v>
      </c>
      <c r="AN105" s="5">
        <v>0.3253062410478591</v>
      </c>
      <c r="AO105" s="5">
        <v>4.9963748783920472E-2</v>
      </c>
      <c r="AP105" s="5">
        <v>6.5726934050447106E-2</v>
      </c>
      <c r="AQ105" s="5">
        <v>3.3396868778667148E-3</v>
      </c>
      <c r="AR105" s="5">
        <v>1.2028459558791318</v>
      </c>
      <c r="AS105" s="5"/>
      <c r="AT105" s="5"/>
      <c r="AU105" s="5"/>
      <c r="AV105" s="5"/>
      <c r="AW105" s="5"/>
      <c r="AX105" s="5"/>
      <c r="AY105" s="5"/>
      <c r="AZ105" s="5"/>
      <c r="BA105" s="5"/>
      <c r="BB105" s="5"/>
    </row>
    <row r="106" spans="1:54" x14ac:dyDescent="0.3">
      <c r="A106" s="5">
        <v>14990</v>
      </c>
      <c r="B106" s="5"/>
      <c r="C106" s="5">
        <v>2.9281836015035054</v>
      </c>
      <c r="D106" s="5">
        <v>0.22538684038149531</v>
      </c>
      <c r="E106" s="5">
        <v>-1.6356822445548612E-2</v>
      </c>
      <c r="F106" s="5">
        <v>2.6728519907504984E-2</v>
      </c>
      <c r="G106" s="5">
        <v>9.3184010354021608E-3</v>
      </c>
      <c r="H106" s="5">
        <v>0.22962619522830097</v>
      </c>
      <c r="I106" s="5">
        <v>-2.6235391385488423E-2</v>
      </c>
      <c r="J106" s="5">
        <v>0.10902234455793218</v>
      </c>
      <c r="K106" s="5">
        <v>-5.8760195584267932E-3</v>
      </c>
      <c r="L106" s="5">
        <v>-8.9533878760275451E-2</v>
      </c>
      <c r="M106" s="5">
        <v>-2.8653661410094382E-2</v>
      </c>
      <c r="N106" s="5">
        <v>-0.28595711462046303</v>
      </c>
      <c r="O106" s="5">
        <v>1.5705386222452131E-2</v>
      </c>
      <c r="P106" s="5">
        <v>0.36252674207585678</v>
      </c>
      <c r="Q106" s="5">
        <v>2.1239563727462874E-2</v>
      </c>
      <c r="R106" s="5">
        <v>5.1068946178099227E-2</v>
      </c>
      <c r="S106" s="5">
        <v>4.4577250052422579E-2</v>
      </c>
      <c r="T106" s="5">
        <v>0.13573760464750609</v>
      </c>
      <c r="U106" s="5">
        <v>5.3506054497749853E-2</v>
      </c>
      <c r="V106" s="5">
        <v>0.51021438391037455</v>
      </c>
      <c r="W106" s="5">
        <v>5.7862519787457802E-2</v>
      </c>
      <c r="X106" s="5">
        <v>0.94955960421951136</v>
      </c>
      <c r="Y106" s="5">
        <v>4.1648769832912685E-2</v>
      </c>
      <c r="Z106" s="5">
        <v>0.21918831730439128</v>
      </c>
      <c r="AA106" s="5">
        <v>1.7000971856924067E-2</v>
      </c>
      <c r="AB106" s="5">
        <v>0.23479277605955548</v>
      </c>
      <c r="AC106" s="5">
        <v>2.65952629977723E-2</v>
      </c>
      <c r="AD106" s="5">
        <v>1.4895225923518269E-2</v>
      </c>
      <c r="AE106" s="5">
        <v>2.3996367773957795E-2</v>
      </c>
      <c r="AF106" s="5">
        <v>0.65405214046123195</v>
      </c>
      <c r="AG106" s="5">
        <v>2.5645224228376295E-2</v>
      </c>
      <c r="AH106" s="5">
        <v>0.29034136321054971</v>
      </c>
      <c r="AI106" s="5">
        <v>1.6275888032362466E-2</v>
      </c>
      <c r="AJ106" s="5">
        <v>0.17932287289827747</v>
      </c>
      <c r="AK106" s="5">
        <v>2.7998485731764548E-2</v>
      </c>
      <c r="AL106" s="5">
        <v>6.0709588916137737E-2</v>
      </c>
      <c r="AM106" s="5">
        <v>8.7357068274522935E-3</v>
      </c>
      <c r="AN106" s="5">
        <v>0.3284524708993764</v>
      </c>
      <c r="AO106" s="5">
        <v>5.0472665303154932E-2</v>
      </c>
      <c r="AP106" s="5">
        <v>6.6430338424115221E-2</v>
      </c>
      <c r="AQ106" s="5">
        <v>3.3771589099897809E-3</v>
      </c>
      <c r="AR106" s="5">
        <v>1.2169681391659586</v>
      </c>
      <c r="AS106" s="5"/>
      <c r="AT106" s="5"/>
      <c r="AU106" s="5"/>
      <c r="AV106" s="5"/>
      <c r="AW106" s="5"/>
      <c r="AX106" s="5"/>
      <c r="AY106" s="5"/>
      <c r="AZ106" s="5"/>
      <c r="BA106" s="5"/>
      <c r="BB106" s="5"/>
    </row>
    <row r="107" spans="1:54" x14ac:dyDescent="0.3">
      <c r="A107" s="5">
        <v>14980</v>
      </c>
      <c r="B107" s="5"/>
      <c r="C107" s="5">
        <v>2.9417421520354305</v>
      </c>
      <c r="D107" s="5">
        <v>0.22365792404668633</v>
      </c>
      <c r="E107" s="5">
        <v>-1.6238689526694661E-2</v>
      </c>
      <c r="F107" s="5">
        <v>2.6547514742117344E-2</v>
      </c>
      <c r="G107" s="5">
        <v>9.2595077382659867E-3</v>
      </c>
      <c r="H107" s="5">
        <v>0.22827907138972892</v>
      </c>
      <c r="I107" s="5">
        <v>-2.6093420229415243E-2</v>
      </c>
      <c r="J107" s="5">
        <v>0.10848218008347976</v>
      </c>
      <c r="K107" s="5">
        <v>-5.8496001584314805E-3</v>
      </c>
      <c r="L107" s="5">
        <v>-8.9172522117037661E-2</v>
      </c>
      <c r="M107" s="5">
        <v>-2.8551249687728413E-2</v>
      </c>
      <c r="N107" s="5">
        <v>-0.28506762570144506</v>
      </c>
      <c r="O107" s="5">
        <v>1.5663840808249768E-2</v>
      </c>
      <c r="P107" s="5">
        <v>0.36173704990049105</v>
      </c>
      <c r="Q107" s="5">
        <v>2.1203253305663035E-2</v>
      </c>
      <c r="R107" s="5">
        <v>5.1005667688908587E-2</v>
      </c>
      <c r="S107" s="5">
        <v>4.4543066836068353E-2</v>
      </c>
      <c r="T107" s="5">
        <v>0.13569785971766907</v>
      </c>
      <c r="U107" s="5">
        <v>5.351584635676495E-2</v>
      </c>
      <c r="V107" s="5">
        <v>0.51055144019173548</v>
      </c>
      <c r="W107" s="5">
        <v>5.7928485523984954E-2</v>
      </c>
      <c r="X107" s="5">
        <v>0.95109911995359764</v>
      </c>
      <c r="Y107" s="5">
        <v>4.1736414908907782E-2</v>
      </c>
      <c r="Z107" s="5">
        <v>0.21975586808442737</v>
      </c>
      <c r="AA107" s="5">
        <v>1.7053269213842044E-2</v>
      </c>
      <c r="AB107" s="5">
        <v>0.23562977202042421</v>
      </c>
      <c r="AC107" s="5">
        <v>2.6703117710628742E-2</v>
      </c>
      <c r="AD107" s="5">
        <v>1.4962967917632025E-2</v>
      </c>
      <c r="AE107" s="5">
        <v>2.4117364890053224E-2</v>
      </c>
      <c r="AF107" s="5">
        <v>0.6576747092129327</v>
      </c>
      <c r="AG107" s="5">
        <v>2.5800043119937738E-2</v>
      </c>
      <c r="AH107" s="5">
        <v>0.29223938440488018</v>
      </c>
      <c r="AI107" s="5">
        <v>1.6390461186929731E-2</v>
      </c>
      <c r="AJ107" s="5">
        <v>0.18067562534189946</v>
      </c>
      <c r="AK107" s="5">
        <v>2.822387088432941E-2</v>
      </c>
      <c r="AL107" s="5">
        <v>6.1229151507959066E-2</v>
      </c>
      <c r="AM107" s="5">
        <v>8.8149262345248343E-3</v>
      </c>
      <c r="AN107" s="5">
        <v>0.33159931143917354</v>
      </c>
      <c r="AO107" s="5">
        <v>5.0982198355543983E-2</v>
      </c>
      <c r="AP107" s="5">
        <v>6.7135279275388621E-2</v>
      </c>
      <c r="AQ107" s="5">
        <v>3.4147478154890496E-3</v>
      </c>
      <c r="AR107" s="5">
        <v>1.2311470996832992</v>
      </c>
      <c r="AS107" s="5"/>
      <c r="AT107" s="5"/>
      <c r="AU107" s="5"/>
      <c r="AV107" s="5"/>
      <c r="AW107" s="5"/>
      <c r="AX107" s="5"/>
      <c r="AY107" s="5"/>
      <c r="AZ107" s="5"/>
      <c r="BA107" s="5"/>
      <c r="BB107" s="5"/>
    </row>
    <row r="108" spans="1:54" x14ac:dyDescent="0.3">
      <c r="A108" s="5">
        <v>14970</v>
      </c>
      <c r="B108" s="5"/>
      <c r="C108" s="5">
        <v>2.9551697288066352</v>
      </c>
      <c r="D108" s="5">
        <v>0.22191971897183493</v>
      </c>
      <c r="E108" s="5">
        <v>-1.6119776597580199E-2</v>
      </c>
      <c r="F108" s="5">
        <v>2.6365072115837239E-2</v>
      </c>
      <c r="G108" s="5">
        <v>9.20006011856901E-3</v>
      </c>
      <c r="H108" s="5">
        <v>0.22691706699915923</v>
      </c>
      <c r="I108" s="5">
        <v>-2.5949619805484464E-2</v>
      </c>
      <c r="J108" s="5">
        <v>0.10793392092254428</v>
      </c>
      <c r="K108" s="5">
        <v>-5.8227202712031094E-3</v>
      </c>
      <c r="L108" s="5">
        <v>-8.8803816673187624E-2</v>
      </c>
      <c r="M108" s="5">
        <v>-2.8446391599385133E-2</v>
      </c>
      <c r="N108" s="5">
        <v>-0.28415289863002097</v>
      </c>
      <c r="O108" s="5">
        <v>1.5620870631642839E-2</v>
      </c>
      <c r="P108" s="5">
        <v>0.36091373300922136</v>
      </c>
      <c r="Q108" s="5">
        <v>2.1164938878455754E-2</v>
      </c>
      <c r="R108" s="5">
        <v>5.093751121414232E-2</v>
      </c>
      <c r="S108" s="5">
        <v>4.4504593434864813E-2</v>
      </c>
      <c r="T108" s="5">
        <v>0.13564501349372848</v>
      </c>
      <c r="U108" s="5">
        <v>5.3520483140065966E-2</v>
      </c>
      <c r="V108" s="5">
        <v>0.51083966099671507</v>
      </c>
      <c r="W108" s="5">
        <v>5.7988976082436382E-2</v>
      </c>
      <c r="X108" s="5">
        <v>0.95255026461831827</v>
      </c>
      <c r="Y108" s="5">
        <v>4.1820268510657656E-2</v>
      </c>
      <c r="Z108" s="5">
        <v>0.22030401500176552</v>
      </c>
      <c r="AA108" s="5">
        <v>1.7104112403586742E-2</v>
      </c>
      <c r="AB108" s="5">
        <v>0.23644750228930439</v>
      </c>
      <c r="AC108" s="5">
        <v>2.6808895882362495E-2</v>
      </c>
      <c r="AD108" s="5">
        <v>1.5029613553760918E-2</v>
      </c>
      <c r="AE108" s="5">
        <v>2.423671527642219E-2</v>
      </c>
      <c r="AF108" s="5">
        <v>0.6612559864113946</v>
      </c>
      <c r="AG108" s="5">
        <v>2.5953397104184962E-2</v>
      </c>
      <c r="AH108" s="5">
        <v>0.29412271766609466</v>
      </c>
      <c r="AI108" s="5">
        <v>1.650432593050442E-2</v>
      </c>
      <c r="AJ108" s="5">
        <v>0.18202193545120862</v>
      </c>
      <c r="AK108" s="5">
        <v>2.8448478117239169E-2</v>
      </c>
      <c r="AL108" s="5">
        <v>6.1747554900102752E-2</v>
      </c>
      <c r="AM108" s="5">
        <v>8.8940596042628838E-3</v>
      </c>
      <c r="AN108" s="5">
        <v>0.33474613816865867</v>
      </c>
      <c r="AO108" s="5">
        <v>5.1492252947084094E-2</v>
      </c>
      <c r="AP108" s="5">
        <v>6.7841633980085303E-2</v>
      </c>
      <c r="AQ108" s="5">
        <v>3.4524475432145601E-3</v>
      </c>
      <c r="AR108" s="5">
        <v>1.2453807458207033</v>
      </c>
      <c r="AS108" s="5"/>
      <c r="AT108" s="5"/>
      <c r="AU108" s="5"/>
      <c r="AV108" s="5"/>
      <c r="AW108" s="5"/>
      <c r="AX108" s="5"/>
      <c r="AY108" s="5"/>
      <c r="AZ108" s="5"/>
      <c r="BA108" s="5"/>
      <c r="BB108" s="5"/>
    </row>
    <row r="109" spans="1:54" x14ac:dyDescent="0.3">
      <c r="A109" s="5">
        <v>14960</v>
      </c>
      <c r="B109" s="5"/>
      <c r="C109" s="5">
        <v>2.9684634166682944</v>
      </c>
      <c r="D109" s="5">
        <v>0.22017260510638784</v>
      </c>
      <c r="E109" s="5">
        <v>-1.6000110176882874E-2</v>
      </c>
      <c r="F109" s="5">
        <v>2.6181233412677578E-2</v>
      </c>
      <c r="G109" s="5">
        <v>9.1400718498740405E-3</v>
      </c>
      <c r="H109" s="5">
        <v>0.22554049869333528</v>
      </c>
      <c r="I109" s="5">
        <v>-2.5804023785347862E-2</v>
      </c>
      <c r="J109" s="5">
        <v>0.10737769587750039</v>
      </c>
      <c r="K109" s="5">
        <v>-5.7953862040047363E-3</v>
      </c>
      <c r="L109" s="5">
        <v>-8.8427848366962505E-2</v>
      </c>
      <c r="M109" s="5">
        <v>-2.8339111251715648E-2</v>
      </c>
      <c r="N109" s="5">
        <v>-0.28321313882229077</v>
      </c>
      <c r="O109" s="5">
        <v>1.5576484982351549E-2</v>
      </c>
      <c r="P109" s="5">
        <v>0.36005695864973219</v>
      </c>
      <c r="Q109" s="5">
        <v>2.1124627421903797E-2</v>
      </c>
      <c r="R109" s="5">
        <v>5.0864486631385299E-2</v>
      </c>
      <c r="S109" s="5">
        <v>4.4461832383348443E-2</v>
      </c>
      <c r="T109" s="5">
        <v>0.13557905503391252</v>
      </c>
      <c r="U109" s="5">
        <v>5.3519953164728983E-2</v>
      </c>
      <c r="V109" s="5">
        <v>0.51107886483908915</v>
      </c>
      <c r="W109" s="5">
        <v>5.8043962993393441E-2</v>
      </c>
      <c r="X109" s="5">
        <v>0.95391244321565727</v>
      </c>
      <c r="Y109" s="5">
        <v>4.1900299036451552E-2</v>
      </c>
      <c r="Z109" s="5">
        <v>0.22083256346225988</v>
      </c>
      <c r="AA109" s="5">
        <v>1.7153484204891902E-2</v>
      </c>
      <c r="AB109" s="5">
        <v>0.23724570072572765</v>
      </c>
      <c r="AC109" s="5">
        <v>2.6912564303585306E-2</v>
      </c>
      <c r="AD109" s="5">
        <v>1.5095142608226756E-2</v>
      </c>
      <c r="AE109" s="5">
        <v>2.4354383902805518E-2</v>
      </c>
      <c r="AF109" s="5">
        <v>0.66479495556846913</v>
      </c>
      <c r="AG109" s="5">
        <v>2.6105244126326956E-2</v>
      </c>
      <c r="AH109" s="5">
        <v>0.29599086472487046</v>
      </c>
      <c r="AI109" s="5">
        <v>1.6617453257616599E-2</v>
      </c>
      <c r="AJ109" s="5">
        <v>0.18336147383409795</v>
      </c>
      <c r="AK109" s="5">
        <v>2.8672254807382003E-2</v>
      </c>
      <c r="AL109" s="5">
        <v>6.226468319320029E-2</v>
      </c>
      <c r="AM109" s="5">
        <v>8.9730901234586317E-3</v>
      </c>
      <c r="AN109" s="5">
        <v>0.33789231873495151</v>
      </c>
      <c r="AO109" s="5">
        <v>5.2002732681538988E-2</v>
      </c>
      <c r="AP109" s="5">
        <v>6.8549277815402071E-2</v>
      </c>
      <c r="AQ109" s="5">
        <v>3.4902519227914671E-3</v>
      </c>
      <c r="AR109" s="5">
        <v>1.2596669386544614</v>
      </c>
      <c r="AS109" s="5"/>
      <c r="AT109" s="5"/>
      <c r="AU109" s="5"/>
      <c r="AV109" s="5"/>
      <c r="AW109" s="5"/>
      <c r="AX109" s="5"/>
      <c r="AY109" s="5"/>
      <c r="AZ109" s="5"/>
      <c r="BA109" s="5"/>
      <c r="BB109" s="5"/>
    </row>
    <row r="110" spans="1:54" x14ac:dyDescent="0.3">
      <c r="A110" s="5">
        <v>14950</v>
      </c>
      <c r="B110" s="5"/>
      <c r="C110" s="5">
        <v>2.9816203036555535</v>
      </c>
      <c r="D110" s="5">
        <v>0.21841696307436259</v>
      </c>
      <c r="E110" s="5">
        <v>-1.5879716879882134E-2</v>
      </c>
      <c r="F110" s="5">
        <v>2.5996040249122037E-2</v>
      </c>
      <c r="G110" s="5">
        <v>9.0795567115302799E-3</v>
      </c>
      <c r="H110" s="5">
        <v>0.22414968629073165</v>
      </c>
      <c r="I110" s="5">
        <v>-2.5656666265532702E-2</v>
      </c>
      <c r="J110" s="5">
        <v>0.10681363575184474</v>
      </c>
      <c r="K110" s="5">
        <v>-5.7676043835296464E-3</v>
      </c>
      <c r="L110" s="5">
        <v>-8.8044705114657701E-2</v>
      </c>
      <c r="M110" s="5">
        <v>-2.8229433428971461E-2</v>
      </c>
      <c r="N110" s="5">
        <v>-0.28224855883772737</v>
      </c>
      <c r="O110" s="5">
        <v>1.5530693559721722E-2</v>
      </c>
      <c r="P110" s="5">
        <v>0.35916690383759442</v>
      </c>
      <c r="Q110" s="5">
        <v>2.1082326497428742E-2</v>
      </c>
      <c r="R110" s="5">
        <v>5.0786605244260666E-2</v>
      </c>
      <c r="S110" s="5">
        <v>4.4414787465600229E-2</v>
      </c>
      <c r="T110" s="5">
        <v>0.13549997718051604</v>
      </c>
      <c r="U110" s="5">
        <v>5.3514246217199822E-2</v>
      </c>
      <c r="V110" s="5">
        <v>0.51126888389696512</v>
      </c>
      <c r="W110" s="5">
        <v>5.8093419282443395E-2</v>
      </c>
      <c r="X110" s="5">
        <v>0.95518508413527159</v>
      </c>
      <c r="Y110" s="5">
        <v>4.197647584927465E-2</v>
      </c>
      <c r="Z110" s="5">
        <v>0.22134132357098008</v>
      </c>
      <c r="AA110" s="5">
        <v>1.7201367727417025E-2</v>
      </c>
      <c r="AB110" s="5">
        <v>0.2380241052388179</v>
      </c>
      <c r="AC110" s="5">
        <v>2.701409015838644E-2</v>
      </c>
      <c r="AD110" s="5">
        <v>1.5159535037849789E-2</v>
      </c>
      <c r="AE110" s="5">
        <v>2.4470335960383022E-2</v>
      </c>
      <c r="AF110" s="5">
        <v>0.66829060421134345</v>
      </c>
      <c r="AG110" s="5">
        <v>2.6255542205093289E-2</v>
      </c>
      <c r="AH110" s="5">
        <v>0.29784332714593287</v>
      </c>
      <c r="AI110" s="5">
        <v>1.6729814095142195E-2</v>
      </c>
      <c r="AJ110" s="5">
        <v>0.18469390968769783</v>
      </c>
      <c r="AK110" s="5">
        <v>2.8895148004637706E-2</v>
      </c>
      <c r="AL110" s="5">
        <v>6.2780419542752708E-2</v>
      </c>
      <c r="AM110" s="5">
        <v>9.0520008085146451E-3</v>
      </c>
      <c r="AN110" s="5">
        <v>0.34103721307968138</v>
      </c>
      <c r="AO110" s="5">
        <v>5.2513539779696708E-2</v>
      </c>
      <c r="AP110" s="5">
        <v>6.9258083979840845E-2</v>
      </c>
      <c r="AQ110" s="5">
        <v>3.5281546653237886E-3</v>
      </c>
      <c r="AR110" s="5">
        <v>1.2740034920780503</v>
      </c>
      <c r="AS110" s="5"/>
      <c r="AT110" s="5"/>
      <c r="AU110" s="5"/>
      <c r="AV110" s="5"/>
      <c r="AW110" s="5"/>
      <c r="AX110" s="5"/>
      <c r="AY110" s="5"/>
      <c r="AZ110" s="5"/>
      <c r="BA110" s="5"/>
      <c r="BB110" s="5"/>
    </row>
    <row r="111" spans="1:54" x14ac:dyDescent="0.3">
      <c r="A111" s="5">
        <v>14940</v>
      </c>
      <c r="B111" s="5"/>
      <c r="C111" s="5">
        <v>2.9946374818700741</v>
      </c>
      <c r="D111" s="5">
        <v>0.21665317402803502</v>
      </c>
      <c r="E111" s="5">
        <v>-1.5758623408060893E-2</v>
      </c>
      <c r="F111" s="5">
        <v>2.5809534457662393E-2</v>
      </c>
      <c r="G111" s="5">
        <v>9.0185285831748431E-3</v>
      </c>
      <c r="H111" s="5">
        <v>0.22274495266332156</v>
      </c>
      <c r="I111" s="5">
        <v>-2.5507581753763491E-2</v>
      </c>
      <c r="J111" s="5">
        <v>0.10624187329794885</v>
      </c>
      <c r="K111" s="5">
        <v>-5.7393813533604234E-3</v>
      </c>
      <c r="L111" s="5">
        <v>-8.7654476776479501E-2</v>
      </c>
      <c r="M111" s="5">
        <v>-2.8117383583647078E-2</v>
      </c>
      <c r="N111" s="5">
        <v>-0.28125937830240766</v>
      </c>
      <c r="O111" s="5">
        <v>1.5483506469464597E-2</v>
      </c>
      <c r="P111" s="5">
        <v>0.35824375530389274</v>
      </c>
      <c r="Q111" s="5">
        <v>2.1038044250118855E-2</v>
      </c>
      <c r="R111" s="5">
        <v>5.0703879781726122E-2</v>
      </c>
      <c r="S111" s="5">
        <v>4.4363463717590965E-2</v>
      </c>
      <c r="T111" s="5">
        <v>0.1354077765760377</v>
      </c>
      <c r="U111" s="5">
        <v>5.3503353563161729E-2</v>
      </c>
      <c r="V111" s="5">
        <v>0.51140956413961147</v>
      </c>
      <c r="W111" s="5">
        <v>5.8137319488158291E-2</v>
      </c>
      <c r="X111" s="5">
        <v>0.95636763950600689</v>
      </c>
      <c r="Y111" s="5">
        <v>4.2048769294564789E-2</v>
      </c>
      <c r="Z111" s="5">
        <v>0.2218301102371007</v>
      </c>
      <c r="AA111" s="5">
        <v>1.7247746420691941E-2</v>
      </c>
      <c r="AB111" s="5">
        <v>0.23878245792076491</v>
      </c>
      <c r="AC111" s="5">
        <v>2.7113441040421887E-2</v>
      </c>
      <c r="AD111" s="5">
        <v>1.5222770989407396E-2</v>
      </c>
      <c r="AE111" s="5">
        <v>2.4584536877564098E-2</v>
      </c>
      <c r="AF111" s="5">
        <v>0.6717419243230367</v>
      </c>
      <c r="AG111" s="5">
        <v>2.6404249450194511E-2</v>
      </c>
      <c r="AH111" s="5">
        <v>0.29967960652537784</v>
      </c>
      <c r="AI111" s="5">
        <v>1.684137931319804E-2</v>
      </c>
      <c r="AJ111" s="5">
        <v>0.18601891091488967</v>
      </c>
      <c r="AK111" s="5">
        <v>2.9117104449247616E-2</v>
      </c>
      <c r="AL111" s="5">
        <v>6.329464619440299E-2</v>
      </c>
      <c r="AM111" s="5">
        <v>9.1307745100862696E-3</v>
      </c>
      <c r="AN111" s="5">
        <v>0.34418017359386227</v>
      </c>
      <c r="AO111" s="5">
        <v>5.3024575099619442E-2</v>
      </c>
      <c r="AP111" s="5">
        <v>6.9967923614499369E-2</v>
      </c>
      <c r="AQ111" s="5">
        <v>3.5661493641699327E-3</v>
      </c>
      <c r="AR111" s="5">
        <v>1.2883881729588536</v>
      </c>
      <c r="AS111" s="5"/>
      <c r="AT111" s="5"/>
      <c r="AU111" s="5"/>
      <c r="AV111" s="5"/>
      <c r="AW111" s="5"/>
      <c r="AX111" s="5"/>
      <c r="AY111" s="5"/>
      <c r="AZ111" s="5"/>
      <c r="BA111" s="5"/>
      <c r="BB111" s="5"/>
    </row>
    <row r="112" spans="1:54" x14ac:dyDescent="0.3">
      <c r="A112" s="5">
        <v>14930</v>
      </c>
      <c r="B112" s="5"/>
      <c r="C112" s="5">
        <v>3.0075120483716606</v>
      </c>
      <c r="D112" s="5">
        <v>0.21488161950180423</v>
      </c>
      <c r="E112" s="5">
        <v>-1.5636856538692383E-2</v>
      </c>
      <c r="F112" s="5">
        <v>2.5621758070266738E-2</v>
      </c>
      <c r="G112" s="5">
        <v>8.9570014391953789E-3</v>
      </c>
      <c r="H112" s="5">
        <v>0.2213266236070362</v>
      </c>
      <c r="I112" s="5">
        <v>-2.535680515509639E-2</v>
      </c>
      <c r="J112" s="5">
        <v>0.10566254316389057</v>
      </c>
      <c r="K112" s="5">
        <v>-5.7107237713712828E-3</v>
      </c>
      <c r="L112" s="5">
        <v>-8.7257255121439975E-2</v>
      </c>
      <c r="M112" s="5">
        <v>-2.8002987826790025E-2</v>
      </c>
      <c r="N112" s="5">
        <v>-0.28024582382870911</v>
      </c>
      <c r="O112" s="5">
        <v>1.5434934220193545E-2</v>
      </c>
      <c r="P112" s="5">
        <v>0.3572877094380158</v>
      </c>
      <c r="Q112" s="5">
        <v>2.0991789406748722E-2</v>
      </c>
      <c r="R112" s="5">
        <v>5.0616324396675648E-2</v>
      </c>
      <c r="S112" s="5">
        <v>4.4307867428926777E-2</v>
      </c>
      <c r="T112" s="5">
        <v>0.1353024536775376</v>
      </c>
      <c r="U112" s="5">
        <v>5.3487267956729624E-2</v>
      </c>
      <c r="V112" s="5">
        <v>0.51150076544822953</v>
      </c>
      <c r="W112" s="5">
        <v>5.817563967943893E-2</v>
      </c>
      <c r="X112" s="5">
        <v>0.95745958553801103</v>
      </c>
      <c r="Y112" s="5">
        <v>4.2117150717608076E-2</v>
      </c>
      <c r="Z112" s="5">
        <v>0.22229874327719573</v>
      </c>
      <c r="AA112" s="5">
        <v>1.729260408296391E-2</v>
      </c>
      <c r="AB112" s="5">
        <v>0.23952050517934365</v>
      </c>
      <c r="AC112" s="5">
        <v>2.7210584968943397E-2</v>
      </c>
      <c r="AD112" s="5">
        <v>1.5284830809087185E-2</v>
      </c>
      <c r="AE112" s="5">
        <v>2.4696952335815956E-2</v>
      </c>
      <c r="AF112" s="5">
        <v>0.67514791278524133</v>
      </c>
      <c r="AG112" s="5">
        <v>2.6551324079926764E-2</v>
      </c>
      <c r="AH112" s="5">
        <v>0.30149920469022251</v>
      </c>
      <c r="AI112" s="5">
        <v>1.6952119736194697E-2</v>
      </c>
      <c r="AJ112" s="5">
        <v>0.18733614424292017</v>
      </c>
      <c r="AK112" s="5">
        <v>2.9338070589564523E-2</v>
      </c>
      <c r="AL112" s="5">
        <v>6.3807244520143025E-2</v>
      </c>
      <c r="AM112" s="5">
        <v>9.2093939178726787E-3</v>
      </c>
      <c r="AN112" s="5">
        <v>0.3473205452788159</v>
      </c>
      <c r="AO112" s="5">
        <v>5.3535738157886439E-2</v>
      </c>
      <c r="AP112" s="5">
        <v>7.0678665825739173E-2</v>
      </c>
      <c r="AQ112" s="5">
        <v>3.6042294957905514E-3</v>
      </c>
      <c r="AR112" s="5">
        <v>1.3028187013214449</v>
      </c>
      <c r="AS112" s="5"/>
      <c r="AT112" s="5"/>
      <c r="AU112" s="5"/>
      <c r="AV112" s="5"/>
      <c r="AW112" s="5"/>
      <c r="AX112" s="5"/>
      <c r="AY112" s="5"/>
      <c r="AZ112" s="5"/>
      <c r="BA112" s="5"/>
      <c r="BB112" s="5"/>
    </row>
    <row r="113" spans="1:54" x14ac:dyDescent="0.3">
      <c r="A113" s="5">
        <v>14920</v>
      </c>
      <c r="B113" s="5"/>
      <c r="C113" s="5">
        <v>3.0202411060788079</v>
      </c>
      <c r="D113" s="5">
        <v>0.21310268126632526</v>
      </c>
      <c r="E113" s="5">
        <v>-1.5514443114418052E-2</v>
      </c>
      <c r="F113" s="5">
        <v>2.5432753301788413E-2</v>
      </c>
      <c r="G113" s="5">
        <v>8.8949893431567607E-3</v>
      </c>
      <c r="H113" s="5">
        <v>0.2198950277109864</v>
      </c>
      <c r="I113" s="5">
        <v>-2.52043717578747E-2</v>
      </c>
      <c r="J113" s="5">
        <v>0.10507578183939452</v>
      </c>
      <c r="K113" s="5">
        <v>-5.6816384070752617E-3</v>
      </c>
      <c r="L113" s="5">
        <v>-8.685313379131282E-2</v>
      </c>
      <c r="M113" s="5">
        <v>-2.7886272917983134E-2</v>
      </c>
      <c r="N113" s="5">
        <v>-0.27920812893151381</v>
      </c>
      <c r="O113" s="5">
        <v>1.5384987719758974E-2</v>
      </c>
      <c r="P113" s="5">
        <v>0.35629897222563051</v>
      </c>
      <c r="Q113" s="5">
        <v>2.0943571273511097E-2</v>
      </c>
      <c r="R113" s="5">
        <v>5.0523954663844316E-2</v>
      </c>
      <c r="S113" s="5">
        <v>4.4248006143991284E-2</v>
      </c>
      <c r="T113" s="5">
        <v>0.13518401276919739</v>
      </c>
      <c r="U113" s="5">
        <v>5.346598364896199E-2</v>
      </c>
      <c r="V113" s="5">
        <v>0.51154236173056344</v>
      </c>
      <c r="W113" s="5">
        <v>5.8208357472209524E-2</v>
      </c>
      <c r="X113" s="5">
        <v>0.95846042285517508</v>
      </c>
      <c r="Y113" s="5">
        <v>4.2181592480561039E-2</v>
      </c>
      <c r="Z113" s="5">
        <v>0.22274704751686847</v>
      </c>
      <c r="AA113" s="5">
        <v>1.7335924869941403E-2</v>
      </c>
      <c r="AB113" s="5">
        <v>0.24023799786939604</v>
      </c>
      <c r="AC113" s="5">
        <v>2.7305490404757021E-2</v>
      </c>
      <c r="AD113" s="5">
        <v>1.534569505192849E-2</v>
      </c>
      <c r="AE113" s="5">
        <v>2.4807548285520866E-2</v>
      </c>
      <c r="AF113" s="5">
        <v>0.67850757182327204</v>
      </c>
      <c r="AG113" s="5">
        <v>2.6696724438912044E-2</v>
      </c>
      <c r="AH113" s="5">
        <v>0.30330162390009274</v>
      </c>
      <c r="AI113" s="5">
        <v>1.7062006154042596E-2</v>
      </c>
      <c r="AJ113" s="5">
        <v>0.18864527534405945</v>
      </c>
      <c r="AK113" s="5">
        <v>2.9557992600177836E-2</v>
      </c>
      <c r="AL113" s="5">
        <v>6.4318095055442143E-2</v>
      </c>
      <c r="AM113" s="5">
        <v>9.2878415655555137E-3</v>
      </c>
      <c r="AN113" s="5">
        <v>0.35045766591316602</v>
      </c>
      <c r="AO113" s="5">
        <v>5.4046927151835414E-2</v>
      </c>
      <c r="AP113" s="5">
        <v>7.1390177709237501E-2</v>
      </c>
      <c r="AQ113" s="5">
        <v>3.642388420669513E-3</v>
      </c>
      <c r="AR113" s="5">
        <v>1.3172927505578631</v>
      </c>
      <c r="AS113" s="5"/>
      <c r="AT113" s="5"/>
      <c r="AU113" s="5"/>
      <c r="AV113" s="5"/>
      <c r="AW113" s="5"/>
      <c r="AX113" s="5"/>
      <c r="AY113" s="5"/>
      <c r="AZ113" s="5"/>
      <c r="BA113" s="5"/>
      <c r="BB113" s="5"/>
    </row>
    <row r="114" spans="1:54" x14ac:dyDescent="0.3">
      <c r="A114" s="5">
        <v>14910</v>
      </c>
      <c r="B114" s="5"/>
      <c r="C114" s="5">
        <v>3.0328217646777853</v>
      </c>
      <c r="D114" s="5">
        <v>0.21131674118298832</v>
      </c>
      <c r="E114" s="5">
        <v>-1.5391410032822577E-2</v>
      </c>
      <c r="F114" s="5">
        <v>2.5242562533324998E-2</v>
      </c>
      <c r="G114" s="5">
        <v>8.8325064421953467E-3</v>
      </c>
      <c r="H114" s="5">
        <v>0.21845049622552487</v>
      </c>
      <c r="I114" s="5">
        <v>-2.5050317219512792E-2</v>
      </c>
      <c r="J114" s="5">
        <v>0.10448172760091137</v>
      </c>
      <c r="K114" s="5">
        <v>-5.6521321389175466E-3</v>
      </c>
      <c r="L114" s="5">
        <v>-8.6442208263669273E-2</v>
      </c>
      <c r="M114" s="5">
        <v>-2.7767266255004596E-2</v>
      </c>
      <c r="N114" s="5">
        <v>-0.27814653394095668</v>
      </c>
      <c r="O114" s="5">
        <v>1.5333678271383138E-2</v>
      </c>
      <c r="P114" s="5">
        <v>0.35527775918185373</v>
      </c>
      <c r="Q114" s="5">
        <v>2.0893399733460653E-2</v>
      </c>
      <c r="R114" s="5">
        <v>5.0426787577014479E-2</v>
      </c>
      <c r="S114" s="5">
        <v>4.4183888662480388E-2</v>
      </c>
      <c r="T114" s="5">
        <v>0.13505246197306497</v>
      </c>
      <c r="U114" s="5">
        <v>5.3439496395680908E-2</v>
      </c>
      <c r="V114" s="5">
        <v>0.51153424102923528</v>
      </c>
      <c r="W114" s="5">
        <v>5.8235452045448367E-2</v>
      </c>
      <c r="X114" s="5">
        <v>0.95936967681763563</v>
      </c>
      <c r="Y114" s="5">
        <v>4.2242067979085557E-2</v>
      </c>
      <c r="Z114" s="5">
        <v>0.22317485289063788</v>
      </c>
      <c r="AA114" s="5">
        <v>1.7377693303428206E-2</v>
      </c>
      <c r="AB114" s="5">
        <v>0.24093469142318402</v>
      </c>
      <c r="AC114" s="5">
        <v>2.7398126266100997E-2</v>
      </c>
      <c r="AD114" s="5">
        <v>1.5405344491246762E-2</v>
      </c>
      <c r="AE114" s="5">
        <v>2.491629096185257E-2</v>
      </c>
      <c r="AF114" s="5">
        <v>0.68181990945287585</v>
      </c>
      <c r="AG114" s="5">
        <v>2.6840409015964746E-2</v>
      </c>
      <c r="AH114" s="5">
        <v>0.30508636705095393</v>
      </c>
      <c r="AI114" s="5">
        <v>1.7171009333506647E-2</v>
      </c>
      <c r="AJ114" s="5">
        <v>0.18994596895827032</v>
      </c>
      <c r="AK114" s="5">
        <v>2.9776816400406459E-2</v>
      </c>
      <c r="AL114" s="5">
        <v>6.482707753729218E-2</v>
      </c>
      <c r="AM114" s="5">
        <v>9.3660998358845206E-3</v>
      </c>
      <c r="AN114" s="5">
        <v>0.35359086622586711</v>
      </c>
      <c r="AO114" s="5">
        <v>5.4558038982803612E-2</v>
      </c>
      <c r="AP114" s="5">
        <v>7.2102324375433721E-2</v>
      </c>
      <c r="AQ114" s="5">
        <v>3.6806193843087836E-3</v>
      </c>
      <c r="AR114" s="5">
        <v>1.3318079476651492</v>
      </c>
      <c r="AS114" s="5"/>
      <c r="AT114" s="5"/>
      <c r="AU114" s="5"/>
      <c r="AV114" s="5"/>
      <c r="AW114" s="5"/>
      <c r="AX114" s="5"/>
      <c r="AY114" s="5"/>
      <c r="AZ114" s="5"/>
      <c r="BA114" s="5"/>
      <c r="BB114" s="5"/>
    </row>
    <row r="115" spans="1:54" x14ac:dyDescent="0.3">
      <c r="A115" s="5">
        <v>14900</v>
      </c>
      <c r="B115" s="5"/>
      <c r="C115" s="5">
        <v>3.0452511415400743</v>
      </c>
      <c r="D115" s="5">
        <v>0.209524181058827</v>
      </c>
      <c r="E115" s="5">
        <v>-1.526778423601167E-2</v>
      </c>
      <c r="F115" s="5">
        <v>2.5051228295537104E-2</v>
      </c>
      <c r="G115" s="5">
        <v>8.7695669613838383E-3</v>
      </c>
      <c r="H115" s="5">
        <v>0.21699336292922422</v>
      </c>
      <c r="I115" s="5">
        <v>-2.48946775521172E-2</v>
      </c>
      <c r="J115" s="5">
        <v>0.10388052045586767</v>
      </c>
      <c r="K115" s="5">
        <v>-5.62221195151666E-3</v>
      </c>
      <c r="L115" s="5">
        <v>-8.6024575814014542E-2</v>
      </c>
      <c r="M115" s="5">
        <v>-2.7645995863170625E-2</v>
      </c>
      <c r="N115" s="5">
        <v>-0.27706128591176055</v>
      </c>
      <c r="O115" s="5">
        <v>1.5281017569596395E-2</v>
      </c>
      <c r="P115" s="5">
        <v>0.35422429527964916</v>
      </c>
      <c r="Q115" s="5">
        <v>2.0841285243670404E-2</v>
      </c>
      <c r="R115" s="5">
        <v>5.0324841545521859E-2</v>
      </c>
      <c r="S115" s="5">
        <v>4.4115525039326739E-2</v>
      </c>
      <c r="T115" s="5">
        <v>0.13490781325796958</v>
      </c>
      <c r="U115" s="5">
        <v>5.3407803464591966E-2</v>
      </c>
      <c r="V115" s="5">
        <v>0.51147630562370683</v>
      </c>
      <c r="W115" s="5">
        <v>5.8256904156540924E-2</v>
      </c>
      <c r="X115" s="5">
        <v>0.96018689783407374</v>
      </c>
      <c r="Y115" s="5">
        <v>4.2298551658584295E-2</v>
      </c>
      <c r="Z115" s="5">
        <v>0.22358199454001268</v>
      </c>
      <c r="AA115" s="5">
        <v>1.7417894279842049E-2</v>
      </c>
      <c r="AB115" s="5">
        <v>0.24161034597952918</v>
      </c>
      <c r="AC115" s="5">
        <v>2.7488461944432708E-2</v>
      </c>
      <c r="AD115" s="5">
        <v>1.5463760128034857E-2</v>
      </c>
      <c r="AE115" s="5">
        <v>2.5023146900663061E-2</v>
      </c>
      <c r="AF115" s="5">
        <v>0.68508393992866246</v>
      </c>
      <c r="AG115" s="5">
        <v>2.6982336462075401E-2</v>
      </c>
      <c r="AH115" s="5">
        <v>0.30685293788077883</v>
      </c>
      <c r="AI115" s="5">
        <v>1.7279100029704363E-2</v>
      </c>
      <c r="AJ115" s="5">
        <v>0.19123788901782829</v>
      </c>
      <c r="AK115" s="5">
        <v>2.9994487673155205E-2</v>
      </c>
      <c r="AL115" s="5">
        <v>6.5334070943154424E-2</v>
      </c>
      <c r="AM115" s="5">
        <v>9.4441509659092364E-3</v>
      </c>
      <c r="AN115" s="5">
        <v>0.35671947007528348</v>
      </c>
      <c r="AO115" s="5">
        <v>5.5068969280369598E-2</v>
      </c>
      <c r="AP115" s="5">
        <v>7.2814968976373989E-2</v>
      </c>
      <c r="AQ115" s="5">
        <v>3.7189155182976484E-3</v>
      </c>
      <c r="AR115" s="5">
        <v>1.3463618735105611</v>
      </c>
      <c r="AS115" s="5"/>
      <c r="AT115" s="5"/>
      <c r="AU115" s="5"/>
      <c r="AV115" s="5"/>
      <c r="AW115" s="5"/>
      <c r="AX115" s="5"/>
      <c r="AY115" s="5"/>
      <c r="AZ115" s="5"/>
      <c r="BA115" s="5"/>
      <c r="BB115" s="5"/>
    </row>
    <row r="116" spans="1:54" x14ac:dyDescent="0.3">
      <c r="A116" s="5">
        <v>14890</v>
      </c>
      <c r="B116" s="5"/>
      <c r="C116" s="5">
        <v>3.0575263626477676</v>
      </c>
      <c r="D116" s="5">
        <v>0.20772538250193798</v>
      </c>
      <c r="E116" s="5">
        <v>-1.5143592700199143E-2</v>
      </c>
      <c r="F116" s="5">
        <v>2.485879325193651E-2</v>
      </c>
      <c r="G116" s="5">
        <v>8.7061851980700551E-3</v>
      </c>
      <c r="H116" s="5">
        <v>0.21552396399484702</v>
      </c>
      <c r="I116" s="5">
        <v>-2.4737489107952964E-2</v>
      </c>
      <c r="J116" s="5">
        <v>0.10327230208611786</v>
      </c>
      <c r="K116" s="5">
        <v>-5.5918849328548395E-3</v>
      </c>
      <c r="L116" s="5">
        <v>-8.5600335477045014E-2</v>
      </c>
      <c r="M116" s="5">
        <v>-2.7522490384366959E-2</v>
      </c>
      <c r="N116" s="5">
        <v>-0.27595263852920404</v>
      </c>
      <c r="O116" s="5">
        <v>1.5227017695976734E-2</v>
      </c>
      <c r="P116" s="5">
        <v>0.3531388148734721</v>
      </c>
      <c r="Q116" s="5">
        <v>2.0787238832101269E-2</v>
      </c>
      <c r="R116" s="5">
        <v>5.0218136390060675E-2</v>
      </c>
      <c r="S116" s="5">
        <v>4.4042926584011065E-2</v>
      </c>
      <c r="T116" s="5">
        <v>0.1347500824465902</v>
      </c>
      <c r="U116" s="5">
        <v>5.3370903641695701E-2</v>
      </c>
      <c r="V116" s="5">
        <v>0.51136847212576619</v>
      </c>
      <c r="W116" s="5">
        <v>5.8272696155941717E-2</v>
      </c>
      <c r="X116" s="5">
        <v>0.96091166166355557</v>
      </c>
      <c r="Y116" s="5">
        <v>4.2351019030023675E-2</v>
      </c>
      <c r="Z116" s="5">
        <v>0.22396831290967514</v>
      </c>
      <c r="AA116" s="5">
        <v>1.7456513078611409E-2</v>
      </c>
      <c r="AB116" s="5">
        <v>0.24226472651164627</v>
      </c>
      <c r="AC116" s="5">
        <v>2.757646732011439E-2</v>
      </c>
      <c r="AD116" s="5">
        <v>1.5520923200335542E-2</v>
      </c>
      <c r="AE116" s="5">
        <v>2.5128082954369985E-2</v>
      </c>
      <c r="AF116" s="5">
        <v>0.6882986841938874</v>
      </c>
      <c r="AG116" s="5">
        <v>2.7122465608502021E-2</v>
      </c>
      <c r="AH116" s="5">
        <v>0.30860084117706338</v>
      </c>
      <c r="AI116" s="5">
        <v>1.7386248997742278E-2</v>
      </c>
      <c r="AJ116" s="5">
        <v>0.19252069877385403</v>
      </c>
      <c r="AK116" s="5">
        <v>3.0210951884126321E-2</v>
      </c>
      <c r="AL116" s="5">
        <v>6.583895353080145E-2</v>
      </c>
      <c r="AM116" s="5">
        <v>9.5219770523554785E-3</v>
      </c>
      <c r="AN116" s="5">
        <v>0.35984279463426883</v>
      </c>
      <c r="AO116" s="5">
        <v>5.5579612427598714E-2</v>
      </c>
      <c r="AP116" s="5">
        <v>7.3527972733963012E-2</v>
      </c>
      <c r="AQ116" s="5">
        <v>3.7572698414569312E-3</v>
      </c>
      <c r="AR116" s="5">
        <v>1.3609520631246796</v>
      </c>
      <c r="AS116" s="5"/>
      <c r="AT116" s="5"/>
      <c r="AU116" s="5"/>
      <c r="AV116" s="5"/>
      <c r="AW116" s="5"/>
      <c r="AX116" s="5"/>
      <c r="AY116" s="5"/>
      <c r="AZ116" s="5"/>
      <c r="BA116" s="5"/>
      <c r="BB116" s="5"/>
    </row>
    <row r="117" spans="1:54" x14ac:dyDescent="0.3">
      <c r="A117" s="5">
        <v>14880</v>
      </c>
      <c r="B117" s="5"/>
      <c r="C117" s="5">
        <v>3.0696445635266985</v>
      </c>
      <c r="D117" s="5">
        <v>0.20592072677749393</v>
      </c>
      <c r="E117" s="5">
        <v>-1.5018862425308635E-2</v>
      </c>
      <c r="F117" s="5">
        <v>2.4665300182153307E-2</v>
      </c>
      <c r="G117" s="5">
        <v>8.6423755161930266E-3</v>
      </c>
      <c r="H117" s="5">
        <v>0.21404263785438737</v>
      </c>
      <c r="I117" s="5">
        <v>-2.457878856476357E-2</v>
      </c>
      <c r="J117" s="5">
        <v>0.10265721579063103</v>
      </c>
      <c r="K117" s="5">
        <v>-5.5611582714193922E-3</v>
      </c>
      <c r="L117" s="5">
        <v>-8.5169588007047797E-2</v>
      </c>
      <c r="M117" s="5">
        <v>-2.7396779065774306E-2</v>
      </c>
      <c r="N117" s="5">
        <v>-0.27482085201176892</v>
      </c>
      <c r="O117" s="5">
        <v>1.5171691114694593E-2</v>
      </c>
      <c r="P117" s="5">
        <v>0.35202156161819503</v>
      </c>
      <c r="Q117" s="5">
        <v>2.0731272094185425E-2</v>
      </c>
      <c r="R117" s="5">
        <v>5.0106693337787389E-2</v>
      </c>
      <c r="S117" s="5">
        <v>4.3966105859257587E-2</v>
      </c>
      <c r="T117" s="5">
        <v>0.13457928922066659</v>
      </c>
      <c r="U117" s="5">
        <v>5.3328797236983173E-2</v>
      </c>
      <c r="V117" s="5">
        <v>0.51121067156844646</v>
      </c>
      <c r="W117" s="5">
        <v>5.8282812001131688E-2</v>
      </c>
      <c r="X117" s="5">
        <v>0.96154356970665744</v>
      </c>
      <c r="Y117" s="5">
        <v>4.2399446685331965E-2</v>
      </c>
      <c r="Z117" s="5">
        <v>0.2243336538417065</v>
      </c>
      <c r="AA117" s="5">
        <v>1.7493535370444568E-2</v>
      </c>
      <c r="AB117" s="5">
        <v>0.24289760295358706</v>
      </c>
      <c r="AC117" s="5">
        <v>2.7662112777987229E-2</v>
      </c>
      <c r="AD117" s="5">
        <v>1.5576815192579108E-2</v>
      </c>
      <c r="AE117" s="5">
        <v>2.5231066307835344E-2</v>
      </c>
      <c r="AF117" s="5">
        <v>0.69146317033135229</v>
      </c>
      <c r="AG117" s="5">
        <v>2.7260755484959341E-2</v>
      </c>
      <c r="AH117" s="5">
        <v>0.31032958298607743</v>
      </c>
      <c r="AI117" s="5">
        <v>1.7492427004485396E-2</v>
      </c>
      <c r="AJ117" s="5">
        <v>0.19379406092469498</v>
      </c>
      <c r="AK117" s="5">
        <v>3.0426154301380882E-2</v>
      </c>
      <c r="AL117" s="5">
        <v>6.6341602879040271E-2</v>
      </c>
      <c r="AM117" s="5">
        <v>9.5995600571458714E-3</v>
      </c>
      <c r="AN117" s="5">
        <v>0.36296015058125664</v>
      </c>
      <c r="AO117" s="5">
        <v>5.6089861587289389E-2</v>
      </c>
      <c r="AP117" s="5">
        <v>7.4241194969626154E-2</v>
      </c>
      <c r="AQ117" s="5">
        <v>3.7956752610588925E-3</v>
      </c>
      <c r="AR117" s="5">
        <v>1.3755760060227744</v>
      </c>
      <c r="AS117" s="5"/>
      <c r="AT117" s="5"/>
      <c r="AU117" s="5"/>
      <c r="AV117" s="5"/>
      <c r="AW117" s="5"/>
      <c r="AX117" s="5"/>
      <c r="AY117" s="5"/>
      <c r="AZ117" s="5"/>
      <c r="BA117" s="5"/>
      <c r="BB117" s="5"/>
    </row>
    <row r="118" spans="1:54" x14ac:dyDescent="0.3">
      <c r="A118" s="5">
        <v>14870</v>
      </c>
      <c r="B118" s="5"/>
      <c r="C118" s="5">
        <v>3.0816028901869572</v>
      </c>
      <c r="D118" s="5">
        <v>0.20411059466442921</v>
      </c>
      <c r="E118" s="5">
        <v>-1.4893620424596341E-2</v>
      </c>
      <c r="F118" s="5">
        <v>2.4470791965191623E-2</v>
      </c>
      <c r="G118" s="5">
        <v>8.5781523405795475E-3</v>
      </c>
      <c r="H118" s="5">
        <v>0.21254972506326081</v>
      </c>
      <c r="I118" s="5">
        <v>-2.4418612910952965E-2</v>
      </c>
      <c r="J118" s="5">
        <v>0.10203540642744509</v>
      </c>
      <c r="K118" s="5">
        <v>-5.5300392532964746E-3</v>
      </c>
      <c r="L118" s="5">
        <v>-8.4732435837464912E-2</v>
      </c>
      <c r="M118" s="5">
        <v>-2.7268891748294593E-2</v>
      </c>
      <c r="N118" s="5">
        <v>-0.27366619301051748</v>
      </c>
      <c r="O118" s="5">
        <v>1.5115050667865015E-2</v>
      </c>
      <c r="P118" s="5">
        <v>0.3508727883833444</v>
      </c>
      <c r="Q118" s="5">
        <v>2.0673397189124719E-2</v>
      </c>
      <c r="R118" s="5">
        <v>4.999053501672316E-2</v>
      </c>
      <c r="S118" s="5">
        <v>4.3885076679112102E-2</v>
      </c>
      <c r="T118" s="5">
        <v>0.1343954571243377</v>
      </c>
      <c r="U118" s="5">
        <v>5.3281486089407859E-2</v>
      </c>
      <c r="V118" s="5">
        <v>0.51100284948828134</v>
      </c>
      <c r="W118" s="5">
        <v>5.8287237269858294E-2</v>
      </c>
      <c r="X118" s="5">
        <v>0.96208224928563735</v>
      </c>
      <c r="Y118" s="5">
        <v>4.2443812312360198E-2</v>
      </c>
      <c r="Z118" s="5">
        <v>0.22467786866777995</v>
      </c>
      <c r="AA118" s="5">
        <v>1.7528947225464987E-2</v>
      </c>
      <c r="AB118" s="5">
        <v>0.24350875032520283</v>
      </c>
      <c r="AC118" s="5">
        <v>2.7745369222823509E-2</v>
      </c>
      <c r="AD118" s="5">
        <v>1.5631417844880178E-2</v>
      </c>
      <c r="AE118" s="5">
        <v>2.5332064494225693E-2</v>
      </c>
      <c r="AF118" s="5">
        <v>0.69457643401514779</v>
      </c>
      <c r="AG118" s="5">
        <v>2.7397165337896212E-2</v>
      </c>
      <c r="AH118" s="5">
        <v>0.31203867082375025</v>
      </c>
      <c r="AI118" s="5">
        <v>1.7597604840454209E-2</v>
      </c>
      <c r="AJ118" s="5">
        <v>0.19505763774611348</v>
      </c>
      <c r="AK118" s="5">
        <v>3.0640040015241753E-2</v>
      </c>
      <c r="AL118" s="5">
        <v>6.6841895929303147E-2</v>
      </c>
      <c r="AM118" s="5">
        <v>9.676881813062593E-3</v>
      </c>
      <c r="AN118" s="5">
        <v>0.36607084229730319</v>
      </c>
      <c r="AO118" s="5">
        <v>5.6599608729222019E-2</v>
      </c>
      <c r="AP118" s="5">
        <v>7.4954493135389252E-2</v>
      </c>
      <c r="AQ118" s="5">
        <v>3.8341245741230811E-3</v>
      </c>
      <c r="AR118" s="5">
        <v>1.3902311465546955</v>
      </c>
      <c r="AS118" s="5"/>
      <c r="AT118" s="5"/>
      <c r="AU118" s="5"/>
      <c r="AV118" s="5"/>
      <c r="AW118" s="5"/>
      <c r="AX118" s="5"/>
      <c r="AY118" s="5"/>
      <c r="AZ118" s="5"/>
      <c r="BA118" s="5"/>
      <c r="BB118" s="5"/>
    </row>
    <row r="119" spans="1:54" x14ac:dyDescent="0.3">
      <c r="A119" s="5">
        <v>14860</v>
      </c>
      <c r="B119" s="5"/>
      <c r="C119" s="5">
        <v>3.0933985000704673</v>
      </c>
      <c r="D119" s="5">
        <v>0.20229536631288156</v>
      </c>
      <c r="E119" s="5">
        <v>-1.4767893714300373E-2</v>
      </c>
      <c r="F119" s="5">
        <v>2.4275311562683709E-2</v>
      </c>
      <c r="G119" s="5">
        <v>8.5135301512244757E-3</v>
      </c>
      <c r="H119" s="5">
        <v>0.21104556816372266</v>
      </c>
      <c r="I119" s="5">
        <v>-2.4256999430638644E-2</v>
      </c>
      <c r="J119" s="5">
        <v>0.10140702035492208</v>
      </c>
      <c r="K119" s="5">
        <v>-5.498535259219099E-3</v>
      </c>
      <c r="L119" s="5">
        <v>-8.4288983039643731E-2</v>
      </c>
      <c r="M119" s="5">
        <v>-2.7138858854683413E-2</v>
      </c>
      <c r="N119" s="5">
        <v>-0.27248893450524869</v>
      </c>
      <c r="O119" s="5">
        <v>1.505710957070934E-2</v>
      </c>
      <c r="P119" s="5">
        <v>0.34969275716268566</v>
      </c>
      <c r="Q119" s="5">
        <v>2.0613626835905098E-2</v>
      </c>
      <c r="R119" s="5">
        <v>4.9869685449455373E-2</v>
      </c>
      <c r="S119" s="5">
        <v>4.3799854106400631E-2</v>
      </c>
      <c r="T119" s="5">
        <v>0.13419861356559931</v>
      </c>
      <c r="U119" s="5">
        <v>5.3228973571127693E-2</v>
      </c>
      <c r="V119" s="5">
        <v>0.51074496600081287</v>
      </c>
      <c r="W119" s="5">
        <v>5.8285959172645986E-2</v>
      </c>
      <c r="X119" s="5">
        <v>0.96252735391339905</v>
      </c>
      <c r="Y119" s="5">
        <v>4.2484094709393766E-2</v>
      </c>
      <c r="Z119" s="5">
        <v>0.22500081429925078</v>
      </c>
      <c r="AA119" s="5">
        <v>1.7562735121206877E-2</v>
      </c>
      <c r="AB119" s="5">
        <v>0.24409794885554068</v>
      </c>
      <c r="AC119" s="5">
        <v>2.7826208094646275E-2</v>
      </c>
      <c r="AD119" s="5">
        <v>1.5684713162287926E-2</v>
      </c>
      <c r="AE119" s="5">
        <v>2.5431045410844028E-2</v>
      </c>
      <c r="AF119" s="5">
        <v>0.69763751896297932</v>
      </c>
      <c r="AG119" s="5">
        <v>2.7531654648850899E-2</v>
      </c>
      <c r="AH119" s="5">
        <v>0.31372761388807818</v>
      </c>
      <c r="AI119" s="5">
        <v>1.7701753331843498E-2</v>
      </c>
      <c r="AJ119" s="5">
        <v>0.19631109122321352</v>
      </c>
      <c r="AK119" s="5">
        <v>3.0852553958530593E-2</v>
      </c>
      <c r="AL119" s="5">
        <v>6.7339709028095857E-2</v>
      </c>
      <c r="AM119" s="5">
        <v>9.7539240295513134E-3</v>
      </c>
      <c r="AN119" s="5">
        <v>0.36917416806907838</v>
      </c>
      <c r="AO119" s="5">
        <v>5.7108744658408053E-2</v>
      </c>
      <c r="AP119" s="5">
        <v>7.5667722846375934E-2</v>
      </c>
      <c r="AQ119" s="5">
        <v>3.8726104687887E-3</v>
      </c>
      <c r="AR119" s="5">
        <v>1.4049148842835271</v>
      </c>
      <c r="AS119" s="5"/>
      <c r="AT119" s="5"/>
      <c r="AU119" s="5"/>
      <c r="AV119" s="5"/>
      <c r="AW119" s="5"/>
      <c r="AX119" s="5"/>
      <c r="AY119" s="5"/>
      <c r="AZ119" s="5"/>
      <c r="BA119" s="5"/>
      <c r="BB119" s="5"/>
    </row>
    <row r="120" spans="1:54" x14ac:dyDescent="0.3">
      <c r="A120" s="5">
        <v>14850</v>
      </c>
      <c r="B120" s="5"/>
      <c r="C120" s="5">
        <v>3.1050285630053067</v>
      </c>
      <c r="D120" s="5">
        <v>0.20047542110246458</v>
      </c>
      <c r="E120" s="5">
        <v>-1.4641709303322911E-2</v>
      </c>
      <c r="F120" s="5">
        <v>2.4078902002151948E-2</v>
      </c>
      <c r="G120" s="5">
        <v>8.4485234775583638E-3</v>
      </c>
      <c r="H120" s="5">
        <v>0.20953051154759383</v>
      </c>
      <c r="I120" s="5">
        <v>-2.4093985688583914E-2</v>
      </c>
      <c r="J120" s="5">
        <v>0.10077220537233871</v>
      </c>
      <c r="K120" s="5">
        <v>-5.4666537615709349E-3</v>
      </c>
      <c r="L120" s="5">
        <v>-8.3839335280798455E-2</v>
      </c>
      <c r="M120" s="5">
        <v>-2.7006711377396086E-2</v>
      </c>
      <c r="N120" s="5">
        <v>-0.27128935569749241</v>
      </c>
      <c r="O120" s="5">
        <v>1.4997881406528944E-2</v>
      </c>
      <c r="P120" s="5">
        <v>0.34848173897919538</v>
      </c>
      <c r="Q120" s="5">
        <v>2.0551974309028432E-2</v>
      </c>
      <c r="R120" s="5">
        <v>4.9744170046139548E-2</v>
      </c>
      <c r="S120" s="5">
        <v>4.3710454449567816E-2</v>
      </c>
      <c r="T120" s="5">
        <v>0.13398878981586776</v>
      </c>
      <c r="U120" s="5">
        <v>5.3171264591010313E-2</v>
      </c>
      <c r="V120" s="5">
        <v>0.51043699586926539</v>
      </c>
      <c r="W120" s="5">
        <v>5.8278966564565104E-2</v>
      </c>
      <c r="X120" s="5">
        <v>0.96287856355102674</v>
      </c>
      <c r="Y120" s="5">
        <v>4.2520273799202854E-2</v>
      </c>
      <c r="Z120" s="5">
        <v>0.22530235331507434</v>
      </c>
      <c r="AA120" s="5">
        <v>1.7594885950465117E-2</v>
      </c>
      <c r="AB120" s="5">
        <v>0.24466498410458351</v>
      </c>
      <c r="AC120" s="5">
        <v>2.7904601383906331E-2</v>
      </c>
      <c r="AD120" s="5">
        <v>1.5736683423983391E-2</v>
      </c>
      <c r="AE120" s="5">
        <v>2.5527977334923912E-2</v>
      </c>
      <c r="AF120" s="5">
        <v>0.70064547738881244</v>
      </c>
      <c r="AG120" s="5">
        <v>2.7664183152874271E-2</v>
      </c>
      <c r="AH120" s="5">
        <v>0.31539592327294674</v>
      </c>
      <c r="AI120" s="5">
        <v>1.7804843352657251E-2</v>
      </c>
      <c r="AJ120" s="5">
        <v>0.19755408318406015</v>
      </c>
      <c r="AK120" s="5">
        <v>3.1063640927132145E-2</v>
      </c>
      <c r="AL120" s="5">
        <v>6.7834917970285305E-2</v>
      </c>
      <c r="AM120" s="5">
        <v>9.8306682986646545E-3</v>
      </c>
      <c r="AN120" s="5">
        <v>0.37226942029774313</v>
      </c>
      <c r="AO120" s="5">
        <v>5.7617159044337785E-2</v>
      </c>
      <c r="AP120" s="5">
        <v>7.6380737914727354E-2</v>
      </c>
      <c r="AQ120" s="5">
        <v>3.9111255257639962E-3</v>
      </c>
      <c r="AR120" s="5">
        <v>1.4196245743933311</v>
      </c>
      <c r="AS120" s="5"/>
      <c r="AT120" s="5"/>
      <c r="AU120" s="5"/>
      <c r="AV120" s="5"/>
      <c r="AW120" s="5"/>
      <c r="AX120" s="5"/>
      <c r="AY120" s="5"/>
      <c r="AZ120" s="5"/>
      <c r="BA120" s="5"/>
      <c r="BB120" s="5"/>
    </row>
    <row r="121" spans="1:54" x14ac:dyDescent="0.3">
      <c r="A121" s="5">
        <v>14840</v>
      </c>
      <c r="B121" s="5"/>
      <c r="C121" s="5">
        <v>3.1164902621664394</v>
      </c>
      <c r="D121" s="5">
        <v>0.19865113750145558</v>
      </c>
      <c r="E121" s="5">
        <v>-1.4515094182950605E-2</v>
      </c>
      <c r="F121" s="5">
        <v>2.3881606360288306E-2</v>
      </c>
      <c r="G121" s="5">
        <v>8.3831468927053933E-3</v>
      </c>
      <c r="H121" s="5">
        <v>0.20800490131837363</v>
      </c>
      <c r="I121" s="5">
        <v>-2.3929609515018487E-2</v>
      </c>
      <c r="J121" s="5">
        <v>0.10013111065984612</v>
      </c>
      <c r="K121" s="5">
        <v>-5.4344023213477284E-3</v>
      </c>
      <c r="L121" s="5">
        <v>-8.3383599781204285E-2</v>
      </c>
      <c r="M121" s="5">
        <v>-2.6872480866153126E-2</v>
      </c>
      <c r="N121" s="5">
        <v>-0.27006774190039606</v>
      </c>
      <c r="O121" s="5">
        <v>1.4937380121493354E-2</v>
      </c>
      <c r="P121" s="5">
        <v>0.34724001378546659</v>
      </c>
      <c r="Q121" s="5">
        <v>2.0488453433963643E-2</v>
      </c>
      <c r="R121" s="5">
        <v>4.9614015596802896E-2</v>
      </c>
      <c r="S121" s="5">
        <v>4.3616895258893992E-2</v>
      </c>
      <c r="T121" s="5">
        <v>0.13376602100764451</v>
      </c>
      <c r="U121" s="5">
        <v>5.3108365597396012E-2</v>
      </c>
      <c r="V121" s="5">
        <v>0.51007892856630921</v>
      </c>
      <c r="W121" s="5">
        <v>5.8266249956247483E-2</v>
      </c>
      <c r="X121" s="5">
        <v>0.96313558485364958</v>
      </c>
      <c r="Y121" s="5">
        <v>4.2552330642619901E-2</v>
      </c>
      <c r="Z121" s="5">
        <v>0.22558235404748136</v>
      </c>
      <c r="AA121" s="5">
        <v>1.7625387028993664E-2</v>
      </c>
      <c r="AB121" s="5">
        <v>0.24520964708324774</v>
      </c>
      <c r="AC121" s="5">
        <v>2.7980521646505781E-2</v>
      </c>
      <c r="AD121" s="5">
        <v>1.5787311192417986E-2</v>
      </c>
      <c r="AE121" s="5">
        <v>2.562282893937539E-2</v>
      </c>
      <c r="AF121" s="5">
        <v>0.70359937045556087</v>
      </c>
      <c r="AG121" s="5">
        <v>2.7794710857010248E-2</v>
      </c>
      <c r="AH121" s="5">
        <v>0.31704311218325165</v>
      </c>
      <c r="AI121" s="5">
        <v>1.7906845836953657E-2</v>
      </c>
      <c r="AJ121" s="5">
        <v>0.19878627543491903</v>
      </c>
      <c r="AK121" s="5">
        <v>3.1273245600875639E-2</v>
      </c>
      <c r="AL121" s="5">
        <v>6.832739804321572E-2</v>
      </c>
      <c r="AM121" s="5">
        <v>9.9070961011433895E-3</v>
      </c>
      <c r="AN121" s="5">
        <v>0.37535588571369616</v>
      </c>
      <c r="AO121" s="5">
        <v>5.8124740451222991E-2</v>
      </c>
      <c r="AP121" s="5">
        <v>7.709339038494431E-2</v>
      </c>
      <c r="AQ121" s="5">
        <v>3.9496622198528031E-3</v>
      </c>
      <c r="AR121" s="5">
        <v>1.4343575281261256</v>
      </c>
      <c r="AS121" s="5"/>
      <c r="AT121" s="5"/>
      <c r="AU121" s="5"/>
      <c r="AV121" s="5"/>
      <c r="AW121" s="5"/>
      <c r="AX121" s="5"/>
      <c r="AY121" s="5"/>
      <c r="AZ121" s="5"/>
      <c r="BA121" s="5"/>
      <c r="BB121" s="5"/>
    </row>
    <row r="122" spans="1:54" x14ac:dyDescent="0.3">
      <c r="A122" s="5">
        <v>14830</v>
      </c>
      <c r="B122" s="5"/>
      <c r="C122" s="5">
        <v>3.1277807950424839</v>
      </c>
      <c r="D122" s="5">
        <v>0.19682289292697314</v>
      </c>
      <c r="E122" s="5">
        <v>-1.438807531661955E-2</v>
      </c>
      <c r="F122" s="5">
        <v>2.368346774626106E-2</v>
      </c>
      <c r="G122" s="5">
        <v>8.3174150077351405E-3</v>
      </c>
      <c r="H122" s="5">
        <v>0.20646908515282175</v>
      </c>
      <c r="I122" s="5">
        <v>-2.376390899035629E-2</v>
      </c>
      <c r="J122" s="5">
        <v>9.9483886717834688E-2</v>
      </c>
      <c r="K122" s="5">
        <v>-5.4017885850780331E-3</v>
      </c>
      <c r="L122" s="5">
        <v>-8.2921885270650669E-2</v>
      </c>
      <c r="M122" s="5">
        <v>-2.6736199415232843E-2</v>
      </c>
      <c r="N122" s="5">
        <v>-0.26882438442556034</v>
      </c>
      <c r="O122" s="5">
        <v>1.4875620019245517E-2</v>
      </c>
      <c r="P122" s="5">
        <v>0.34596787035958887</v>
      </c>
      <c r="Q122" s="5">
        <v>2.0423078582318392E-2</v>
      </c>
      <c r="R122" s="5">
        <v>4.9479250262951587E-2</v>
      </c>
      <c r="S122" s="5">
        <v>4.351919532209092E-2</v>
      </c>
      <c r="T122" s="5">
        <v>0.13353034613027134</v>
      </c>
      <c r="U122" s="5">
        <v>5.304028458011277E-2</v>
      </c>
      <c r="V122" s="5">
        <v>0.50967076832883618</v>
      </c>
      <c r="W122" s="5">
        <v>5.8247801524137735E-2</v>
      </c>
      <c r="X122" s="5">
        <v>0.96329815140442054</v>
      </c>
      <c r="Y122" s="5">
        <v>4.2580247451632983E-2</v>
      </c>
      <c r="Z122" s="5">
        <v>0.22584069066534423</v>
      </c>
      <c r="AA122" s="5">
        <v>1.7654226103046518E-2</v>
      </c>
      <c r="AB122" s="5">
        <v>0.24573173437155194</v>
      </c>
      <c r="AC122" s="5">
        <v>2.8053942018658164E-2</v>
      </c>
      <c r="AD122" s="5">
        <v>1.5836579322387197E-2</v>
      </c>
      <c r="AE122" s="5">
        <v>2.5715569308473053E-2</v>
      </c>
      <c r="AF122" s="5">
        <v>0.70649826872754962</v>
      </c>
      <c r="AG122" s="5">
        <v>2.7923198058823057E-2</v>
      </c>
      <c r="AH122" s="5">
        <v>0.31866869615120452</v>
      </c>
      <c r="AI122" s="5">
        <v>1.8007731791194019E-2</v>
      </c>
      <c r="AJ122" s="5">
        <v>0.20000732989706504</v>
      </c>
      <c r="AK122" s="5">
        <v>3.1481312564726735E-2</v>
      </c>
      <c r="AL122" s="5">
        <v>6.8817024071633079E-2</v>
      </c>
      <c r="AM122" s="5">
        <v>9.983188812633945E-3</v>
      </c>
      <c r="AN122" s="5">
        <v>0.37843284559711809</v>
      </c>
      <c r="AO122" s="5">
        <v>5.8631376369233178E-2</v>
      </c>
      <c r="AP122" s="5">
        <v>7.7805530570654924E-2</v>
      </c>
      <c r="AQ122" s="5">
        <v>3.9882129215587491E-3</v>
      </c>
      <c r="AR122" s="5">
        <v>1.4491110132483773</v>
      </c>
      <c r="AS122" s="5"/>
      <c r="AT122" s="5"/>
      <c r="AU122" s="5"/>
      <c r="AV122" s="5"/>
      <c r="AW122" s="5"/>
      <c r="AX122" s="5"/>
      <c r="AY122" s="5"/>
      <c r="AZ122" s="5"/>
      <c r="BA122" s="5"/>
      <c r="BB122" s="5"/>
    </row>
    <row r="123" spans="1:54" x14ac:dyDescent="0.3">
      <c r="A123" s="5">
        <v>14820</v>
      </c>
      <c r="B123" s="5"/>
      <c r="C123" s="5">
        <v>3.1388973744082032</v>
      </c>
      <c r="D123" s="5">
        <v>0.19499106360622395</v>
      </c>
      <c r="E123" s="5">
        <v>-1.426067962973018E-2</v>
      </c>
      <c r="F123" s="5">
        <v>2.348452928505821E-2</v>
      </c>
      <c r="G123" s="5">
        <v>8.2513424659115975E-3</v>
      </c>
      <c r="H123" s="5">
        <v>0.20492341216208804</v>
      </c>
      <c r="I123" s="5">
        <v>-2.3596922429819152E-2</v>
      </c>
      <c r="J123" s="5">
        <v>9.8830685305738256E-2</v>
      </c>
      <c r="K123" s="5">
        <v>-5.3688202817050125E-3</v>
      </c>
      <c r="L123" s="5">
        <v>-8.2454301944177508E-2</v>
      </c>
      <c r="M123" s="5">
        <v>-2.6597899650497442E-2</v>
      </c>
      <c r="N123" s="5">
        <v>-0.26755958046688993</v>
      </c>
      <c r="O123" s="5">
        <v>1.4812615755326964E-2</v>
      </c>
      <c r="P123" s="5">
        <v>0.34466560619655634</v>
      </c>
      <c r="Q123" s="5">
        <v>2.0355864666733905E-2</v>
      </c>
      <c r="R123" s="5">
        <v>4.9339903568484299E-2</v>
      </c>
      <c r="S123" s="5">
        <v>4.3417374659276156E-2</v>
      </c>
      <c r="T123" s="5">
        <v>0.13328180802377237</v>
      </c>
      <c r="U123" s="5">
        <v>5.2967031071738654E-2</v>
      </c>
      <c r="V123" s="5">
        <v>0.50921253420567636</v>
      </c>
      <c r="W123" s="5">
        <v>5.8223615119969888E-2</v>
      </c>
      <c r="X123" s="5">
        <v>0.96336602393639148</v>
      </c>
      <c r="Y123" s="5">
        <v>4.2604007601983462E-2</v>
      </c>
      <c r="Z123" s="5">
        <v>0.22607724325516582</v>
      </c>
      <c r="AA123" s="5">
        <v>1.7681391356755612E-2</v>
      </c>
      <c r="AB123" s="5">
        <v>0.24623104823486913</v>
      </c>
      <c r="AC123" s="5">
        <v>2.8124836231574336E-2</v>
      </c>
      <c r="AD123" s="5">
        <v>1.5884470970033239E-2</v>
      </c>
      <c r="AE123" s="5">
        <v>2.5806167953476122E-2</v>
      </c>
      <c r="AF123" s="5">
        <v>0.70934125262247316</v>
      </c>
      <c r="AG123" s="5">
        <v>2.804960536496064E-2</v>
      </c>
      <c r="AH123" s="5">
        <v>0.32027219325370315</v>
      </c>
      <c r="AI123" s="5">
        <v>1.8107472306689413E-2</v>
      </c>
      <c r="AJ123" s="5">
        <v>0.20121690874509021</v>
      </c>
      <c r="AK123" s="5">
        <v>3.1687786330279161E-2</v>
      </c>
      <c r="AL123" s="5">
        <v>6.9303670463406089E-2</v>
      </c>
      <c r="AM123" s="5">
        <v>1.005892771003983E-2</v>
      </c>
      <c r="AN123" s="5">
        <v>0.38149957600428835</v>
      </c>
      <c r="AO123" s="5">
        <v>5.9136953246718041E-2</v>
      </c>
      <c r="AP123" s="5">
        <v>7.8517007092803404E-2</v>
      </c>
      <c r="AQ123" s="5">
        <v>4.0267698987672277E-3</v>
      </c>
      <c r="AR123" s="5">
        <v>1.4638822545472014</v>
      </c>
      <c r="AS123" s="5"/>
      <c r="AT123" s="5"/>
      <c r="AU123" s="5"/>
      <c r="AV123" s="5"/>
      <c r="AW123" s="5"/>
      <c r="AX123" s="5"/>
      <c r="AY123" s="5"/>
      <c r="AZ123" s="5"/>
      <c r="BA123" s="5"/>
      <c r="BB123" s="5"/>
    </row>
    <row r="124" spans="1:54" x14ac:dyDescent="0.3">
      <c r="A124" s="5">
        <v>14810</v>
      </c>
      <c r="B124" s="5"/>
      <c r="C124" s="5">
        <v>3.1498372293023009</v>
      </c>
      <c r="D124" s="5">
        <v>0.19315602443889357</v>
      </c>
      <c r="E124" s="5">
        <v>-1.4132933999518094E-2</v>
      </c>
      <c r="F124" s="5">
        <v>2.3284834100877165E-2</v>
      </c>
      <c r="G124" s="5">
        <v>8.184943936942456E-3</v>
      </c>
      <c r="H124" s="5">
        <v>0.20336823275247232</v>
      </c>
      <c r="I124" s="5">
        <v>-2.3428688367975854E-2</v>
      </c>
      <c r="J124" s="5">
        <v>9.8171659380314413E-2</v>
      </c>
      <c r="K124" s="5">
        <v>-5.3355052194312639E-3</v>
      </c>
      <c r="L124" s="5">
        <v>-8.1980961417119427E-2</v>
      </c>
      <c r="M124" s="5">
        <v>-2.6457614716160517E-2</v>
      </c>
      <c r="N124" s="5">
        <v>-0.26627363298151951</v>
      </c>
      <c r="O124" s="5">
        <v>1.4748382331425711E-2</v>
      </c>
      <c r="P124" s="5">
        <v>0.34333352739525325</v>
      </c>
      <c r="Q124" s="5">
        <v>2.0286827135504622E-2</v>
      </c>
      <c r="R124" s="5">
        <v>4.9196006389914892E-2</v>
      </c>
      <c r="S124" s="5">
        <v>4.3311454517326528E-2</v>
      </c>
      <c r="T124" s="5">
        <v>0.13302045337077592</v>
      </c>
      <c r="U124" s="5">
        <v>5.2888616148106915E-2</v>
      </c>
      <c r="V124" s="5">
        <v>0.50870426009819236</v>
      </c>
      <c r="W124" s="5">
        <v>5.819368627945827E-2</v>
      </c>
      <c r="X124" s="5">
        <v>0.96333899054207173</v>
      </c>
      <c r="Y124" s="5">
        <v>4.2623595645257376E-2</v>
      </c>
      <c r="Z124" s="5">
        <v>0.22629189789962506</v>
      </c>
      <c r="AA124" s="5">
        <v>1.770687141933976E-2</v>
      </c>
      <c r="AB124" s="5">
        <v>0.24670739673817743</v>
      </c>
      <c r="AC124" s="5">
        <v>2.8193178625963905E-2</v>
      </c>
      <c r="AD124" s="5">
        <v>1.5930969601770664E-2</v>
      </c>
      <c r="AE124" s="5">
        <v>2.5894594828170359E-2</v>
      </c>
      <c r="AF124" s="5">
        <v>0.71212741286257253</v>
      </c>
      <c r="AG124" s="5">
        <v>2.8173893709743009E-2</v>
      </c>
      <c r="AH124" s="5">
        <v>0.32185312433065039</v>
      </c>
      <c r="AI124" s="5">
        <v>1.8206038572138449E-2</v>
      </c>
      <c r="AJ124" s="5">
        <v>0.20241467454664255</v>
      </c>
      <c r="AK124" s="5">
        <v>3.1892611357538486E-2</v>
      </c>
      <c r="AL124" s="5">
        <v>6.9787211256021248E-2</v>
      </c>
      <c r="AM124" s="5">
        <v>1.0134293978005287E-2</v>
      </c>
      <c r="AN124" s="5">
        <v>0.38455534799959112</v>
      </c>
      <c r="AO124" s="5">
        <v>5.9641356523413333E-2</v>
      </c>
      <c r="AP124" s="5">
        <v>7.9227666919261377E-2</v>
      </c>
      <c r="AQ124" s="5">
        <v>4.0653253185055161E-3</v>
      </c>
      <c r="AR124" s="5">
        <v>1.4786684343564087</v>
      </c>
      <c r="AS124" s="5"/>
      <c r="AT124" s="5"/>
      <c r="AU124" s="5"/>
      <c r="AV124" s="5"/>
      <c r="AW124" s="5"/>
      <c r="AX124" s="5"/>
      <c r="AY124" s="5"/>
      <c r="AZ124" s="5"/>
      <c r="BA124" s="5"/>
      <c r="BB124" s="5"/>
    </row>
    <row r="125" spans="1:54" x14ac:dyDescent="0.3">
      <c r="A125" s="5">
        <v>14800</v>
      </c>
      <c r="B125" s="5"/>
      <c r="C125" s="5">
        <v>3.1605976060102283</v>
      </c>
      <c r="D125" s="5">
        <v>0.19131814886075899</v>
      </c>
      <c r="E125" s="5">
        <v>-1.4004865244986356E-2</v>
      </c>
      <c r="F125" s="5">
        <v>2.3084425300570179E-2</v>
      </c>
      <c r="G125" s="5">
        <v>8.1182341112323933E-3</v>
      </c>
      <c r="H125" s="5">
        <v>0.201803898485896</v>
      </c>
      <c r="I125" s="5">
        <v>-2.3259245543204993E-2</v>
      </c>
      <c r="J125" s="5">
        <v>9.7506963033436464E-2</v>
      </c>
      <c r="K125" s="5">
        <v>-5.3018512825282697E-3</v>
      </c>
      <c r="L125" s="5">
        <v>-8.1501976679485014E-2</v>
      </c>
      <c r="M125" s="5">
        <v>-2.6315378261303275E-2</v>
      </c>
      <c r="N125" s="5">
        <v>-0.26496685056788233</v>
      </c>
      <c r="O125" s="5">
        <v>1.4682935089450094E-2</v>
      </c>
      <c r="P125" s="5">
        <v>0.3419719485410776</v>
      </c>
      <c r="Q125" s="5">
        <v>2.0215981966925315E-2</v>
      </c>
      <c r="R125" s="5">
        <v>4.9047590945907805E-2</v>
      </c>
      <c r="S125" s="5">
        <v>4.320145736361175E-2</v>
      </c>
      <c r="T125" s="5">
        <v>0.13274633268651487</v>
      </c>
      <c r="U125" s="5">
        <v>5.2805052428049927E-2</v>
      </c>
      <c r="V125" s="5">
        <v>0.50814599479368638</v>
      </c>
      <c r="W125" s="5">
        <v>5.8158012230194144E-2</v>
      </c>
      <c r="X125" s="5">
        <v>0.96321686687047436</v>
      </c>
      <c r="Y125" s="5">
        <v>4.2638997320459705E-2</v>
      </c>
      <c r="Z125" s="5">
        <v>0.22648454675361518</v>
      </c>
      <c r="AA125" s="5">
        <v>1.7730655372139175E-2</v>
      </c>
      <c r="AB125" s="5">
        <v>0.24716059385822281</v>
      </c>
      <c r="AC125" s="5">
        <v>2.825894416634191E-2</v>
      </c>
      <c r="AD125" s="5">
        <v>1.5976059003128727E-2</v>
      </c>
      <c r="AE125" s="5">
        <v>2.598082034432166E-2</v>
      </c>
      <c r="AF125" s="5">
        <v>0.71485585092474202</v>
      </c>
      <c r="AG125" s="5">
        <v>2.8296024373764959E-2</v>
      </c>
      <c r="AH125" s="5">
        <v>0.32341101320409155</v>
      </c>
      <c r="AI125" s="5">
        <v>1.8303401886249824E-2</v>
      </c>
      <c r="AJ125" s="5">
        <v>0.20360029040353661</v>
      </c>
      <c r="AK125" s="5">
        <v>3.2095732076987071E-2</v>
      </c>
      <c r="AL125" s="5">
        <v>7.0267520163838068E-2</v>
      </c>
      <c r="AM125" s="5">
        <v>1.0209268715528921E-2</v>
      </c>
      <c r="AN125" s="5">
        <v>0.38759942789317764</v>
      </c>
      <c r="AO125" s="5">
        <v>6.0144470664623376E-2</v>
      </c>
      <c r="AP125" s="5">
        <v>7.9937355405857419E-2</v>
      </c>
      <c r="AQ125" s="5">
        <v>4.1038712487810143E-3</v>
      </c>
      <c r="AR125" s="5">
        <v>1.4934666931126532</v>
      </c>
      <c r="AS125" s="5"/>
      <c r="AT125" s="5"/>
      <c r="AU125" s="5"/>
      <c r="AV125" s="5"/>
      <c r="AW125" s="5"/>
      <c r="AX125" s="5"/>
      <c r="AY125" s="5"/>
      <c r="AZ125" s="5"/>
      <c r="BA125" s="5"/>
      <c r="BB125" s="5"/>
    </row>
    <row r="126" spans="1:54" x14ac:dyDescent="0.3">
      <c r="A126" s="5">
        <v>14790</v>
      </c>
      <c r="B126" s="5"/>
      <c r="C126" s="5">
        <v>3.171175769051529</v>
      </c>
      <c r="D126" s="5">
        <v>0.18947780870859504</v>
      </c>
      <c r="E126" s="5">
        <v>-1.3876500116905069E-2</v>
      </c>
      <c r="F126" s="5">
        <v>2.2883345957155032E-2</v>
      </c>
      <c r="G126" s="5">
        <v>8.051227694143355E-3</v>
      </c>
      <c r="H126" s="5">
        <v>0.20023076194016531</v>
      </c>
      <c r="I126" s="5">
        <v>-2.3088632882091273E-2</v>
      </c>
      <c r="J126" s="5">
        <v>9.6836751429433862E-2</v>
      </c>
      <c r="K126" s="5">
        <v>-5.2678664281126213E-3</v>
      </c>
      <c r="L126" s="5">
        <v>-8.1017462049696523E-2</v>
      </c>
      <c r="M126" s="5">
        <v>-2.6171224426146705E-2</v>
      </c>
      <c r="N126" s="5">
        <v>-0.26363954734098638</v>
      </c>
      <c r="O126" s="5">
        <v>1.461628970543156E-2</v>
      </c>
      <c r="P126" s="5">
        <v>0.3405811925842569</v>
      </c>
      <c r="Q126" s="5">
        <v>2.0143345663368305E-2</v>
      </c>
      <c r="R126" s="5">
        <v>4.8894690786129971E-2</v>
      </c>
      <c r="S126" s="5">
        <v>4.3087406879109516E-2</v>
      </c>
      <c r="T126" s="5">
        <v>0.13245950030690173</v>
      </c>
      <c r="U126" s="5">
        <v>5.2716354072378645E-2</v>
      </c>
      <c r="V126" s="5">
        <v>0.50753780199156362</v>
      </c>
      <c r="W126" s="5">
        <v>5.8116591898737836E-2</v>
      </c>
      <c r="X126" s="5">
        <v>0.96299949631144721</v>
      </c>
      <c r="Y126" s="5">
        <v>4.2650199565061185E-2</v>
      </c>
      <c r="Z126" s="5">
        <v>0.22665508811770985</v>
      </c>
      <c r="AA126" s="5">
        <v>1.7752732755469874E-2</v>
      </c>
      <c r="AB126" s="5">
        <v>0.24759045959351184</v>
      </c>
      <c r="AC126" s="5">
        <v>2.8322108455130245E-2</v>
      </c>
      <c r="AD126" s="5">
        <v>1.6019723287504579E-2</v>
      </c>
      <c r="AE126" s="5">
        <v>2.6064815387031186E-2</v>
      </c>
      <c r="AF126" s="5">
        <v>0.71752567948929147</v>
      </c>
      <c r="AG126" s="5">
        <v>2.8415959002501538E-2</v>
      </c>
      <c r="AH126" s="5">
        <v>0.32494538689805469</v>
      </c>
      <c r="AI126" s="5">
        <v>1.839953367044269E-2</v>
      </c>
      <c r="AJ126" s="5">
        <v>0.20477342009415506</v>
      </c>
      <c r="AK126" s="5">
        <v>3.2297092911920615E-2</v>
      </c>
      <c r="AL126" s="5">
        <v>7.0744470626083258E-2</v>
      </c>
      <c r="AM126" s="5">
        <v>1.0283832942704858E-2</v>
      </c>
      <c r="AN126" s="5">
        <v>0.39063107748418868</v>
      </c>
      <c r="AO126" s="5">
        <v>6.0646179196373662E-2</v>
      </c>
      <c r="AP126" s="5">
        <v>8.0645916338823148E-2</v>
      </c>
      <c r="AQ126" s="5">
        <v>4.142399660497743E-3</v>
      </c>
      <c r="AR126" s="5">
        <v>1.5082741299417233</v>
      </c>
      <c r="AS126" s="5"/>
      <c r="AT126" s="5"/>
      <c r="AU126" s="5"/>
      <c r="AV126" s="5"/>
      <c r="AW126" s="5"/>
      <c r="AX126" s="5"/>
      <c r="AY126" s="5"/>
      <c r="AZ126" s="5"/>
      <c r="BA126" s="5"/>
      <c r="BB126" s="5"/>
    </row>
    <row r="127" spans="1:54" x14ac:dyDescent="0.3">
      <c r="A127" s="5">
        <v>14780</v>
      </c>
      <c r="B127" s="5"/>
      <c r="C127" s="5">
        <v>3.18156900217142</v>
      </c>
      <c r="D127" s="5">
        <v>0.18763537408645253</v>
      </c>
      <c r="E127" s="5">
        <v>-1.3747865287883498E-2</v>
      </c>
      <c r="F127" s="5">
        <v>2.2681639093400353E-2</v>
      </c>
      <c r="G127" s="5">
        <v>7.983939400265266E-3</v>
      </c>
      <c r="H127" s="5">
        <v>0.19864917656910977</v>
      </c>
      <c r="I127" s="5">
        <v>-2.2916889483764184E-2</v>
      </c>
      <c r="J127" s="5">
        <v>9.6161180742018099E-2</v>
      </c>
      <c r="K127" s="5">
        <v>-5.2335586828906339E-3</v>
      </c>
      <c r="L127" s="5">
        <v>-8.0527533127717627E-2</v>
      </c>
      <c r="M127" s="5">
        <v>-2.6025187828088513E-2</v>
      </c>
      <c r="N127" s="5">
        <v>-0.26229204280497187</v>
      </c>
      <c r="O127" s="5">
        <v>1.4548462183259715E-2</v>
      </c>
      <c r="P127" s="5">
        <v>0.33916159071392166</v>
      </c>
      <c r="Q127" s="5">
        <v>2.0068935245093292E-2</v>
      </c>
      <c r="R127" s="5">
        <v>4.8737340779423918E-2</v>
      </c>
      <c r="S127" s="5">
        <v>4.2969327950904274E-2</v>
      </c>
      <c r="T127" s="5">
        <v>0.13216001437467856</v>
      </c>
      <c r="U127" s="5">
        <v>5.2622536782094685E-2</v>
      </c>
      <c r="V127" s="5">
        <v>0.5068797603222015</v>
      </c>
      <c r="W127" s="5">
        <v>5.8069425916898287E-2</v>
      </c>
      <c r="X127" s="5">
        <v>0.96268675016710925</v>
      </c>
      <c r="Y127" s="5">
        <v>4.265719052550758E-2</v>
      </c>
      <c r="Z127" s="5">
        <v>0.22680342650899621</v>
      </c>
      <c r="AA127" s="5">
        <v>1.7773093575292543E-2</v>
      </c>
      <c r="AB127" s="5">
        <v>0.24799682007204654</v>
      </c>
      <c r="AC127" s="5">
        <v>2.8382647746543754E-2</v>
      </c>
      <c r="AD127" s="5">
        <v>1.6061946904820934E-2</v>
      </c>
      <c r="AE127" s="5">
        <v>2.6146551329981633E-2</v>
      </c>
      <c r="AF127" s="5">
        <v>0.72013602288707124</v>
      </c>
      <c r="AG127" s="5">
        <v>2.8533659624905266E-2</v>
      </c>
      <c r="AH127" s="5">
        <v>0.32645577585896179</v>
      </c>
      <c r="AI127" s="5">
        <v>1.8494405481618143E-2</v>
      </c>
      <c r="AJ127" s="5">
        <v>0.20593372821708092</v>
      </c>
      <c r="AK127" s="5">
        <v>3.2496638301046918E-2</v>
      </c>
      <c r="AL127" s="5">
        <v>7.121793585556338E-2</v>
      </c>
      <c r="AM127" s="5">
        <v>1.0357967607589402E-2</v>
      </c>
      <c r="AN127" s="5">
        <v>0.3936495543094965</v>
      </c>
      <c r="AO127" s="5">
        <v>6.1146364741525419E-2</v>
      </c>
      <c r="AP127" s="5">
        <v>8.1353191978648293E-2</v>
      </c>
      <c r="AQ127" s="5">
        <v>4.1809024294513003E-3</v>
      </c>
      <c r="AR127" s="5">
        <v>1.5230878032751773</v>
      </c>
      <c r="AS127" s="5"/>
      <c r="AT127" s="5"/>
      <c r="AU127" s="5"/>
      <c r="AV127" s="5"/>
      <c r="AW127" s="5"/>
      <c r="AX127" s="5"/>
      <c r="AY127" s="5"/>
      <c r="AZ127" s="5"/>
      <c r="BA127" s="5"/>
      <c r="BB127" s="5"/>
    </row>
    <row r="128" spans="1:54" x14ac:dyDescent="0.3">
      <c r="A128" s="5">
        <v>14770</v>
      </c>
      <c r="B128" s="5"/>
      <c r="C128" s="5">
        <v>3.1917746093361372</v>
      </c>
      <c r="D128" s="5">
        <v>0.18579121323337289</v>
      </c>
      <c r="E128" s="5">
        <v>-1.3618987342520737E-2</v>
      </c>
      <c r="F128" s="5">
        <v>2.2479347665494774E-2</v>
      </c>
      <c r="G128" s="5">
        <v>7.9163839477006011E-3</v>
      </c>
      <c r="H128" s="5">
        <v>0.19705949656267588</v>
      </c>
      <c r="I128" s="5">
        <v>-2.2744054604188255E-2</v>
      </c>
      <c r="J128" s="5">
        <v>9.5480408090830443E-2</v>
      </c>
      <c r="K128" s="5">
        <v>-5.1989361398734968E-3</v>
      </c>
      <c r="L128" s="5">
        <v>-8.0032306747595996E-2</v>
      </c>
      <c r="M128" s="5">
        <v>-2.5877303547511728E-2</v>
      </c>
      <c r="N128" s="5">
        <v>-0.2609246617230202</v>
      </c>
      <c r="O128" s="5">
        <v>1.4479468848253204E-2</v>
      </c>
      <c r="P128" s="5">
        <v>0.33771348222799996</v>
      </c>
      <c r="Q128" s="5">
        <v>1.9992768243793108E-2</v>
      </c>
      <c r="R128" s="5">
        <v>4.8575577101306736E-2</v>
      </c>
      <c r="S128" s="5">
        <v>4.2847246664071088E-2</v>
      </c>
      <c r="T128" s="5">
        <v>0.13184793682364188</v>
      </c>
      <c r="U128" s="5">
        <v>5.2523617795832367E-2</v>
      </c>
      <c r="V128" s="5">
        <v>0.50617196335847381</v>
      </c>
      <c r="W128" s="5">
        <v>5.8016516627191317E-2</v>
      </c>
      <c r="X128" s="5">
        <v>0.96227852781020573</v>
      </c>
      <c r="Y128" s="5">
        <v>4.2659959567181598E-2</v>
      </c>
      <c r="Z128" s="5">
        <v>0.2269294727292126</v>
      </c>
      <c r="AA128" s="5">
        <v>1.7791728309690402E-2</v>
      </c>
      <c r="AB128" s="5">
        <v>0.24837950765672248</v>
      </c>
      <c r="AC128" s="5">
        <v>2.8440538960250551E-2</v>
      </c>
      <c r="AD128" s="5">
        <v>1.6102714650082207E-2</v>
      </c>
      <c r="AE128" s="5">
        <v>2.6226000050564365E-2</v>
      </c>
      <c r="AF128" s="5">
        <v>0.72268601754467132</v>
      </c>
      <c r="AG128" s="5">
        <v>2.8649088671983475E-2</v>
      </c>
      <c r="AH128" s="5">
        <v>0.32794171417648277</v>
      </c>
      <c r="AI128" s="5">
        <v>1.8587989024994707E-2</v>
      </c>
      <c r="AJ128" s="5">
        <v>0.20708088033587502</v>
      </c>
      <c r="AK128" s="5">
        <v>3.2694312721334322E-2</v>
      </c>
      <c r="AL128" s="5">
        <v>7.1687788888078113E-2</v>
      </c>
      <c r="AM128" s="5">
        <v>1.0431653593190151E-2</v>
      </c>
      <c r="AN128" s="5">
        <v>0.3966541118978596</v>
      </c>
      <c r="AO128" s="5">
        <v>6.1644909056845575E-2</v>
      </c>
      <c r="AP128" s="5">
        <v>8.2059023105341078E-2</v>
      </c>
      <c r="AQ128" s="5">
        <v>4.2193713384020212E-3</v>
      </c>
      <c r="AR128" s="5">
        <v>1.5379047314973793</v>
      </c>
      <c r="AS128" s="5"/>
      <c r="AT128" s="5"/>
      <c r="AU128" s="5"/>
      <c r="AV128" s="5"/>
      <c r="AW128" s="5"/>
      <c r="AX128" s="5"/>
      <c r="AY128" s="5"/>
      <c r="AZ128" s="5"/>
      <c r="BA128" s="5"/>
      <c r="BB128" s="5"/>
    </row>
    <row r="129" spans="1:54" x14ac:dyDescent="0.3">
      <c r="A129" s="5">
        <v>14760</v>
      </c>
      <c r="B129" s="5"/>
      <c r="C129" s="5">
        <v>3.2017899157317267</v>
      </c>
      <c r="D129" s="5">
        <v>0.18394569239262001</v>
      </c>
      <c r="E129" s="5">
        <v>-1.3489892767639903E-2</v>
      </c>
      <c r="F129" s="5">
        <v>2.2276514546809404E-2</v>
      </c>
      <c r="G129" s="5">
        <v>7.8485760523658871E-3</v>
      </c>
      <c r="H129" s="5">
        <v>0.19546207670705806</v>
      </c>
      <c r="I129" s="5">
        <v>-2.2570167640414081E-2</v>
      </c>
      <c r="J129" s="5">
        <v>9.4794591477650264E-2</v>
      </c>
      <c r="K129" s="5">
        <v>-5.164006955064698E-3</v>
      </c>
      <c r="L129" s="5">
        <v>-7.9531900929448965E-2</v>
      </c>
      <c r="M129" s="5">
        <v>-2.572760711337433E-2</v>
      </c>
      <c r="N129" s="5">
        <v>-0.25953773398468549</v>
      </c>
      <c r="O129" s="5">
        <v>1.4409326340569784E-2</v>
      </c>
      <c r="P129" s="5">
        <v>0.33623721439900561</v>
      </c>
      <c r="Q129" s="5">
        <v>1.9914862695878281E-2</v>
      </c>
      <c r="R129" s="5">
        <v>4.8409437220800551E-2</v>
      </c>
      <c r="S129" s="5">
        <v>4.2721190292948387E-2</v>
      </c>
      <c r="T129" s="5">
        <v>0.13152333336094391</v>
      </c>
      <c r="U129" s="5">
        <v>5.2419615886529082E-2</v>
      </c>
      <c r="V129" s="5">
        <v>0.50541451961988959</v>
      </c>
      <c r="W129" s="5">
        <v>5.7957868087469479E-2</v>
      </c>
      <c r="X129" s="5">
        <v>0.96177475682921343</v>
      </c>
      <c r="Y129" s="5">
        <v>4.2658497283808022E-2</v>
      </c>
      <c r="Z129" s="5">
        <v>0.22703314393013224</v>
      </c>
      <c r="AA129" s="5">
        <v>1.7808627915150876E-2</v>
      </c>
      <c r="AB129" s="5">
        <v>0.24873836104830443</v>
      </c>
      <c r="AC129" s="5">
        <v>2.8495759694796556E-2</v>
      </c>
      <c r="AD129" s="5">
        <v>1.6142011671823192E-2</v>
      </c>
      <c r="AE129" s="5">
        <v>2.6303133944877259E-2</v>
      </c>
      <c r="AF129" s="5">
        <v>0.72517481242740556</v>
      </c>
      <c r="AG129" s="5">
        <v>2.8762208995344395E-2</v>
      </c>
      <c r="AH129" s="5">
        <v>0.32940273980470453</v>
      </c>
      <c r="AI129" s="5">
        <v>1.8680256167000756E-2</v>
      </c>
      <c r="AJ129" s="5">
        <v>0.20821454312493642</v>
      </c>
      <c r="AK129" s="5">
        <v>3.2890060711101191E-2</v>
      </c>
      <c r="AL129" s="5">
        <v>7.2153902632509079E-2</v>
      </c>
      <c r="AM129" s="5">
        <v>1.0504871724575298E-2</v>
      </c>
      <c r="AN129" s="5">
        <v>0.39964400002943867</v>
      </c>
      <c r="AO129" s="5">
        <v>6.2141693071020666E-2</v>
      </c>
      <c r="AP129" s="5">
        <v>8.2763249065085157E-2</v>
      </c>
      <c r="AQ129" s="5">
        <v>4.2577980792263947E-3</v>
      </c>
      <c r="AR129" s="5">
        <v>1.552721893623088</v>
      </c>
      <c r="AS129" s="5"/>
      <c r="AT129" s="5"/>
      <c r="AU129" s="5"/>
      <c r="AV129" s="5"/>
      <c r="AW129" s="5"/>
      <c r="AX129" s="5"/>
      <c r="AY129" s="5"/>
      <c r="AZ129" s="5"/>
      <c r="BA129" s="5"/>
      <c r="BB129" s="5"/>
    </row>
    <row r="130" spans="1:54" x14ac:dyDescent="0.3">
      <c r="A130" s="5">
        <v>14750</v>
      </c>
      <c r="B130" s="5">
        <v>6.7696241353158877</v>
      </c>
      <c r="C130" s="5">
        <v>3.2116122687657773</v>
      </c>
      <c r="D130" s="5">
        <v>0.18209917568249301</v>
      </c>
      <c r="E130" s="5">
        <v>-1.3360607942611638E-2</v>
      </c>
      <c r="F130" s="5">
        <v>2.2073182511762567E-2</v>
      </c>
      <c r="G130" s="5">
        <v>7.7805304223135295E-3</v>
      </c>
      <c r="H130" s="5">
        <v>0.19385727224494903</v>
      </c>
      <c r="I130" s="5">
        <v>-2.2395268114799697E-2</v>
      </c>
      <c r="J130" s="5">
        <v>9.4103889722300063E-2</v>
      </c>
      <c r="K130" s="5">
        <v>-5.1287793441218673E-3</v>
      </c>
      <c r="L130" s="5">
        <v>-7.9026434830920339E-2</v>
      </c>
      <c r="M130" s="5">
        <v>-2.5576134488587161E-2</v>
      </c>
      <c r="N130" s="5">
        <v>-0.25813159447072975</v>
      </c>
      <c r="O130" s="5">
        <v>1.4338051608459348E-2</v>
      </c>
      <c r="P130" s="5">
        <v>0.33473314233578499</v>
      </c>
      <c r="Q130" s="5">
        <v>1.9835237135503853E-2</v>
      </c>
      <c r="R130" s="5">
        <v>4.8238959886600236E-2</v>
      </c>
      <c r="S130" s="5">
        <v>4.2591187291801939E-2</v>
      </c>
      <c r="T130" s="5">
        <v>0.13118627344747474</v>
      </c>
      <c r="U130" s="5">
        <v>5.2310551357322779E-2</v>
      </c>
      <c r="V130" s="5">
        <v>0.50460755256930701</v>
      </c>
      <c r="W130" s="5">
        <v>5.7893486074715741E-2</v>
      </c>
      <c r="X130" s="5">
        <v>0.96117539316003242</v>
      </c>
      <c r="Y130" s="5">
        <v>4.265279550629289E-2</v>
      </c>
      <c r="Z130" s="5">
        <v>0.2271143636761348</v>
      </c>
      <c r="AA130" s="5">
        <v>1.782378383264567E-2</v>
      </c>
      <c r="AB130" s="5">
        <v>0.24907322538590168</v>
      </c>
      <c r="AC130" s="5">
        <v>2.8548288240784175E-2</v>
      </c>
      <c r="AD130" s="5">
        <v>1.6179823480443879E-2</v>
      </c>
      <c r="AE130" s="5">
        <v>2.6377925942582748E-2</v>
      </c>
      <c r="AF130" s="5">
        <v>0.72760156947979093</v>
      </c>
      <c r="AG130" s="5">
        <v>2.8872983885700171E-2</v>
      </c>
      <c r="AH130" s="5">
        <v>0.33083839478348004</v>
      </c>
      <c r="AI130" s="5">
        <v>1.8771178948216657E-2</v>
      </c>
      <c r="AJ130" s="5">
        <v>0.20933438451635591</v>
      </c>
      <c r="AK130" s="5">
        <v>3.3083826893332932E-2</v>
      </c>
      <c r="AL130" s="5">
        <v>7.2616149921565717E-2</v>
      </c>
      <c r="AM130" s="5">
        <v>1.0577602776100162E-2</v>
      </c>
      <c r="AN130" s="5">
        <v>0.40261846500055831</v>
      </c>
      <c r="AO130" s="5">
        <v>6.263659692360625E-2</v>
      </c>
      <c r="AP130" s="5">
        <v>8.3465707818287785E-2</v>
      </c>
      <c r="AQ130" s="5">
        <v>4.2961742551466909E-3</v>
      </c>
      <c r="AR130" s="5">
        <v>1.5675362300055768</v>
      </c>
      <c r="AS130" s="5"/>
      <c r="AT130" s="5"/>
      <c r="AU130" s="5"/>
      <c r="AV130" s="5"/>
      <c r="AW130" s="5"/>
      <c r="AX130" s="5"/>
      <c r="AY130" s="5"/>
      <c r="AZ130" s="5"/>
      <c r="BA130" s="5"/>
      <c r="BB130" s="5"/>
    </row>
    <row r="131" spans="1:54" x14ac:dyDescent="0.3">
      <c r="A131" s="5">
        <v>14740</v>
      </c>
      <c r="B131" s="5"/>
      <c r="C131" s="5">
        <v>3.2212390390717585</v>
      </c>
      <c r="D131" s="5">
        <v>0.18025202496878992</v>
      </c>
      <c r="E131" s="5">
        <v>-1.323115912977189E-2</v>
      </c>
      <c r="F131" s="5">
        <v>2.1869394219796057E-2</v>
      </c>
      <c r="G131" s="5">
        <v>7.7122617520772917E-3</v>
      </c>
      <c r="H131" s="5">
        <v>0.19224543873599012</v>
      </c>
      <c r="I131" s="5">
        <v>-2.2219395659211008E-2</v>
      </c>
      <c r="J131" s="5">
        <v>9.3408462398286346E-2</v>
      </c>
      <c r="K131" s="5">
        <v>-5.0932615789948061E-3</v>
      </c>
      <c r="L131" s="5">
        <v>-7.8516028698136564E-2</v>
      </c>
      <c r="M131" s="5">
        <v>-2.5422922055189749E-2</v>
      </c>
      <c r="N131" s="5">
        <v>-0.25670658291553511</v>
      </c>
      <c r="O131" s="5">
        <v>1.4265661901363677E-2</v>
      </c>
      <c r="P131" s="5">
        <v>0.33320162884130411</v>
      </c>
      <c r="Q131" s="5">
        <v>1.9753910587342202E-2</v>
      </c>
      <c r="R131" s="5">
        <v>4.8064185112584985E-2</v>
      </c>
      <c r="S131" s="5">
        <v>4.2457267284884012E-2</v>
      </c>
      <c r="T131" s="5">
        <v>0.130836830276328</v>
      </c>
      <c r="U131" s="5">
        <v>5.2196446036675316E-2</v>
      </c>
      <c r="V131" s="5">
        <v>0.50375120060219158</v>
      </c>
      <c r="W131" s="5">
        <v>5.7823378087994828E-2</v>
      </c>
      <c r="X131" s="5">
        <v>0.96048042120410915</v>
      </c>
      <c r="Y131" s="5">
        <v>4.2642847310987851E-2</v>
      </c>
      <c r="Z131" s="5">
        <v>0.22717306200390835</v>
      </c>
      <c r="AA131" s="5">
        <v>1.7837187993504276E-2</v>
      </c>
      <c r="AB131" s="5">
        <v>0.24938395234485991</v>
      </c>
      <c r="AC131" s="5">
        <v>2.8598103593794909E-2</v>
      </c>
      <c r="AD131" s="5">
        <v>1.6216135956424595E-2</v>
      </c>
      <c r="AE131" s="5">
        <v>2.6450349521615724E-2</v>
      </c>
      <c r="AF131" s="5">
        <v>0.7299654640632246</v>
      </c>
      <c r="AG131" s="5">
        <v>2.8981377091315076E-2</v>
      </c>
      <c r="AH131" s="5">
        <v>0.33224822545982602</v>
      </c>
      <c r="AI131" s="5">
        <v>1.8860729596358934E-2</v>
      </c>
      <c r="AJ131" s="5">
        <v>0.2104400738476957</v>
      </c>
      <c r="AK131" s="5">
        <v>3.3275555999216846E-2</v>
      </c>
      <c r="AL131" s="5">
        <v>7.3074403563161777E-2</v>
      </c>
      <c r="AM131" s="5">
        <v>1.0649827478748038E-2</v>
      </c>
      <c r="AN131" s="5">
        <v>0.40557674989365022</v>
      </c>
      <c r="AO131" s="5">
        <v>6.3129500004900793E-2</v>
      </c>
      <c r="AP131" s="5">
        <v>8.4166235989006188E-2</v>
      </c>
      <c r="AQ131" s="5">
        <v>4.3344913830384172E-3</v>
      </c>
      <c r="AR131" s="5">
        <v>1.5823446430754007</v>
      </c>
      <c r="AS131" s="5"/>
      <c r="AT131" s="5"/>
      <c r="AU131" s="5"/>
      <c r="AV131" s="5"/>
      <c r="AW131" s="5"/>
      <c r="AX131" s="5"/>
      <c r="AY131" s="5"/>
      <c r="AZ131" s="5"/>
      <c r="BA131" s="5"/>
      <c r="BB131" s="5"/>
    </row>
    <row r="132" spans="1:54" x14ac:dyDescent="0.3">
      <c r="A132" s="5">
        <v>14730</v>
      </c>
      <c r="B132" s="5"/>
      <c r="C132" s="5">
        <v>3.230667621515475</v>
      </c>
      <c r="D132" s="5">
        <v>0.17840459973899189</v>
      </c>
      <c r="E132" s="5">
        <v>-1.3101572464939653E-2</v>
      </c>
      <c r="F132" s="5">
        <v>2.1665192199471793E-2</v>
      </c>
      <c r="G132" s="5">
        <v>7.6437847170445052E-3</v>
      </c>
      <c r="H132" s="5">
        <v>0.19062693191750263</v>
      </c>
      <c r="I132" s="5">
        <v>-2.2042589999211055E-2</v>
      </c>
      <c r="J132" s="5">
        <v>9.2708469768213592E-2</v>
      </c>
      <c r="K132" s="5">
        <v>-5.0574619845419177E-3</v>
      </c>
      <c r="L132" s="5">
        <v>-7.8000803816191983E-2</v>
      </c>
      <c r="M132" s="5">
        <v>-2.5268006599331656E-2</v>
      </c>
      <c r="N132" s="5">
        <v>-0.25526304376717457</v>
      </c>
      <c r="O132" s="5">
        <v>1.4192174762866763E-2</v>
      </c>
      <c r="P132" s="5">
        <v>0.33164304426654723</v>
      </c>
      <c r="Q132" s="5">
        <v>1.9670902559105162E-2</v>
      </c>
      <c r="R132" s="5">
        <v>4.7885154162680292E-2</v>
      </c>
      <c r="S132" s="5">
        <v>4.2319461055891509E-2</v>
      </c>
      <c r="T132" s="5">
        <v>0.13047508074935826</v>
      </c>
      <c r="U132" s="5">
        <v>5.2077323272721868E-2</v>
      </c>
      <c r="V132" s="5">
        <v>0.50284561702838715</v>
      </c>
      <c r="W132" s="5">
        <v>5.7747553350555945E-2</v>
      </c>
      <c r="X132" s="5">
        <v>0.95968985393283945</v>
      </c>
      <c r="Y132" s="5">
        <v>4.2628647027371305E-2</v>
      </c>
      <c r="Z132" s="5">
        <v>0.22720917547922864</v>
      </c>
      <c r="AA132" s="5">
        <v>1.7848832825075833E-2</v>
      </c>
      <c r="AB132" s="5">
        <v>0.24967040023199311</v>
      </c>
      <c r="AC132" s="5">
        <v>2.8645185467046232E-2</v>
      </c>
      <c r="AD132" s="5">
        <v>1.6250935358415444E-2</v>
      </c>
      <c r="AE132" s="5">
        <v>2.6520378722731101E-2</v>
      </c>
      <c r="AF132" s="5">
        <v>0.73226568539056758</v>
      </c>
      <c r="AG132" s="5">
        <v>2.9087352836387227E-2</v>
      </c>
      <c r="AH132" s="5">
        <v>0.33363178270923199</v>
      </c>
      <c r="AI132" s="5">
        <v>1.8948880539299422E-2</v>
      </c>
      <c r="AJ132" s="5">
        <v>0.21153128201060464</v>
      </c>
      <c r="AK132" s="5">
        <v>3.3465192891881684E-2</v>
      </c>
      <c r="AL132" s="5">
        <v>7.3528536392401381E-2</v>
      </c>
      <c r="AM132" s="5">
        <v>1.0721526527582301E-2</v>
      </c>
      <c r="AN132" s="5">
        <v>0.40851809485225499</v>
      </c>
      <c r="AO132" s="5">
        <v>6.3620280996731365E-2</v>
      </c>
      <c r="AP132" s="5">
        <v>8.4864668915744734E-2</v>
      </c>
      <c r="AQ132" s="5">
        <v>4.3727408958154496E-3</v>
      </c>
      <c r="AR132" s="5">
        <v>1.5971439981097988</v>
      </c>
      <c r="AS132" s="5"/>
      <c r="AT132" s="5"/>
      <c r="AU132" s="5"/>
      <c r="AV132" s="5"/>
      <c r="AW132" s="5"/>
      <c r="AX132" s="5"/>
      <c r="AY132" s="5"/>
      <c r="AZ132" s="5"/>
      <c r="BA132" s="5"/>
      <c r="BB132" s="5"/>
    </row>
    <row r="133" spans="1:54" x14ac:dyDescent="0.3">
      <c r="A133" s="5">
        <v>14720</v>
      </c>
      <c r="B133" s="5"/>
      <c r="C133" s="5">
        <v>3.2398954362032431</v>
      </c>
      <c r="D133" s="5">
        <v>0.17655725697823157</v>
      </c>
      <c r="E133" s="5">
        <v>-1.2971873948039192E-2</v>
      </c>
      <c r="F133" s="5">
        <v>2.1460618832697839E-2</v>
      </c>
      <c r="G133" s="5">
        <v>7.5751139678582992E-3</v>
      </c>
      <c r="H133" s="5">
        <v>0.1890021075655817</v>
      </c>
      <c r="I133" s="5">
        <v>-2.1864890938247155E-2</v>
      </c>
      <c r="J133" s="5">
        <v>9.200407271900983E-2</v>
      </c>
      <c r="K133" s="5">
        <v>-5.0213889351268136E-3</v>
      </c>
      <c r="L133" s="5">
        <v>-7.7480882459191533E-2</v>
      </c>
      <c r="M133" s="5">
        <v>-2.5111425296069172E-2</v>
      </c>
      <c r="N133" s="5">
        <v>-0.25380132604522054</v>
      </c>
      <c r="O133" s="5">
        <v>1.4117608023499793E-2</v>
      </c>
      <c r="P133" s="5">
        <v>0.3300577663606134</v>
      </c>
      <c r="Q133" s="5">
        <v>1.9586233033819893E-2</v>
      </c>
      <c r="R133" s="5">
        <v>4.770190953507801E-2</v>
      </c>
      <c r="S133" s="5">
        <v>4.2177800536827847E-2</v>
      </c>
      <c r="T133" s="5">
        <v>0.13010110545183481</v>
      </c>
      <c r="U133" s="5">
        <v>5.1953207926846393E-2</v>
      </c>
      <c r="V133" s="5">
        <v>0.50189097004637973</v>
      </c>
      <c r="W133" s="5">
        <v>5.7666022811081442E-2</v>
      </c>
      <c r="X133" s="5">
        <v>0.95880373297812105</v>
      </c>
      <c r="Y133" s="5">
        <v>4.261019024513809E-2</v>
      </c>
      <c r="Z133" s="5">
        <v>0.22722264725075983</v>
      </c>
      <c r="AA133" s="5">
        <v>1.7858711256174442E-2</v>
      </c>
      <c r="AB133" s="5">
        <v>0.24993243407807647</v>
      </c>
      <c r="AC133" s="5">
        <v>2.8689514303772749E-2</v>
      </c>
      <c r="AD133" s="5">
        <v>1.6284208331193841E-2</v>
      </c>
      <c r="AE133" s="5">
        <v>2.6587988163880704E-2</v>
      </c>
      <c r="AF133" s="5">
        <v>0.73450143695733927</v>
      </c>
      <c r="AG133" s="5">
        <v>2.9190875839351638E-2</v>
      </c>
      <c r="AH133" s="5">
        <v>0.3349886221567468</v>
      </c>
      <c r="AI133" s="5">
        <v>1.903560441811137E-2</v>
      </c>
      <c r="AJ133" s="5">
        <v>0.21260768160019636</v>
      </c>
      <c r="AK133" s="5">
        <v>3.3652682590330045E-2</v>
      </c>
      <c r="AL133" s="5">
        <v>7.3978421324148974E-2</v>
      </c>
      <c r="AM133" s="5">
        <v>1.0792680589306793E-2</v>
      </c>
      <c r="AN133" s="5">
        <v>0.41144173736100675</v>
      </c>
      <c r="AO133" s="5">
        <v>6.4108817914140942E-2</v>
      </c>
      <c r="AP133" s="5">
        <v>8.5560840703608892E-2</v>
      </c>
      <c r="AQ133" s="5">
        <v>4.4109141448926475E-3</v>
      </c>
      <c r="AR133" s="5">
        <v>1.6119311240327228</v>
      </c>
      <c r="AS133" s="5"/>
      <c r="AT133" s="5"/>
      <c r="AU133" s="5"/>
      <c r="AV133" s="5"/>
      <c r="AW133" s="5"/>
      <c r="AX133" s="5"/>
      <c r="AY133" s="5"/>
      <c r="AZ133" s="5"/>
      <c r="BA133" s="5"/>
      <c r="BB133" s="5"/>
    </row>
    <row r="134" spans="1:54" x14ac:dyDescent="0.3">
      <c r="A134" s="5">
        <v>14710</v>
      </c>
      <c r="B134" s="5"/>
      <c r="C134" s="5">
        <v>3.2489199294913389</v>
      </c>
      <c r="D134" s="5">
        <v>0.17471035104711224</v>
      </c>
      <c r="E134" s="5">
        <v>-1.2842089433832563E-2</v>
      </c>
      <c r="F134" s="5">
        <v>2.1255716339092564E-2</v>
      </c>
      <c r="G134" s="5">
        <v>7.5062641248531585E-3</v>
      </c>
      <c r="H134" s="5">
        <v>0.1873713213566327</v>
      </c>
      <c r="I134" s="5">
        <v>-2.1686338341845142E-2</v>
      </c>
      <c r="J134" s="5">
        <v>9.129543269700198E-2</v>
      </c>
      <c r="K134" s="5">
        <v>-4.9850508511973396E-3</v>
      </c>
      <c r="L134" s="5">
        <v>-7.6956387839881443E-2</v>
      </c>
      <c r="M134" s="5">
        <v>-2.4953215693985453E-2</v>
      </c>
      <c r="N134" s="5">
        <v>-0.25232178319637688</v>
      </c>
      <c r="O134" s="5">
        <v>1.40419797934048E-2</v>
      </c>
      <c r="P134" s="5">
        <v>0.32844618011708904</v>
      </c>
      <c r="Q134" s="5">
        <v>1.9499922461862201E-2</v>
      </c>
      <c r="R134" s="5">
        <v>4.7514494945822064E-2</v>
      </c>
      <c r="S134" s="5">
        <v>4.2032318796273144E-2</v>
      </c>
      <c r="T134" s="5">
        <v>0.12971498862520284</v>
      </c>
      <c r="U134" s="5">
        <v>5.1824126366483945E-2</v>
      </c>
      <c r="V134" s="5">
        <v>0.50088744271003727</v>
      </c>
      <c r="W134" s="5">
        <v>5.757879914407641E-2</v>
      </c>
      <c r="X134" s="5">
        <v>0.95782212870891925</v>
      </c>
      <c r="Y134" s="5">
        <v>4.2587473820690003E-2</v>
      </c>
      <c r="Z134" s="5">
        <v>0.22721342710082776</v>
      </c>
      <c r="AA134" s="5">
        <v>1.7866816722303114E-2</v>
      </c>
      <c r="AB134" s="5">
        <v>0.25016992572752411</v>
      </c>
      <c r="AC134" s="5">
        <v>2.8731071289321973E-2</v>
      </c>
      <c r="AD134" s="5">
        <v>1.6315941913484431E-2</v>
      </c>
      <c r="AE134" s="5">
        <v>2.6653153054408928E-2</v>
      </c>
      <c r="AF134" s="5">
        <v>0.73667193696922273</v>
      </c>
      <c r="AG134" s="5">
        <v>2.929191133109274E-2</v>
      </c>
      <c r="AH134" s="5">
        <v>0.33631830439769889</v>
      </c>
      <c r="AI134" s="5">
        <v>1.912087410013498E-2</v>
      </c>
      <c r="AJ134" s="5">
        <v>0.21366894706509787</v>
      </c>
      <c r="AK134" s="5">
        <v>3.3837970293551775E-2</v>
      </c>
      <c r="AL134" s="5">
        <v>7.4423931406156885E-2</v>
      </c>
      <c r="AM134" s="5">
        <v>1.0863270309930879E-2</v>
      </c>
      <c r="AN134" s="5">
        <v>0.41434691253046774</v>
      </c>
      <c r="AO134" s="5">
        <v>6.4594988147961122E-2</v>
      </c>
      <c r="AP134" s="5">
        <v>8.6254584277806662E-2</v>
      </c>
      <c r="AQ134" s="5">
        <v>4.449002402725338E-3</v>
      </c>
      <c r="AR134" s="5">
        <v>1.6267028142455247</v>
      </c>
      <c r="AS134" s="5"/>
      <c r="AT134" s="5"/>
      <c r="AU134" s="5"/>
      <c r="AV134" s="5"/>
      <c r="AW134" s="5"/>
      <c r="AX134" s="5"/>
      <c r="AY134" s="5"/>
      <c r="AZ134" s="5"/>
      <c r="BA134" s="5"/>
      <c r="BB134" s="5"/>
    </row>
    <row r="135" spans="1:54" x14ac:dyDescent="0.3">
      <c r="A135" s="5">
        <v>14700</v>
      </c>
      <c r="B135" s="5"/>
      <c r="C135" s="5">
        <v>3.2577385749962593</v>
      </c>
      <c r="D135" s="5">
        <v>0.17286423356143957</v>
      </c>
      <c r="E135" s="5">
        <v>-1.2712244622766869E-2</v>
      </c>
      <c r="F135" s="5">
        <v>2.1050526760495587E-2</v>
      </c>
      <c r="G135" s="5">
        <v>7.4372497725266841E-3</v>
      </c>
      <c r="H135" s="5">
        <v>0.18573492872943059</v>
      </c>
      <c r="I135" s="5">
        <v>-2.1506972121820369E-2</v>
      </c>
      <c r="J135" s="5">
        <v>9.0582711642879496E-2</v>
      </c>
      <c r="K135" s="5">
        <v>-4.948456195848841E-3</v>
      </c>
      <c r="L135" s="5">
        <v>-7.6427444058897162E-2</v>
      </c>
      <c r="M135" s="5">
        <v>-2.479341569964388E-2</v>
      </c>
      <c r="N135" s="5">
        <v>-0.25082477294801797</v>
      </c>
      <c r="O135" s="5">
        <v>1.3965308454861344E-2</v>
      </c>
      <c r="P135" s="5">
        <v>0.32680867761678617</v>
      </c>
      <c r="Q135" s="5">
        <v>1.9411991752751719E-2</v>
      </c>
      <c r="R135" s="5">
        <v>4.7322955311768292E-2</v>
      </c>
      <c r="S135" s="5">
        <v>4.1883050027068394E-2</v>
      </c>
      <c r="T135" s="5">
        <v>0.12931681813796042</v>
      </c>
      <c r="U135" s="5">
        <v>5.1690106457151573E-2</v>
      </c>
      <c r="V135" s="5">
        <v>0.49983523288780968</v>
      </c>
      <c r="W135" s="5">
        <v>5.7485896749394902E-2</v>
      </c>
      <c r="X135" s="5">
        <v>0.95674514029372892</v>
      </c>
      <c r="Y135" s="5">
        <v>4.2560495883019946E-2</v>
      </c>
      <c r="Z135" s="5">
        <v>0.22718147149311413</v>
      </c>
      <c r="AA135" s="5">
        <v>1.7873143170651758E-2</v>
      </c>
      <c r="AB135" s="5">
        <v>0.250382753925177</v>
      </c>
      <c r="AC135" s="5">
        <v>2.8769838362955151E-2</v>
      </c>
      <c r="AD135" s="5">
        <v>1.6346123545635277E-2</v>
      </c>
      <c r="AE135" s="5">
        <v>2.6715849209057223E-2</v>
      </c>
      <c r="AF135" s="5">
        <v>0.73877641876559319</v>
      </c>
      <c r="AG135" s="5">
        <v>2.9390425073054338E-2</v>
      </c>
      <c r="AH135" s="5">
        <v>0.33762039521791726</v>
      </c>
      <c r="AI135" s="5">
        <v>1.9204662692054418E-2</v>
      </c>
      <c r="AJ135" s="5">
        <v>0.21471475485809241</v>
      </c>
      <c r="AK135" s="5">
        <v>3.4021001404804199E-2</v>
      </c>
      <c r="AL135" s="5">
        <v>7.4864939872727326E-2</v>
      </c>
      <c r="AM135" s="5">
        <v>1.0933276322536042E-2</v>
      </c>
      <c r="AN135" s="5">
        <v>0.41723285338672572</v>
      </c>
      <c r="AO135" s="5">
        <v>6.5078668508258164E-2</v>
      </c>
      <c r="AP135" s="5">
        <v>8.6945731438479251E-2</v>
      </c>
      <c r="AQ135" s="5">
        <v>4.4869968654253859E-3</v>
      </c>
      <c r="AR135" s="5">
        <v>1.6414558274881821</v>
      </c>
      <c r="AS135" s="5"/>
      <c r="AT135" s="5"/>
      <c r="AU135" s="5"/>
      <c r="AV135" s="5"/>
      <c r="AW135" s="5"/>
      <c r="AX135" s="5"/>
      <c r="AY135" s="5"/>
      <c r="AZ135" s="5"/>
      <c r="BA135" s="5"/>
      <c r="BB135" s="5"/>
    </row>
    <row r="136" spans="1:54" x14ac:dyDescent="0.3">
      <c r="A136" s="5">
        <v>14690</v>
      </c>
      <c r="B136" s="5"/>
      <c r="C136" s="5">
        <v>3.2663488746053524</v>
      </c>
      <c r="D136" s="5">
        <v>0.17101925327393019</v>
      </c>
      <c r="E136" s="5">
        <v>-1.2582365051941385E-2</v>
      </c>
      <c r="F136" s="5">
        <v>2.0845091945634088E-2</v>
      </c>
      <c r="G136" s="5">
        <v>7.3680854540510406E-3</v>
      </c>
      <c r="H136" s="5">
        <v>0.18409328474778086</v>
      </c>
      <c r="I136" s="5">
        <v>-2.1326832220514055E-2</v>
      </c>
      <c r="J136" s="5">
        <v>8.9866071926584745E-2</v>
      </c>
      <c r="K136" s="5">
        <v>-4.9116134713739247E-3</v>
      </c>
      <c r="L136" s="5">
        <v>-7.5894176053659154E-2</v>
      </c>
      <c r="M136" s="5">
        <v>-2.4632063561883518E-2</v>
      </c>
      <c r="N136" s="5">
        <v>-0.24931065715971709</v>
      </c>
      <c r="O136" s="5">
        <v>1.3887612654680376E-2</v>
      </c>
      <c r="P136" s="5">
        <v>0.32514565786693184</v>
      </c>
      <c r="Q136" s="5">
        <v>1.9322462266713556E-2</v>
      </c>
      <c r="R136" s="5">
        <v>4.7127336732927037E-2</v>
      </c>
      <c r="S136" s="5">
        <v>4.1730029533418825E-2</v>
      </c>
      <c r="T136" s="5">
        <v>0.12890668545466377</v>
      </c>
      <c r="U136" s="5">
        <v>5.1551177553709124E-2</v>
      </c>
      <c r="V136" s="5">
        <v>0.49873455321438331</v>
      </c>
      <c r="W136" s="5">
        <v>5.7387331750899148E-2</v>
      </c>
      <c r="X136" s="5">
        <v>0.95557289574882187</v>
      </c>
      <c r="Y136" s="5">
        <v>4.2529255838982191E-2</v>
      </c>
      <c r="Z136" s="5">
        <v>0.22712674361722432</v>
      </c>
      <c r="AA136" s="5">
        <v>1.7877685064864552E-2</v>
      </c>
      <c r="AB136" s="5">
        <v>0.25057080440012675</v>
      </c>
      <c r="AC136" s="5">
        <v>2.8805798229343572E-2</v>
      </c>
      <c r="AD136" s="5">
        <v>1.6374741077144615E-2</v>
      </c>
      <c r="AE136" s="5">
        <v>2.6776053061766985E-2</v>
      </c>
      <c r="AF136" s="5">
        <v>0.74081413123876372</v>
      </c>
      <c r="AG136" s="5">
        <v>2.9486383375234636E-2</v>
      </c>
      <c r="AH136" s="5">
        <v>0.33889446581330768</v>
      </c>
      <c r="AI136" s="5">
        <v>1.9286943552978421E-2</v>
      </c>
      <c r="AJ136" s="5">
        <v>0.21574478358726124</v>
      </c>
      <c r="AK136" s="5">
        <v>3.420172155604783E-2</v>
      </c>
      <c r="AL136" s="5">
        <v>7.5301320198878044E-2</v>
      </c>
      <c r="AM136" s="5">
        <v>1.1002679255140344E-2</v>
      </c>
      <c r="AN136" s="5">
        <v>0.42009879116561316</v>
      </c>
      <c r="AO136" s="5">
        <v>6.5559735268636427E-2</v>
      </c>
      <c r="AP136" s="5">
        <v>8.7634112916849083E-2</v>
      </c>
      <c r="AQ136" s="5">
        <v>4.5248886554534219E-3</v>
      </c>
      <c r="AR136" s="5">
        <v>1.6561868887310474</v>
      </c>
      <c r="AS136" s="5"/>
      <c r="AT136" s="5"/>
      <c r="AU136" s="5"/>
      <c r="AV136" s="5"/>
      <c r="AW136" s="5"/>
      <c r="AX136" s="5"/>
      <c r="AY136" s="5"/>
      <c r="AZ136" s="5"/>
      <c r="BA136" s="5"/>
      <c r="BB136" s="5"/>
    </row>
    <row r="137" spans="1:54" x14ac:dyDescent="0.3">
      <c r="A137" s="5">
        <v>14680</v>
      </c>
      <c r="B137" s="5"/>
      <c r="C137" s="5">
        <v>3.274748359487357</v>
      </c>
      <c r="D137" s="5">
        <v>0.16917575595795217</v>
      </c>
      <c r="E137" s="5">
        <v>-1.2452476086199269E-2</v>
      </c>
      <c r="F137" s="5">
        <v>2.063945353495289E-2</v>
      </c>
      <c r="G137" s="5">
        <v>7.2987856658268862E-3</v>
      </c>
      <c r="H137" s="5">
        <v>0.18244674396386298</v>
      </c>
      <c r="I137" s="5">
        <v>-2.1145958595064816E-2</v>
      </c>
      <c r="J137" s="5">
        <v>8.9145676282168476E-2</v>
      </c>
      <c r="K137" s="5">
        <v>-4.8745312158005412E-3</v>
      </c>
      <c r="L137" s="5">
        <v>-7.5356709546946662E-2</v>
      </c>
      <c r="M137" s="5">
        <v>-2.446919785596589E-2</v>
      </c>
      <c r="N137" s="5">
        <v>-0.24777980167285918</v>
      </c>
      <c r="O137" s="5">
        <v>1.3808911296469894E-2</v>
      </c>
      <c r="P137" s="5">
        <v>0.32345752663690602</v>
      </c>
      <c r="Q137" s="5">
        <v>1.9231355806010798E-2</v>
      </c>
      <c r="R137" s="5">
        <v>4.6927686474197851E-2</v>
      </c>
      <c r="S137" s="5">
        <v>4.1573293717423368E-2</v>
      </c>
      <c r="T137" s="5">
        <v>0.12848468560307208</v>
      </c>
      <c r="U137" s="5">
        <v>5.1407370490852908E-2</v>
      </c>
      <c r="V137" s="5">
        <v>0.49758563103478953</v>
      </c>
      <c r="W137" s="5">
        <v>5.7283121994248135E-2</v>
      </c>
      <c r="X137" s="5">
        <v>0.95430555197217493</v>
      </c>
      <c r="Y137" s="5">
        <v>4.24937543779427E-2</v>
      </c>
      <c r="Z137" s="5">
        <v>0.22704921343008211</v>
      </c>
      <c r="AA137" s="5">
        <v>1.7880437389572349E-2</v>
      </c>
      <c r="AB137" s="5">
        <v>0.25073396994650377</v>
      </c>
      <c r="AC137" s="5">
        <v>2.8838934369751205E-2</v>
      </c>
      <c r="AD137" s="5">
        <v>1.6401782774032196E-2</v>
      </c>
      <c r="AE137" s="5">
        <v>2.6833741679270617E-2</v>
      </c>
      <c r="AF137" s="5">
        <v>0.74278433924865772</v>
      </c>
      <c r="AG137" s="5">
        <v>2.9579753114054509E-2</v>
      </c>
      <c r="AH137" s="5">
        <v>0.34014009300864428</v>
      </c>
      <c r="AI137" s="5">
        <v>1.9367690307516443E-2</v>
      </c>
      <c r="AJ137" s="5">
        <v>0.21675871416754539</v>
      </c>
      <c r="AK137" s="5">
        <v>3.4380076632522474E-2</v>
      </c>
      <c r="AL137" s="5">
        <v>7.5732946154988698E-2</v>
      </c>
      <c r="AM137" s="5">
        <v>1.1071459738657096E-2</v>
      </c>
      <c r="AN137" s="5">
        <v>0.42294395561144993</v>
      </c>
      <c r="AO137" s="5">
        <v>6.6038064211383779E-2</v>
      </c>
      <c r="AP137" s="5">
        <v>8.8319558432666714E-2</v>
      </c>
      <c r="AQ137" s="5">
        <v>4.5626688243864564E-3</v>
      </c>
      <c r="AR137" s="5">
        <v>1.6708926900970134</v>
      </c>
      <c r="AS137" s="5"/>
      <c r="AT137" s="5"/>
      <c r="AU137" s="5"/>
      <c r="AV137" s="5"/>
      <c r="AW137" s="5"/>
      <c r="AX137" s="5"/>
      <c r="AY137" s="5"/>
      <c r="AZ137" s="5"/>
      <c r="BA137" s="5"/>
      <c r="BB137" s="5"/>
    </row>
    <row r="138" spans="1:54" x14ac:dyDescent="0.3">
      <c r="A138" s="5">
        <v>14670</v>
      </c>
      <c r="B138" s="5"/>
      <c r="C138" s="5">
        <v>3.2829345911023644</v>
      </c>
      <c r="D138" s="5">
        <v>0.16733408429336336</v>
      </c>
      <c r="E138" s="5">
        <v>-1.2322602909348734E-2</v>
      </c>
      <c r="F138" s="5">
        <v>2.0433652945616658E-2</v>
      </c>
      <c r="G138" s="5">
        <v>7.2293648520829409E-3</v>
      </c>
      <c r="H138" s="5">
        <v>0.18079566028233296</v>
      </c>
      <c r="I138" s="5">
        <v>-2.0964391201724206E-2</v>
      </c>
      <c r="J138" s="5">
        <v>8.8421687742648775E-2</v>
      </c>
      <c r="K138" s="5">
        <v>-4.8372179994206916E-3</v>
      </c>
      <c r="L138" s="5">
        <v>-7.4815170995180522E-2</v>
      </c>
      <c r="M138" s="5">
        <v>-2.430485746758303E-2</v>
      </c>
      <c r="N138" s="5">
        <v>-0.24623257615841959</v>
      </c>
      <c r="O138" s="5">
        <v>1.3729223532776762E-2</v>
      </c>
      <c r="P138" s="5">
        <v>0.32174469629061409</v>
      </c>
      <c r="Q138" s="5">
        <v>1.9138694606052949E-2</v>
      </c>
      <c r="R138" s="5">
        <v>4.6724052946505709E-2</v>
      </c>
      <c r="S138" s="5">
        <v>4.1412880065036239E-2</v>
      </c>
      <c r="T138" s="5">
        <v>0.12805091713944763</v>
      </c>
      <c r="U138" s="5">
        <v>5.1258717572844968E-2</v>
      </c>
      <c r="V138" s="5">
        <v>0.49638870834096771</v>
      </c>
      <c r="W138" s="5">
        <v>5.7173287043813449E-2</v>
      </c>
      <c r="X138" s="5">
        <v>0.95294329476298945</v>
      </c>
      <c r="Y138" s="5">
        <v>4.2453993475802927E-2</v>
      </c>
      <c r="Z138" s="5">
        <v>0.22694885769410861</v>
      </c>
      <c r="AA138" s="5">
        <v>1.7881395654685835E-2</v>
      </c>
      <c r="AB138" s="5">
        <v>0.25087215050115874</v>
      </c>
      <c r="AC138" s="5">
        <v>2.8869231052894267E-2</v>
      </c>
      <c r="AD138" s="5">
        <v>1.6427237326049591E-2</v>
      </c>
      <c r="AE138" s="5">
        <v>2.6888892774460754E-2</v>
      </c>
      <c r="AF138" s="5">
        <v>0.74468632403260926</v>
      </c>
      <c r="AG138" s="5">
        <v>2.9670501750086415E-2</v>
      </c>
      <c r="AH138" s="5">
        <v>0.34135685947543243</v>
      </c>
      <c r="AI138" s="5">
        <v>1.9446876858842145E-2</v>
      </c>
      <c r="AJ138" s="5">
        <v>0.21775622997262856</v>
      </c>
      <c r="AK138" s="5">
        <v>3.4556012797451643E-2</v>
      </c>
      <c r="AL138" s="5">
        <v>7.6159691861895168E-2</v>
      </c>
      <c r="AM138" s="5">
        <v>1.1139598414944159E-2</v>
      </c>
      <c r="AN138" s="5">
        <v>0.42576757528015807</v>
      </c>
      <c r="AO138" s="5">
        <v>6.6513530673441221E-2</v>
      </c>
      <c r="AP138" s="5">
        <v>8.9001896752941706E-2</v>
      </c>
      <c r="AQ138" s="5">
        <v>4.6003283557604505E-3</v>
      </c>
      <c r="AR138" s="5">
        <v>1.6855698918139594</v>
      </c>
      <c r="AS138" s="5"/>
      <c r="AT138" s="5"/>
      <c r="AU138" s="5"/>
      <c r="AV138" s="5"/>
      <c r="AW138" s="5"/>
      <c r="AX138" s="5"/>
      <c r="AY138" s="5"/>
      <c r="AZ138" s="5"/>
      <c r="BA138" s="5"/>
      <c r="BB138" s="5"/>
    </row>
    <row r="139" spans="1:54" x14ac:dyDescent="0.3">
      <c r="A139" s="5">
        <v>14660</v>
      </c>
      <c r="B139" s="5"/>
      <c r="C139" s="5">
        <v>3.2909051622107697</v>
      </c>
      <c r="D139" s="5">
        <v>0.16549457775449788</v>
      </c>
      <c r="E139" s="5">
        <v>-1.2192770515517887E-2</v>
      </c>
      <c r="F139" s="5">
        <v>2.0227731356692251E-2</v>
      </c>
      <c r="G139" s="5">
        <v>7.1598373995244071E-3</v>
      </c>
      <c r="H139" s="5">
        <v>0.17914038682526368</v>
      </c>
      <c r="I139" s="5">
        <v>-2.0782169980225546E-2</v>
      </c>
      <c r="J139" s="5">
        <v>8.7694269574912512E-2</v>
      </c>
      <c r="K139" s="5">
        <v>-4.7996824213115694E-3</v>
      </c>
      <c r="L139" s="5">
        <v>-7.4269687536445694E-2</v>
      </c>
      <c r="M139" s="5">
        <v>-2.4139081576735638E-2</v>
      </c>
      <c r="N139" s="5">
        <v>-0.24466935396300565</v>
      </c>
      <c r="O139" s="5">
        <v>1.3648568757109384E-2</v>
      </c>
      <c r="P139" s="5">
        <v>0.32000758561559756</v>
      </c>
      <c r="Q139" s="5">
        <v>1.9044501326285046E-2</v>
      </c>
      <c r="R139" s="5">
        <v>4.6516485687349257E-2</v>
      </c>
      <c r="S139" s="5">
        <v>4.1248827131467838E-2</v>
      </c>
      <c r="T139" s="5">
        <v>0.12760548211202535</v>
      </c>
      <c r="U139" s="5">
        <v>5.1105252562481752E-2</v>
      </c>
      <c r="V139" s="5">
        <v>0.49514404170079507</v>
      </c>
      <c r="W139" s="5">
        <v>5.7057848178720151E-2</v>
      </c>
      <c r="X139" s="5">
        <v>0.95148633882672029</v>
      </c>
      <c r="Y139" s="5">
        <v>4.2409976398391259E-2</v>
      </c>
      <c r="Z139" s="5">
        <v>0.22682566001214108</v>
      </c>
      <c r="AA139" s="5">
        <v>1.7880555899445212E-2</v>
      </c>
      <c r="AB139" s="5">
        <v>0.25098525321816922</v>
      </c>
      <c r="AC139" s="5">
        <v>2.8896673345468821E-2</v>
      </c>
      <c r="AD139" s="5">
        <v>1.6451093853723672E-2</v>
      </c>
      <c r="AE139" s="5">
        <v>2.6941484719527491E-2</v>
      </c>
      <c r="AF139" s="5">
        <v>0.74651938360999615</v>
      </c>
      <c r="AG139" s="5">
        <v>2.9758597345632083E-2</v>
      </c>
      <c r="AH139" s="5">
        <v>0.34254435394870048</v>
      </c>
      <c r="AI139" s="5">
        <v>1.9524477401736087E-2</v>
      </c>
      <c r="AJ139" s="5">
        <v>0.21873701698706055</v>
      </c>
      <c r="AK139" s="5">
        <v>3.4729476516860244E-2</v>
      </c>
      <c r="AL139" s="5">
        <v>7.6581431846407172E-2</v>
      </c>
      <c r="AM139" s="5">
        <v>1.1207075944939669E-2</v>
      </c>
      <c r="AN139" s="5">
        <v>0.42856887784664066</v>
      </c>
      <c r="AO139" s="5">
        <v>6.6986009593181323E-2</v>
      </c>
      <c r="AP139" s="5">
        <v>8.9680955751935493E-2</v>
      </c>
      <c r="AQ139" s="5">
        <v>4.6378581679869992E-3</v>
      </c>
      <c r="AR139" s="5">
        <v>1.7002151231973941</v>
      </c>
      <c r="AS139" s="5"/>
      <c r="AT139" s="5"/>
      <c r="AU139" s="5"/>
      <c r="AV139" s="5"/>
      <c r="AW139" s="5"/>
      <c r="AX139" s="5"/>
      <c r="AY139" s="5"/>
      <c r="AZ139" s="5"/>
      <c r="BA139" s="5"/>
      <c r="BB139" s="5"/>
    </row>
    <row r="140" spans="1:54" x14ac:dyDescent="0.3">
      <c r="A140" s="5">
        <v>14650</v>
      </c>
      <c r="B140" s="5"/>
      <c r="C140" s="5">
        <v>3.2986576978806816</v>
      </c>
      <c r="D140" s="5">
        <v>0.16365757250036067</v>
      </c>
      <c r="E140" s="5">
        <v>-1.2063003700648226E-2</v>
      </c>
      <c r="F140" s="5">
        <v>2.0021729694519409E-2</v>
      </c>
      <c r="G140" s="5">
        <v>7.0902176320328872E-3</v>
      </c>
      <c r="H140" s="5">
        <v>0.17748127579800063</v>
      </c>
      <c r="I140" s="5">
        <v>-2.0599334838214946E-2</v>
      </c>
      <c r="J140" s="5">
        <v>8.6963585214696854E-2</v>
      </c>
      <c r="K140" s="5">
        <v>-4.7619331058514659E-3</v>
      </c>
      <c r="L140" s="5">
        <v>-7.372038693828456E-2</v>
      </c>
      <c r="M140" s="5">
        <v>-2.3971909641491828E-2</v>
      </c>
      <c r="N140" s="5">
        <v>-0.24309051195324574</v>
      </c>
      <c r="O140" s="5">
        <v>1.3566966595845923E-2</v>
      </c>
      <c r="P140" s="5">
        <v>0.31824661964897716</v>
      </c>
      <c r="Q140" s="5">
        <v>1.8948799040862708E-2</v>
      </c>
      <c r="R140" s="5">
        <v>4.6305035340771267E-2</v>
      </c>
      <c r="S140" s="5">
        <v>4.1081174526032598E-2</v>
      </c>
      <c r="T140" s="5">
        <v>0.12714848602266973</v>
      </c>
      <c r="U140" s="5">
        <v>5.0947010669305869E-2</v>
      </c>
      <c r="V140" s="5">
        <v>0.49385190217959324</v>
      </c>
      <c r="W140" s="5">
        <v>5.6936828388011243E-2</v>
      </c>
      <c r="X140" s="5">
        <v>0.94993492776553623</v>
      </c>
      <c r="Y140" s="5">
        <v>4.2361707704216933E-2</v>
      </c>
      <c r="Z140" s="5">
        <v>0.22667961085905314</v>
      </c>
      <c r="AA140" s="5">
        <v>1.7877914696222536E-2</v>
      </c>
      <c r="AB140" s="5">
        <v>0.25107319254010318</v>
      </c>
      <c r="AC140" s="5">
        <v>2.8921247122337547E-2</v>
      </c>
      <c r="AD140" s="5">
        <v>1.6473341915227719E-2</v>
      </c>
      <c r="AE140" s="5">
        <v>2.6991496558853599E-2</v>
      </c>
      <c r="AF140" s="5">
        <v>0.74828283318141176</v>
      </c>
      <c r="AG140" s="5">
        <v>2.9844008582136327E-2</v>
      </c>
      <c r="AH140" s="5">
        <v>0.34370217144257464</v>
      </c>
      <c r="AI140" s="5">
        <v>1.9600466435599335E-2</v>
      </c>
      <c r="AJ140" s="5">
        <v>0.21970076395851948</v>
      </c>
      <c r="AK140" s="5">
        <v>3.4900414584491911E-2</v>
      </c>
      <c r="AL140" s="5">
        <v>7.6998041097215836E-2</v>
      </c>
      <c r="AM140" s="5">
        <v>1.1273873016880437E-2</v>
      </c>
      <c r="AN140" s="5">
        <v>0.43134709041626379</v>
      </c>
      <c r="AO140" s="5">
        <v>6.7455375557974331E-2</v>
      </c>
      <c r="AP140" s="5">
        <v>9.0356562472398746E-2</v>
      </c>
      <c r="AQ140" s="5">
        <v>4.67524911734357E-3</v>
      </c>
      <c r="AR140" s="5">
        <v>1.7148249836630594</v>
      </c>
      <c r="AS140" s="5"/>
      <c r="AT140" s="5"/>
      <c r="AU140" s="5"/>
      <c r="AV140" s="5"/>
      <c r="AW140" s="5"/>
      <c r="AX140" s="5"/>
      <c r="AY140" s="5"/>
      <c r="AZ140" s="5"/>
      <c r="BA140" s="5"/>
      <c r="BB140" s="5"/>
    </row>
    <row r="141" spans="1:54" x14ac:dyDescent="0.3">
      <c r="A141" s="5">
        <v>14640</v>
      </c>
      <c r="B141" s="5"/>
      <c r="C141" s="5">
        <v>3.3061898564933481</v>
      </c>
      <c r="D141" s="5">
        <v>0.16182340126708059</v>
      </c>
      <c r="E141" s="5">
        <v>-1.1933327054130811E-2</v>
      </c>
      <c r="F141" s="5">
        <v>1.9815688618277458E-2</v>
      </c>
      <c r="G141" s="5">
        <v>7.0205198054209455E-3</v>
      </c>
      <c r="H141" s="5">
        <v>0.17581867835600842</v>
      </c>
      <c r="I141" s="5">
        <v>-2.0415925635754055E-2</v>
      </c>
      <c r="J141" s="5">
        <v>8.6229798201689856E-2</v>
      </c>
      <c r="K141" s="5">
        <v>-4.7239786992322895E-3</v>
      </c>
      <c r="L141" s="5">
        <v>-7.3167397545292542E-2</v>
      </c>
      <c r="M141" s="5">
        <v>-2.3803381381635253E-2</v>
      </c>
      <c r="N141" s="5">
        <v>-0.24149643035862586</v>
      </c>
      <c r="O141" s="5">
        <v>1.3484436900032917E-2</v>
      </c>
      <c r="P141" s="5">
        <v>0.31646222950033509</v>
      </c>
      <c r="Q141" s="5">
        <v>1.8851611229118565E-2</v>
      </c>
      <c r="R141" s="5">
        <v>4.6089753636762557E-2</v>
      </c>
      <c r="S141" s="5">
        <v>4.0909962896451414E-2</v>
      </c>
      <c r="T141" s="5">
        <v>0.12668003778673559</v>
      </c>
      <c r="U141" s="5">
        <v>5.0784028537066109E-2</v>
      </c>
      <c r="V141" s="5">
        <v>0.4925125752541345</v>
      </c>
      <c r="W141" s="5">
        <v>5.6810252364935178E-2</v>
      </c>
      <c r="X141" s="5">
        <v>0.94828933405415705</v>
      </c>
      <c r="Y141" s="5">
        <v>4.2309193246581174E-2</v>
      </c>
      <c r="Z141" s="5">
        <v>0.22651070761003753</v>
      </c>
      <c r="AA141" s="5">
        <v>1.7873469154072692E-2</v>
      </c>
      <c r="AB141" s="5">
        <v>0.25113589026597549</v>
      </c>
      <c r="AC141" s="5">
        <v>2.8942939076366792E-2</v>
      </c>
      <c r="AD141" s="5">
        <v>1.6493971513074523E-2</v>
      </c>
      <c r="AE141" s="5">
        <v>2.7038908021657808E-2</v>
      </c>
      <c r="AF141" s="5">
        <v>0.74997600552207977</v>
      </c>
      <c r="AG141" s="5">
        <v>2.9926704777425085E-2</v>
      </c>
      <c r="AH141" s="5">
        <v>0.34482991346449099</v>
      </c>
      <c r="AI141" s="5">
        <v>1.9674818777429458E-2</v>
      </c>
      <c r="AJ141" s="5">
        <v>0.22064716255012828</v>
      </c>
      <c r="AK141" s="5">
        <v>3.5068774146811886E-2</v>
      </c>
      <c r="AL141" s="5">
        <v>7.7409395121163821E-2</v>
      </c>
      <c r="AM141" s="5">
        <v>1.1339970354598836E-2</v>
      </c>
      <c r="AN141" s="5">
        <v>0.43410143984032257</v>
      </c>
      <c r="AO141" s="5">
        <v>6.7921502852524518E-2</v>
      </c>
      <c r="AP141" s="5">
        <v>9.1028543188030095E-2</v>
      </c>
      <c r="AQ141" s="5">
        <v>4.7124920010362366E-3</v>
      </c>
      <c r="AR141" s="5">
        <v>1.7293960437693534</v>
      </c>
      <c r="AS141" s="5"/>
      <c r="AT141" s="5"/>
      <c r="AU141" s="5"/>
      <c r="AV141" s="5"/>
      <c r="AW141" s="5"/>
      <c r="AX141" s="5"/>
      <c r="AY141" s="5"/>
      <c r="AZ141" s="5"/>
      <c r="BA141" s="5"/>
      <c r="BB141" s="5"/>
    </row>
    <row r="142" spans="1:54" x14ac:dyDescent="0.3">
      <c r="A142" s="5">
        <v>14630</v>
      </c>
      <c r="B142" s="5"/>
      <c r="C142" s="5">
        <v>3.3134993307460716</v>
      </c>
      <c r="D142" s="5">
        <v>0.15999239326267614</v>
      </c>
      <c r="E142" s="5">
        <v>-1.1803764950589499E-2</v>
      </c>
      <c r="F142" s="5">
        <v>1.9609648505755851E-2</v>
      </c>
      <c r="G142" s="5">
        <v>6.9507581022442725E-3</v>
      </c>
      <c r="H142" s="5">
        <v>0.17415294447278298</v>
      </c>
      <c r="I142" s="5">
        <v>-2.0231982169902768E-2</v>
      </c>
      <c r="J142" s="5">
        <v>8.5493072114787766E-2</v>
      </c>
      <c r="K142" s="5">
        <v>-4.6858278659708879E-3</v>
      </c>
      <c r="L142" s="5">
        <v>-7.2610848226546773E-2</v>
      </c>
      <c r="M142" s="5">
        <v>-2.3633536762213459E-2</v>
      </c>
      <c r="N142" s="5">
        <v>-0.23988749261286491</v>
      </c>
      <c r="O142" s="5">
        <v>1.3400999737078974E-2</v>
      </c>
      <c r="P142" s="5">
        <v>0.31465485217163419</v>
      </c>
      <c r="Q142" s="5">
        <v>1.8752961765825173E-2</v>
      </c>
      <c r="R142" s="5">
        <v>4.5870693370110641E-2</v>
      </c>
      <c r="S142" s="5">
        <v>4.0735233912617116E-2</v>
      </c>
      <c r="T142" s="5">
        <v>0.12620024969115398</v>
      </c>
      <c r="U142" s="5">
        <v>5.0616344230430745E-2</v>
      </c>
      <c r="V142" s="5">
        <v>0.49112636071916949</v>
      </c>
      <c r="W142" s="5">
        <v>5.6678146500356075E-2</v>
      </c>
      <c r="X142" s="5">
        <v>0.94654985900100619</v>
      </c>
      <c r="Y142" s="5">
        <v>4.2252440175041081E-2</v>
      </c>
      <c r="Z142" s="5">
        <v>0.22631895456551554</v>
      </c>
      <c r="AA142" s="5">
        <v>1.7867216922029423E-2</v>
      </c>
      <c r="AB142" s="5">
        <v>0.25117327561583208</v>
      </c>
      <c r="AC142" s="5">
        <v>2.8961736727905685E-2</v>
      </c>
      <c r="AD142" s="5">
        <v>1.6512973100626094E-2</v>
      </c>
      <c r="AE142" s="5">
        <v>2.7083699534376383E-2</v>
      </c>
      <c r="AF142" s="5">
        <v>0.75159825136922309</v>
      </c>
      <c r="AG142" s="5">
        <v>3.0006655902755103E-2</v>
      </c>
      <c r="AH142" s="5">
        <v>0.34592718822790219</v>
      </c>
      <c r="AI142" s="5">
        <v>1.9747509574750736E-2</v>
      </c>
      <c r="AJ142" s="5">
        <v>0.22157590749272466</v>
      </c>
      <c r="AK142" s="5">
        <v>3.5234502728079882E-2</v>
      </c>
      <c r="AL142" s="5">
        <v>7.7815369999845993E-2</v>
      </c>
      <c r="AM142" s="5">
        <v>1.1405348725893823E-2</v>
      </c>
      <c r="AN142" s="5">
        <v>0.43683115303532194</v>
      </c>
      <c r="AO142" s="5">
        <v>6.8384265507956177E-2</v>
      </c>
      <c r="AP142" s="5">
        <v>9.1696723467137031E-2</v>
      </c>
      <c r="AQ142" s="5">
        <v>4.7495775603341615E-3</v>
      </c>
      <c r="AR142" s="5">
        <v>1.7439248462893517</v>
      </c>
      <c r="AS142" s="5"/>
      <c r="AT142" s="5"/>
      <c r="AU142" s="5"/>
      <c r="AV142" s="5"/>
      <c r="AW142" s="5"/>
      <c r="AX142" s="5"/>
      <c r="AY142" s="5"/>
      <c r="AZ142" s="5"/>
      <c r="BA142" s="5"/>
      <c r="BB142" s="5"/>
    </row>
    <row r="143" spans="1:54" x14ac:dyDescent="0.3">
      <c r="A143" s="5">
        <v>14620</v>
      </c>
      <c r="B143" s="5"/>
      <c r="C143" s="5">
        <v>3.3205838486521388</v>
      </c>
      <c r="D143" s="5">
        <v>0.15816487406418206</v>
      </c>
      <c r="E143" s="5">
        <v>-1.1674341541815497E-2</v>
      </c>
      <c r="F143" s="5">
        <v>1.9403649439335962E-2</v>
      </c>
      <c r="G143" s="5">
        <v>6.8809466266741099E-3</v>
      </c>
      <c r="H143" s="5">
        <v>0.17248442280890772</v>
      </c>
      <c r="I143" s="5">
        <v>-2.0047544159391424E-2</v>
      </c>
      <c r="J143" s="5">
        <v>8.4753570507547421E-2</v>
      </c>
      <c r="K143" s="5">
        <v>-4.6474892854212841E-3</v>
      </c>
      <c r="L143" s="5">
        <v>-7.2050868322900252E-2</v>
      </c>
      <c r="M143" s="5">
        <v>-2.3462415976995277E-2</v>
      </c>
      <c r="N143" s="5">
        <v>-0.23826408519391967</v>
      </c>
      <c r="O143" s="5">
        <v>1.3316675382348753E-2</v>
      </c>
      <c r="P143" s="5">
        <v>0.31282493037428466</v>
      </c>
      <c r="Q143" s="5">
        <v>1.8652874911260518E-2</v>
      </c>
      <c r="R143" s="5">
        <v>4.5647908378705124E-2</v>
      </c>
      <c r="S143" s="5">
        <v>4.0557030249831302E-2</v>
      </c>
      <c r="T143" s="5">
        <v>0.12570923735076284</v>
      </c>
      <c r="U143" s="5">
        <v>5.0443997220959616E-2</v>
      </c>
      <c r="V143" s="5">
        <v>0.48969357258651031</v>
      </c>
      <c r="W143" s="5">
        <v>5.6540538875287108E-2</v>
      </c>
      <c r="X143" s="5">
        <v>0.94471683269464068</v>
      </c>
      <c r="Y143" s="5">
        <v>4.2191456936222185E-2</v>
      </c>
      <c r="Z143" s="5">
        <v>0.22610436297263906</v>
      </c>
      <c r="AA143" s="5">
        <v>1.7859156192142803E-2</v>
      </c>
      <c r="AB143" s="5">
        <v>0.25118528529190226</v>
      </c>
      <c r="AC143" s="5">
        <v>2.8977628433898665E-2</v>
      </c>
      <c r="AD143" s="5">
        <v>1.6530337588414507E-2</v>
      </c>
      <c r="AE143" s="5">
        <v>2.7125852232773119E-2</v>
      </c>
      <c r="AF143" s="5">
        <v>0.75314893980308795</v>
      </c>
      <c r="AG143" s="5">
        <v>3.008383259966323E-2</v>
      </c>
      <c r="AH143" s="5">
        <v>0.34699361086332658</v>
      </c>
      <c r="AI143" s="5">
        <v>1.9818514318489792E-2</v>
      </c>
      <c r="AJ143" s="5">
        <v>0.22248669673699434</v>
      </c>
      <c r="AK143" s="5">
        <v>3.5397548255479264E-2</v>
      </c>
      <c r="AL143" s="5">
        <v>7.8215842446508005E-2</v>
      </c>
      <c r="AM143" s="5">
        <v>1.1469988950972069E-2</v>
      </c>
      <c r="AN143" s="5">
        <v>0.4395354573059424</v>
      </c>
      <c r="AO143" s="5">
        <v>6.8843537351628209E-2</v>
      </c>
      <c r="AP143" s="5">
        <v>9.2360928237470913E-2</v>
      </c>
      <c r="AQ143" s="5">
        <v>4.7864964837749198E-3</v>
      </c>
      <c r="AR143" s="5">
        <v>1.7584079073121521</v>
      </c>
      <c r="AS143" s="5"/>
      <c r="AT143" s="5"/>
      <c r="AU143" s="5"/>
      <c r="AV143" s="5"/>
      <c r="AW143" s="5"/>
      <c r="AX143" s="5"/>
      <c r="AY143" s="5"/>
      <c r="AZ143" s="5"/>
      <c r="BA143" s="5"/>
      <c r="BB143" s="5"/>
    </row>
    <row r="144" spans="1:54" x14ac:dyDescent="0.3">
      <c r="A144" s="5">
        <v>14610</v>
      </c>
      <c r="B144" s="5"/>
      <c r="C144" s="5">
        <v>3.327441174537265</v>
      </c>
      <c r="D144" s="5">
        <v>0.15634116551718819</v>
      </c>
      <c r="E144" s="5">
        <v>-1.1545080748856979E-2</v>
      </c>
      <c r="F144" s="5">
        <v>1.919773119219173E-2</v>
      </c>
      <c r="G144" s="5">
        <v>6.8110993994327891E-3</v>
      </c>
      <c r="H144" s="5">
        <v>0.17081346058232202</v>
      </c>
      <c r="I144" s="5">
        <v>-1.9862651229391008E-2</v>
      </c>
      <c r="J144" s="5">
        <v>8.4011456843871429E-2</v>
      </c>
      <c r="K144" s="5">
        <v>-4.6089716482897386E-3</v>
      </c>
      <c r="L144" s="5">
        <v>-7.1487587594172064E-2</v>
      </c>
      <c r="M144" s="5">
        <v>-2.329005943184825E-2</v>
      </c>
      <c r="N144" s="5">
        <v>-0.23662659746272491</v>
      </c>
      <c r="O144" s="5">
        <v>1.3231484310662095E-2</v>
      </c>
      <c r="P144" s="5">
        <v>0.31097291234346391</v>
      </c>
      <c r="Q144" s="5">
        <v>1.8551375301081426E-2</v>
      </c>
      <c r="R144" s="5">
        <v>4.5421453521311848E-2</v>
      </c>
      <c r="S144" s="5">
        <v>4.037539557152213E-2</v>
      </c>
      <c r="T144" s="5">
        <v>0.12520711966290454</v>
      </c>
      <c r="U144" s="5">
        <v>5.0267028372341684E-2</v>
      </c>
      <c r="V144" s="5">
        <v>0.48821453897670136</v>
      </c>
      <c r="W144" s="5">
        <v>5.6397459252548278E-2</v>
      </c>
      <c r="X144" s="5">
        <v>0.94279061393542896</v>
      </c>
      <c r="Y144" s="5">
        <v>4.2126253273975844E-2</v>
      </c>
      <c r="Z144" s="5">
        <v>0.22586695104335472</v>
      </c>
      <c r="AA144" s="5">
        <v>1.784928570225482E-2</v>
      </c>
      <c r="AB144" s="5">
        <v>0.25117186353625803</v>
      </c>
      <c r="AC144" s="5">
        <v>2.8990603396623495E-2</v>
      </c>
      <c r="AD144" s="5">
        <v>1.6546056350268672E-2</v>
      </c>
      <c r="AE144" s="5">
        <v>2.7165347973768329E-2</v>
      </c>
      <c r="AF144" s="5">
        <v>0.75462745862134584</v>
      </c>
      <c r="AG144" s="5">
        <v>3.0158206196602949E-2</v>
      </c>
      <c r="AH144" s="5">
        <v>0.34802880362759925</v>
      </c>
      <c r="AI144" s="5">
        <v>1.9887808855788336E-2</v>
      </c>
      <c r="AJ144" s="5">
        <v>0.22337923160536627</v>
      </c>
      <c r="AK144" s="5">
        <v>3.5557859084286235E-2</v>
      </c>
      <c r="AL144" s="5">
        <v>7.8610689863213429E-2</v>
      </c>
      <c r="AM144" s="5">
        <v>1.1533871910954346E-2</v>
      </c>
      <c r="AN144" s="5">
        <v>0.44221358067151195</v>
      </c>
      <c r="AO144" s="5">
        <v>6.9299192057655057E-2</v>
      </c>
      <c r="AP144" s="5">
        <v>9.3020981852215107E-2</v>
      </c>
      <c r="AQ144" s="5">
        <v>4.8232394104394966E-3</v>
      </c>
      <c r="AR144" s="5">
        <v>1.772841717373359</v>
      </c>
      <c r="AS144" s="5"/>
      <c r="AT144" s="5"/>
      <c r="AU144" s="5"/>
      <c r="AV144" s="5"/>
      <c r="AW144" s="5"/>
      <c r="AX144" s="5"/>
      <c r="AY144" s="5"/>
      <c r="AZ144" s="5"/>
      <c r="BA144" s="5"/>
      <c r="BB144" s="5"/>
    </row>
    <row r="145" spans="1:54" x14ac:dyDescent="0.3">
      <c r="A145" s="5">
        <v>14600</v>
      </c>
      <c r="B145" s="5"/>
      <c r="C145" s="5">
        <v>3.3340691100320279</v>
      </c>
      <c r="D145" s="5">
        <v>0.15452158563783058</v>
      </c>
      <c r="E145" s="5">
        <v>-1.1416006254268035E-2</v>
      </c>
      <c r="F145" s="5">
        <v>1.899193321471598E-2</v>
      </c>
      <c r="G145" s="5">
        <v>6.7412303527953337E-3</v>
      </c>
      <c r="H145" s="5">
        <v>0.16914040343987813</v>
      </c>
      <c r="I145" s="5">
        <v>-1.9677342896390206E-2</v>
      </c>
      <c r="J145" s="5">
        <v>8.3266894433963665E-2</v>
      </c>
      <c r="K145" s="5">
        <v>-4.5702836531549161E-3</v>
      </c>
      <c r="L145" s="5">
        <v>-7.0921136166266038E-2</v>
      </c>
      <c r="M145" s="5">
        <v>-2.3116507728045181E-2</v>
      </c>
      <c r="N145" s="5">
        <v>-0.23497542150075629</v>
      </c>
      <c r="O145" s="5">
        <v>1.3145447187703463E-2</v>
      </c>
      <c r="P145" s="5">
        <v>0.30909925164980323</v>
      </c>
      <c r="Q145" s="5">
        <v>1.8448487936011032E-2</v>
      </c>
      <c r="R145" s="5">
        <v>4.5191384654828706E-2</v>
      </c>
      <c r="S145" s="5">
        <v>4.0190374511452222E-2</v>
      </c>
      <c r="T145" s="5">
        <v>0.12469401876031491</v>
      </c>
      <c r="U145" s="5">
        <v>5.0085479924904974E-2</v>
      </c>
      <c r="V145" s="5">
        <v>0.48668960200332012</v>
      </c>
      <c r="W145" s="5">
        <v>5.6248939067550331E-2</v>
      </c>
      <c r="X145" s="5">
        <v>0.94077159015244549</v>
      </c>
      <c r="Y145" s="5">
        <v>4.2056840228878303E-2</v>
      </c>
      <c r="Z145" s="5">
        <v>0.22560674396899888</v>
      </c>
      <c r="AA145" s="5">
        <v>1.7837604738509722E-2</v>
      </c>
      <c r="AB145" s="5">
        <v>0.25113296218492337</v>
      </c>
      <c r="AC145" s="5">
        <v>2.9000651672046712E-2</v>
      </c>
      <c r="AD145" s="5">
        <v>1.6560121229241727E-2</v>
      </c>
      <c r="AE145" s="5">
        <v>2.7202169346977074E-2</v>
      </c>
      <c r="AF145" s="5">
        <v>0.75603321470657514</v>
      </c>
      <c r="AG145" s="5">
        <v>3.0229748725355981E-2</v>
      </c>
      <c r="AH145" s="5">
        <v>0.34903239611117376</v>
      </c>
      <c r="AI145" s="5">
        <v>1.9955369402744276E-2</v>
      </c>
      <c r="AJ145" s="5">
        <v>0.22425321694357891</v>
      </c>
      <c r="AK145" s="5">
        <v>3.5715384023065025E-2</v>
      </c>
      <c r="AL145" s="5">
        <v>7.8999790398243147E-2</v>
      </c>
      <c r="AM145" s="5">
        <v>1.1596978556442903E-2</v>
      </c>
      <c r="AN145" s="5">
        <v>0.44486475219584526</v>
      </c>
      <c r="AO145" s="5">
        <v>6.9751103198113035E-2</v>
      </c>
      <c r="AP145" s="5">
        <v>9.367670815709804E-2</v>
      </c>
      <c r="AQ145" s="5">
        <v>4.8597969332959288E-3</v>
      </c>
      <c r="AR145" s="5">
        <v>1.7872227426143112</v>
      </c>
      <c r="AS145" s="5"/>
      <c r="AT145" s="5"/>
      <c r="AU145" s="5"/>
      <c r="AV145" s="5"/>
      <c r="AW145" s="5"/>
      <c r="AX145" s="5"/>
      <c r="AY145" s="5"/>
      <c r="AZ145" s="5"/>
      <c r="BA145" s="5"/>
      <c r="BB145" s="5"/>
    </row>
    <row r="146" spans="1:54" x14ac:dyDescent="0.3">
      <c r="A146" s="5">
        <v>14590</v>
      </c>
      <c r="B146" s="5"/>
      <c r="C146" s="5">
        <v>3.3404654950597825</v>
      </c>
      <c r="D146" s="5">
        <v>0.15270644851728737</v>
      </c>
      <c r="E146" s="5">
        <v>-1.1287141494520498E-2</v>
      </c>
      <c r="F146" s="5">
        <v>1.8786294621179769E-2</v>
      </c>
      <c r="G146" s="5">
        <v>6.6713533256594444E-3</v>
      </c>
      <c r="H146" s="5">
        <v>0.16746559533025768</v>
      </c>
      <c r="I146" s="5">
        <v>-1.9491658553187758E-2</v>
      </c>
      <c r="J146" s="5">
        <v>8.2520046370592723E-2</v>
      </c>
      <c r="K146" s="5">
        <v>-4.5314340029950018E-3</v>
      </c>
      <c r="L146" s="5">
        <v>-7.0351644478249153E-2</v>
      </c>
      <c r="M146" s="5">
        <v>-2.2941801645510483E-2</v>
      </c>
      <c r="N146" s="5">
        <v>-0.23331095194652218</v>
      </c>
      <c r="O146" s="5">
        <v>1.3058584861346836E-2</v>
      </c>
      <c r="P146" s="5">
        <v>0.30720440700854912</v>
      </c>
      <c r="Q146" s="5">
        <v>1.8344238171346512E-2</v>
      </c>
      <c r="R146" s="5">
        <v>4.495775861103609E-2</v>
      </c>
      <c r="S146" s="5">
        <v>4.0002012655426342E-2</v>
      </c>
      <c r="T146" s="5">
        <v>0.12417005996232593</v>
      </c>
      <c r="U146" s="5">
        <v>4.9899395479405625E-2</v>
      </c>
      <c r="V146" s="5">
        <v>0.48511911764995402</v>
      </c>
      <c r="W146" s="5">
        <v>5.6095011418206872E-2</v>
      </c>
      <c r="X146" s="5">
        <v>0.93866017730557805</v>
      </c>
      <c r="Y146" s="5">
        <v>4.1983230137068693E-2</v>
      </c>
      <c r="Z146" s="5">
        <v>0.22532377393139841</v>
      </c>
      <c r="AA146" s="5">
        <v>1.7824113137596253E-2</v>
      </c>
      <c r="AB146" s="5">
        <v>0.25106854071837847</v>
      </c>
      <c r="AC146" s="5">
        <v>2.9007764177788893E-2</v>
      </c>
      <c r="AD146" s="5">
        <v>1.6572524543334088E-2</v>
      </c>
      <c r="AE146" s="5">
        <v>2.7236299685947429E-2</v>
      </c>
      <c r="AF146" s="5">
        <v>0.7573656343865437</v>
      </c>
      <c r="AG146" s="5">
        <v>3.0298432937206816E-2</v>
      </c>
      <c r="AH146" s="5">
        <v>0.35000402544332981</v>
      </c>
      <c r="AI146" s="5">
        <v>2.0021172557072586E-2</v>
      </c>
      <c r="AJ146" s="5">
        <v>0.22510836127181152</v>
      </c>
      <c r="AK146" s="5">
        <v>3.5870072358872324E-2</v>
      </c>
      <c r="AL146" s="5">
        <v>7.9383023003697345E-2</v>
      </c>
      <c r="AM146" s="5">
        <v>1.1659289916145101E-2</v>
      </c>
      <c r="AN146" s="5">
        <v>0.44748820232026099</v>
      </c>
      <c r="AO146" s="5">
        <v>7.0199144294906216E-2</v>
      </c>
      <c r="AP146" s="5">
        <v>9.4327930558604348E-2</v>
      </c>
      <c r="AQ146" s="5">
        <v>4.8961596026105576E-3</v>
      </c>
      <c r="AR146" s="5">
        <v>1.8015474259698236</v>
      </c>
      <c r="AS146" s="5"/>
      <c r="AT146" s="5"/>
      <c r="AU146" s="5"/>
      <c r="AV146" s="5"/>
      <c r="AW146" s="5"/>
      <c r="AX146" s="5"/>
      <c r="AY146" s="5"/>
      <c r="AZ146" s="5"/>
      <c r="BA146" s="5"/>
      <c r="BB146" s="5"/>
    </row>
    <row r="147" spans="1:54" x14ac:dyDescent="0.3">
      <c r="A147" s="5">
        <v>14580</v>
      </c>
      <c r="B147" s="5"/>
      <c r="C147" s="5">
        <v>3.3466282088195536</v>
      </c>
      <c r="D147" s="5">
        <v>0.15089606422881682</v>
      </c>
      <c r="E147" s="5">
        <v>-1.1158509652582419E-2</v>
      </c>
      <c r="F147" s="5">
        <v>1.858085417663146E-2</v>
      </c>
      <c r="G147" s="5">
        <v>6.601482058686904E-3</v>
      </c>
      <c r="H147" s="5">
        <v>0.16578937837831692</v>
      </c>
      <c r="I147" s="5">
        <v>-1.9305637454009199E-2</v>
      </c>
      <c r="J147" s="5">
        <v>8.1771075465700088E-2</v>
      </c>
      <c r="K147" s="5">
        <v>-4.4924314017240358E-3</v>
      </c>
      <c r="L147" s="5">
        <v>-6.9779243229421264E-2</v>
      </c>
      <c r="M147" s="5">
        <v>-2.2765982126016354E-2</v>
      </c>
      <c r="N147" s="5">
        <v>-0.23163358583107541</v>
      </c>
      <c r="O147" s="5">
        <v>1.2970918352901312E-2</v>
      </c>
      <c r="P147" s="5">
        <v>0.3052888420863179</v>
      </c>
      <c r="Q147" s="5">
        <v>1.8238651706292821E-2</v>
      </c>
      <c r="R147" s="5">
        <v>4.4720633172855281E-2</v>
      </c>
      <c r="S147" s="5">
        <v>3.9810356522509596E-2</v>
      </c>
      <c r="T147" s="5">
        <v>0.12363537172441119</v>
      </c>
      <c r="U147" s="5">
        <v>4.9708819980104922E-2</v>
      </c>
      <c r="V147" s="5">
        <v>0.48350345563990843</v>
      </c>
      <c r="W147" s="5">
        <v>5.5935711053978168E-2</v>
      </c>
      <c r="X147" s="5">
        <v>0.93645681977284645</v>
      </c>
      <c r="Y147" s="5">
        <v>4.1905436628423456E-2</v>
      </c>
      <c r="Z147" s="5">
        <v>0.22501808011045149</v>
      </c>
      <c r="AA147" s="5">
        <v>1.7808811288718692E-2</v>
      </c>
      <c r="AB147" s="5">
        <v>0.25097856630840576</v>
      </c>
      <c r="AC147" s="5">
        <v>2.9011932700692151E-2</v>
      </c>
      <c r="AD147" s="5">
        <v>1.6583259091007E-2</v>
      </c>
      <c r="AE147" s="5">
        <v>2.7267723079089496E-2</v>
      </c>
      <c r="AF147" s="5">
        <v>0.75862416378700892</v>
      </c>
      <c r="AG147" s="5">
        <v>3.0364232318868083E-2</v>
      </c>
      <c r="AH147" s="5">
        <v>0.35094333649513854</v>
      </c>
      <c r="AI147" s="5">
        <v>2.0085195310677314E-2</v>
      </c>
      <c r="AJ147" s="5">
        <v>0.22594437693529029</v>
      </c>
      <c r="AK147" s="5">
        <v>3.6021873882456132E-2</v>
      </c>
      <c r="AL147" s="5">
        <v>7.9760267493262677E-2</v>
      </c>
      <c r="AM147" s="5">
        <v>1.1720787105548424E-2</v>
      </c>
      <c r="AN147" s="5">
        <v>0.45008316319963154</v>
      </c>
      <c r="AO147" s="5">
        <v>7.0643188872269461E-2</v>
      </c>
      <c r="AP147" s="5">
        <v>9.4974472093257267E-2</v>
      </c>
      <c r="AQ147" s="5">
        <v>4.9323179294254657E-3</v>
      </c>
      <c r="AR147" s="5">
        <v>1.8158121883840348</v>
      </c>
      <c r="AS147" s="5"/>
      <c r="AT147" s="5"/>
      <c r="AU147" s="5"/>
      <c r="AV147" s="5"/>
      <c r="AW147" s="5"/>
      <c r="AX147" s="5"/>
      <c r="AY147" s="5"/>
      <c r="AZ147" s="5"/>
      <c r="BA147" s="5"/>
      <c r="BB147" s="5"/>
    </row>
    <row r="148" spans="1:54" x14ac:dyDescent="0.3">
      <c r="A148" s="5">
        <v>14570</v>
      </c>
      <c r="B148" s="5"/>
      <c r="C148" s="5">
        <v>3.3525551707633778</v>
      </c>
      <c r="D148" s="5">
        <v>0.14909073873737869</v>
      </c>
      <c r="E148" s="5">
        <v>-1.1030133650666603E-2</v>
      </c>
      <c r="F148" s="5">
        <v>1.8375650284042033E-2</v>
      </c>
      <c r="G148" s="5">
        <v>6.5316301895186838E-3</v>
      </c>
      <c r="H148" s="5">
        <v>0.164112092760932</v>
      </c>
      <c r="I148" s="5">
        <v>-1.911931869975568E-2</v>
      </c>
      <c r="J148" s="5">
        <v>8.1020144187390036E-2</v>
      </c>
      <c r="K148" s="5">
        <v>-4.4532845507392867E-3</v>
      </c>
      <c r="L148" s="5">
        <v>-6.9204063326408341E-2</v>
      </c>
      <c r="M148" s="5">
        <v>-2.2589090256338318E-2</v>
      </c>
      <c r="N148" s="5">
        <v>-0.2299437224126509</v>
      </c>
      <c r="O148" s="5">
        <v>1.2882468848282685E-2</v>
      </c>
      <c r="P148" s="5">
        <v>0.30335302530555425</v>
      </c>
      <c r="Q148" s="5">
        <v>1.8131754573129336E-2</v>
      </c>
      <c r="R148" s="5">
        <v>4.448006705012901E-2</v>
      </c>
      <c r="S148" s="5">
        <v>3.9615453545766323E-2</v>
      </c>
      <c r="T148" s="5">
        <v>0.1230900855860985</v>
      </c>
      <c r="U148" s="5">
        <v>4.9513799697142279E-2</v>
      </c>
      <c r="V148" s="5">
        <v>0.48184299929869673</v>
      </c>
      <c r="W148" s="5">
        <v>5.5771074364049752E-2</v>
      </c>
      <c r="X148" s="5">
        <v>0.934161990222937</v>
      </c>
      <c r="Y148" s="5">
        <v>4.1823474624065424E-2</v>
      </c>
      <c r="Z148" s="5">
        <v>0.22468970868816557</v>
      </c>
      <c r="AA148" s="5">
        <v>1.7791700135294158E-2</v>
      </c>
      <c r="AB148" s="5">
        <v>0.25086301386122567</v>
      </c>
      <c r="AC148" s="5">
        <v>2.9013149903982564E-2</v>
      </c>
      <c r="AD148" s="5">
        <v>1.6592318156481843E-2</v>
      </c>
      <c r="AE148" s="5">
        <v>2.7296424380285945E-2</v>
      </c>
      <c r="AF148" s="5">
        <v>0.75980826917675393</v>
      </c>
      <c r="AG148" s="5">
        <v>3.0427121108144588E-2</v>
      </c>
      <c r="AH148" s="5">
        <v>0.35184998208003904</v>
      </c>
      <c r="AI148" s="5">
        <v>2.0147415062125876E-2</v>
      </c>
      <c r="AJ148" s="5">
        <v>0.22676098025426125</v>
      </c>
      <c r="AK148" s="5">
        <v>3.6170738913433108E-2</v>
      </c>
      <c r="AL148" s="5">
        <v>8.0131404600113407E-2</v>
      </c>
      <c r="AM148" s="5">
        <v>1.1781451335642302E-2</v>
      </c>
      <c r="AN148" s="5">
        <v>0.45264886904126395</v>
      </c>
      <c r="AO148" s="5">
        <v>7.1083110509882919E-2</v>
      </c>
      <c r="AP148" s="5">
        <v>9.5616155497939614E-2</v>
      </c>
      <c r="AQ148" s="5">
        <v>4.9682623891009036E-3</v>
      </c>
      <c r="AR148" s="5">
        <v>1.8300134300540674</v>
      </c>
      <c r="AS148" s="5"/>
      <c r="AT148" s="5"/>
      <c r="AU148" s="5"/>
      <c r="AV148" s="5"/>
      <c r="AW148" s="5"/>
      <c r="AX148" s="5"/>
      <c r="AY148" s="5"/>
      <c r="AZ148" s="5"/>
      <c r="BA148" s="5"/>
      <c r="BB148" s="5"/>
    </row>
    <row r="149" spans="1:54" x14ac:dyDescent="0.3">
      <c r="A149" s="5">
        <v>14560</v>
      </c>
      <c r="B149" s="5"/>
      <c r="C149" s="5">
        <v>3.3582443415675667</v>
      </c>
      <c r="D149" s="5">
        <v>0.14729077381187936</v>
      </c>
      <c r="E149" s="5">
        <v>-1.0902036143152872E-2</v>
      </c>
      <c r="F149" s="5">
        <v>1.8170720971703334E-2</v>
      </c>
      <c r="G149" s="5">
        <v>6.4618112480663639E-3</v>
      </c>
      <c r="H149" s="5">
        <v>0.16243407658440984</v>
      </c>
      <c r="I149" s="5">
        <v>-1.8932741223393813E-2</v>
      </c>
      <c r="J149" s="5">
        <v>8.0267414597337799E-2</v>
      </c>
      <c r="K149" s="5">
        <v>-4.4140021454819444E-3</v>
      </c>
      <c r="L149" s="5">
        <v>-6.8626235830309995E-2</v>
      </c>
      <c r="M149" s="5">
        <v>-2.24111672513813E-2</v>
      </c>
      <c r="N149" s="5">
        <v>-0.22824176301052765</v>
      </c>
      <c r="O149" s="5">
        <v>1.2793257689116395E-2</v>
      </c>
      <c r="P149" s="5">
        <v>0.3013974296468207</v>
      </c>
      <c r="Q149" s="5">
        <v>1.802357312621539E-2</v>
      </c>
      <c r="R149" s="5">
        <v>4.4236119854937646E-2</v>
      </c>
      <c r="S149" s="5">
        <v>3.9417352052530996E-2</v>
      </c>
      <c r="T149" s="5">
        <v>0.12253433611728051</v>
      </c>
      <c r="U149" s="5">
        <v>4.9314382208212923E-2</v>
      </c>
      <c r="V149" s="5">
        <v>0.48013814540938171</v>
      </c>
      <c r="W149" s="5">
        <v>5.5601139364650311E-2</v>
      </c>
      <c r="X149" s="5">
        <v>0.93177618947297347</v>
      </c>
      <c r="Y149" s="5">
        <v>4.1737360333206158E-2</v>
      </c>
      <c r="Z149" s="5">
        <v>0.22433871284913476</v>
      </c>
      <c r="AA149" s="5">
        <v>1.7772781176373566E-2</v>
      </c>
      <c r="AB149" s="5">
        <v>0.25072186605687574</v>
      </c>
      <c r="AC149" s="5">
        <v>2.9011409334020705E-2</v>
      </c>
      <c r="AD149" s="5">
        <v>1.6599695514820354E-2</v>
      </c>
      <c r="AE149" s="5">
        <v>2.7322389219175312E-2</v>
      </c>
      <c r="AF149" s="5">
        <v>0.76091743730458827</v>
      </c>
      <c r="AG149" s="5">
        <v>3.048707430932427E-2</v>
      </c>
      <c r="AH149" s="5">
        <v>0.35272362315187966</v>
      </c>
      <c r="AI149" s="5">
        <v>2.0207809629017116E-2</v>
      </c>
      <c r="AJ149" s="5">
        <v>0.22755789167323787</v>
      </c>
      <c r="AK149" s="5">
        <v>3.6316618325427652E-2</v>
      </c>
      <c r="AL149" s="5">
        <v>8.0496316034908838E-2</v>
      </c>
      <c r="AM149" s="5">
        <v>1.1841263921681423E-2</v>
      </c>
      <c r="AN149" s="5">
        <v>0.45518455644645872</v>
      </c>
      <c r="AO149" s="5">
        <v>7.151878289657157E-2</v>
      </c>
      <c r="AP149" s="5">
        <v>9.6252803281225208E-2</v>
      </c>
      <c r="AQ149" s="5">
        <v>5.0039834249214496E-3</v>
      </c>
      <c r="AR149" s="5">
        <v>1.8441475317010163</v>
      </c>
      <c r="AS149" s="5"/>
      <c r="AT149" s="5"/>
      <c r="AU149" s="5"/>
      <c r="AV149" s="5"/>
      <c r="AW149" s="5"/>
      <c r="AX149" s="5"/>
      <c r="AY149" s="5"/>
      <c r="AZ149" s="5"/>
      <c r="BA149" s="5"/>
      <c r="BB149" s="5"/>
    </row>
    <row r="150" spans="1:54" x14ac:dyDescent="0.3">
      <c r="A150" s="5">
        <v>14550</v>
      </c>
      <c r="B150" s="5"/>
      <c r="C150" s="5">
        <v>3.363693724097351</v>
      </c>
      <c r="D150" s="5">
        <v>0.14549646694007573</v>
      </c>
      <c r="E150" s="5">
        <v>-1.077423950968685E-2</v>
      </c>
      <c r="F150" s="5">
        <v>1.7966103880885251E-2</v>
      </c>
      <c r="G150" s="5">
        <v>6.3920386518824899E-3</v>
      </c>
      <c r="H150" s="5">
        <v>0.16075566576353359</v>
      </c>
      <c r="I150" s="5">
        <v>-1.8745943775494472E-2</v>
      </c>
      <c r="J150" s="5">
        <v>7.9513048288651939E-2</v>
      </c>
      <c r="K150" s="5">
        <v>-4.3745928720128977E-3</v>
      </c>
      <c r="L150" s="5">
        <v>-6.8045891903933675E-2</v>
      </c>
      <c r="M150" s="5">
        <v>-2.2232254437285361E-2</v>
      </c>
      <c r="N150" s="5">
        <v>-0.2265281108382117</v>
      </c>
      <c r="O150" s="5">
        <v>1.2703306363777141E-2</v>
      </c>
      <c r="P150" s="5">
        <v>0.29942253244902634</v>
      </c>
      <c r="Q150" s="5">
        <v>1.791413403084147E-2</v>
      </c>
      <c r="R150" s="5">
        <v>4.3988852076466398E-2</v>
      </c>
      <c r="S150" s="5">
        <v>3.9216101244221938E-2</v>
      </c>
      <c r="T150" s="5">
        <v>0.12196826086295043</v>
      </c>
      <c r="U150" s="5">
        <v>4.9110616379560421E-2</v>
      </c>
      <c r="V150" s="5">
        <v>0.47838930406083169</v>
      </c>
      <c r="W150" s="5">
        <v>5.542594568551383E-2</v>
      </c>
      <c r="X150" s="5">
        <v>0.92929994633156487</v>
      </c>
      <c r="Y150" s="5">
        <v>4.1647111249320405E-2</v>
      </c>
      <c r="Z150" s="5">
        <v>0.22396515277743606</v>
      </c>
      <c r="AA150" s="5">
        <v>1.7752056467783842E-2</v>
      </c>
      <c r="AB150" s="5">
        <v>0.25055511338478376</v>
      </c>
      <c r="AC150" s="5">
        <v>2.9006705426633157E-2</v>
      </c>
      <c r="AD150" s="5">
        <v>1.6605385436781108E-2</v>
      </c>
      <c r="AE150" s="5">
        <v>2.73456040110991E-2</v>
      </c>
      <c r="AF150" s="5">
        <v>0.7619511757280335</v>
      </c>
      <c r="AG150" s="5">
        <v>3.054406770828395E-2</v>
      </c>
      <c r="AH150" s="5">
        <v>0.35356392900027733</v>
      </c>
      <c r="AI150" s="5">
        <v>2.0266357260234184E-2</v>
      </c>
      <c r="AJ150" s="5">
        <v>0.22833483590941409</v>
      </c>
      <c r="AK150" s="5">
        <v>3.6459463571157688E-2</v>
      </c>
      <c r="AL150" s="5">
        <v>8.085488454385345E-2</v>
      </c>
      <c r="AM150" s="5">
        <v>1.1900206291985738E-2</v>
      </c>
      <c r="AN150" s="5">
        <v>0.45768946475453687</v>
      </c>
      <c r="AO150" s="5">
        <v>7.1950079884564797E-2</v>
      </c>
      <c r="AP150" s="5">
        <v>9.6884237795686584E-2</v>
      </c>
      <c r="AQ150" s="5">
        <v>5.0394714517642625E-3</v>
      </c>
      <c r="AR150" s="5">
        <v>1.8582108558679138</v>
      </c>
      <c r="AS150" s="5"/>
      <c r="AT150" s="5"/>
      <c r="AU150" s="5"/>
      <c r="AV150" s="5"/>
      <c r="AW150" s="5"/>
      <c r="AX150" s="5"/>
      <c r="AY150" s="5"/>
      <c r="AZ150" s="5"/>
      <c r="BA150" s="5"/>
      <c r="BB150" s="5"/>
    </row>
    <row r="151" spans="1:54" x14ac:dyDescent="0.3">
      <c r="A151" s="5">
        <v>14540</v>
      </c>
      <c r="B151" s="5"/>
      <c r="C151" s="5">
        <v>3.3689013643644103</v>
      </c>
      <c r="D151" s="5">
        <v>0.14370811124617336</v>
      </c>
      <c r="E151" s="5">
        <v>-1.0646765848458953E-2</v>
      </c>
      <c r="F151" s="5">
        <v>1.7761836253758018E-2</v>
      </c>
      <c r="G151" s="5">
        <v>6.3223257016119683E-3</v>
      </c>
      <c r="H151" s="5">
        <v>0.15907719390230687</v>
      </c>
      <c r="I151" s="5">
        <v>-1.8558964909928619E-2</v>
      </c>
      <c r="J151" s="5">
        <v>7.8757206324226586E-2</v>
      </c>
      <c r="K151" s="5">
        <v>-4.3350654036058579E-3</v>
      </c>
      <c r="L151" s="5">
        <v>-6.7463162759146322E-2</v>
      </c>
      <c r="M151" s="5">
        <v>-2.205239323452212E-2</v>
      </c>
      <c r="N151" s="5">
        <v>-0.22480317083604723</v>
      </c>
      <c r="O151" s="5">
        <v>1.2612636498370768E-2</v>
      </c>
      <c r="P151" s="5">
        <v>0.29742881520772452</v>
      </c>
      <c r="Q151" s="5">
        <v>1.7803464251933E-2</v>
      </c>
      <c r="R151" s="5">
        <v>4.3738325055437857E-2</v>
      </c>
      <c r="S151" s="5">
        <v>3.9011751175710187E-2</v>
      </c>
      <c r="T151" s="5">
        <v>0.12139200028639643</v>
      </c>
      <c r="U151" s="5">
        <v>4.8902552346293912E-2</v>
      </c>
      <c r="V151" s="5">
        <v>0.47659689848896586</v>
      </c>
      <c r="W151" s="5">
        <v>5.5245534555491436E-2</v>
      </c>
      <c r="X151" s="5">
        <v>0.92673381742715544</v>
      </c>
      <c r="Y151" s="5">
        <v>4.1552746145652616E-2</v>
      </c>
      <c r="Z151" s="5">
        <v>0.2235690956499321</v>
      </c>
      <c r="AA151" s="5">
        <v>1.7729528622989352E-2</v>
      </c>
      <c r="AB151" s="5">
        <v>0.25036275417549525</v>
      </c>
      <c r="AC151" s="5">
        <v>2.8999033513018822E-2</v>
      </c>
      <c r="AD151" s="5">
        <v>1.6609382693447822E-2</v>
      </c>
      <c r="AE151" s="5">
        <v>2.7366055966704154E-2</v>
      </c>
      <c r="AF151" s="5">
        <v>0.7629090131334314</v>
      </c>
      <c r="AG151" s="5">
        <v>3.0598077887298309E-2</v>
      </c>
      <c r="AH151" s="5">
        <v>0.35437057744314976</v>
      </c>
      <c r="AI151" s="5">
        <v>2.0323036648073667E-2</v>
      </c>
      <c r="AJ151" s="5">
        <v>0.22909154210014995</v>
      </c>
      <c r="AK151" s="5">
        <v>3.6599226707449743E-2</v>
      </c>
      <c r="AL151" s="5">
        <v>8.1206993966783408E-2</v>
      </c>
      <c r="AM151" s="5">
        <v>1.1958259996771959E-2</v>
      </c>
      <c r="AN151" s="5">
        <v>0.46016283638917355</v>
      </c>
      <c r="AO151" s="5">
        <v>7.237687554428647E-2</v>
      </c>
      <c r="AP151" s="5">
        <v>9.7510281311148389E-2</v>
      </c>
      <c r="AQ151" s="5">
        <v>5.0747168598281314E-3</v>
      </c>
      <c r="AR151" s="5">
        <v>1.8721997482441892</v>
      </c>
      <c r="AS151" s="5"/>
      <c r="AT151" s="5"/>
      <c r="AU151" s="5"/>
      <c r="AV151" s="5"/>
      <c r="AW151" s="5"/>
      <c r="AX151" s="5"/>
      <c r="AY151" s="5"/>
      <c r="AZ151" s="5"/>
      <c r="BA151" s="5"/>
      <c r="BB151" s="5"/>
    </row>
    <row r="152" spans="1:54" x14ac:dyDescent="0.3">
      <c r="A152" s="5">
        <v>14530</v>
      </c>
      <c r="B152" s="5"/>
      <c r="C152" s="5">
        <v>3.3738653524767059</v>
      </c>
      <c r="D152" s="5">
        <v>0.14192599541115275</v>
      </c>
      <c r="E152" s="5">
        <v>-1.051963696966619E-2</v>
      </c>
      <c r="F152" s="5">
        <v>1.755795492158543E-2</v>
      </c>
      <c r="G152" s="5">
        <v>6.2526855765270371E-3</v>
      </c>
      <c r="H152" s="5">
        <v>0.15739899217646119</v>
      </c>
      <c r="I152" s="5">
        <v>-1.8371842969728484E-2</v>
      </c>
      <c r="J152" s="5">
        <v>7.8000049175619229E-2</v>
      </c>
      <c r="K152" s="5">
        <v>-4.2954283973595953E-3</v>
      </c>
      <c r="L152" s="5">
        <v>-6.6878179604375365E-2</v>
      </c>
      <c r="M152" s="5">
        <v>-2.1871625140991387E-2</v>
      </c>
      <c r="N152" s="5">
        <v>-0.22306734950335388</v>
      </c>
      <c r="O152" s="5">
        <v>1.2521269847663741E-2</v>
      </c>
      <c r="P152" s="5">
        <v>0.29541676337159684</v>
      </c>
      <c r="Q152" s="5">
        <v>1.7691591042612965E-2</v>
      </c>
      <c r="R152" s="5">
        <v>4.3484600958125286E-2</v>
      </c>
      <c r="S152" s="5">
        <v>3.8804352734255171E-2</v>
      </c>
      <c r="T152" s="5">
        <v>0.12080569771088459</v>
      </c>
      <c r="U152" s="5">
        <v>4.8690241492040064E-2</v>
      </c>
      <c r="V152" s="5">
        <v>0.47476136491107157</v>
      </c>
      <c r="W152" s="5">
        <v>5.5059948787319027E-2</v>
      </c>
      <c r="X152" s="5">
        <v>0.92407838702174183</v>
      </c>
      <c r="Y152" s="5">
        <v>4.1454285070055059E-2</v>
      </c>
      <c r="Z152" s="5">
        <v>0.22315061562596689</v>
      </c>
      <c r="AA152" s="5">
        <v>1.7705200813670531E-2</v>
      </c>
      <c r="AB152" s="5">
        <v>0.25014479462850936</v>
      </c>
      <c r="AC152" s="5">
        <v>2.8988389825223549E-2</v>
      </c>
      <c r="AD152" s="5">
        <v>1.6611682560624938E-2</v>
      </c>
      <c r="AE152" s="5">
        <v>2.7383733101191847E-2</v>
      </c>
      <c r="AF152" s="5">
        <v>0.76379049964720447</v>
      </c>
      <c r="AG152" s="5">
        <v>3.0649082239540194E-2</v>
      </c>
      <c r="AH152" s="5">
        <v>0.35514325501627597</v>
      </c>
      <c r="AI152" s="5">
        <v>2.0377826940242032E-2</v>
      </c>
      <c r="AJ152" s="5">
        <v>0.22982774394942057</v>
      </c>
      <c r="AK152" s="5">
        <v>3.6735860420167368E-2</v>
      </c>
      <c r="AL152" s="5">
        <v>8.1552529295241954E-2</v>
      </c>
      <c r="AM152" s="5">
        <v>1.2015406717011306E-2</v>
      </c>
      <c r="AN152" s="5">
        <v>0.46260391720681948</v>
      </c>
      <c r="AO152" s="5">
        <v>7.2799044219648862E-2</v>
      </c>
      <c r="AP152" s="5">
        <v>9.8130756088849219E-2</v>
      </c>
      <c r="AQ152" s="5">
        <v>5.1097100184216097E-3</v>
      </c>
      <c r="AR152" s="5">
        <v>1.8861105390161454</v>
      </c>
      <c r="AS152" s="5"/>
      <c r="AT152" s="5"/>
      <c r="AU152" s="5"/>
      <c r="AV152" s="5"/>
      <c r="AW152" s="5"/>
      <c r="AX152" s="5"/>
      <c r="AY152" s="5"/>
      <c r="AZ152" s="5"/>
      <c r="BA152" s="5"/>
      <c r="BB152" s="5"/>
    </row>
    <row r="153" spans="1:54" x14ac:dyDescent="0.3">
      <c r="A153" s="5">
        <v>14520</v>
      </c>
      <c r="B153" s="5"/>
      <c r="C153" s="5">
        <v>3.378583823580124</v>
      </c>
      <c r="D153" s="5">
        <v>0.14015040359584965</v>
      </c>
      <c r="E153" s="5">
        <v>-1.0392874389159715E-2</v>
      </c>
      <c r="F153" s="5">
        <v>1.7354496293194532E-2</v>
      </c>
      <c r="G153" s="5">
        <v>6.1831313301481117E-3</v>
      </c>
      <c r="H153" s="5">
        <v>0.15572138921778911</v>
      </c>
      <c r="I153" s="5">
        <v>-1.8184616073121319E-2</v>
      </c>
      <c r="J153" s="5">
        <v>7.7241736662488389E-2</v>
      </c>
      <c r="K153" s="5">
        <v>-4.2556904908314635E-3</v>
      </c>
      <c r="L153" s="5">
        <v>-6.6291073592289668E-2</v>
      </c>
      <c r="M153" s="5">
        <v>-2.1689991715128761E-2</v>
      </c>
      <c r="N153" s="5">
        <v>-0.22132105473019351</v>
      </c>
      <c r="O153" s="5">
        <v>1.242922828596583E-2</v>
      </c>
      <c r="P153" s="5">
        <v>0.29338686613725157</v>
      </c>
      <c r="Q153" s="5">
        <v>1.7578541932630969E-2</v>
      </c>
      <c r="R153" s="5">
        <v>4.322774274996221E-2</v>
      </c>
      <c r="S153" s="5">
        <v>3.859395761801962E-2</v>
      </c>
      <c r="T153" s="5">
        <v>0.12020949925986539</v>
      </c>
      <c r="U153" s="5">
        <v>4.8473736427941692E-2</v>
      </c>
      <c r="V153" s="5">
        <v>0.47288315235326916</v>
      </c>
      <c r="W153" s="5">
        <v>5.4869232761547385E-2</v>
      </c>
      <c r="X153" s="5">
        <v>0.92133426681001485</v>
      </c>
      <c r="Y153" s="5">
        <v>4.1351749339158229E-2</v>
      </c>
      <c r="Z153" s="5">
        <v>0.22270979383344391</v>
      </c>
      <c r="AA153" s="5">
        <v>1.7679076770017819E-2</v>
      </c>
      <c r="AB153" s="5">
        <v>0.24990124883618803</v>
      </c>
      <c r="AC153" s="5">
        <v>2.8974771501177055E-2</v>
      </c>
      <c r="AD153" s="5">
        <v>1.6612280822996404E-2</v>
      </c>
      <c r="AE153" s="5">
        <v>2.7398624243205761E-2</v>
      </c>
      <c r="AF153" s="5">
        <v>0.76459520713800899</v>
      </c>
      <c r="AG153" s="5">
        <v>3.0697058983260899E-2</v>
      </c>
      <c r="AH153" s="5">
        <v>0.35588165715973719</v>
      </c>
      <c r="AI153" s="5">
        <v>2.0430707751710842E-2</v>
      </c>
      <c r="AJ153" s="5">
        <v>0.2305431798731325</v>
      </c>
      <c r="AK153" s="5">
        <v>3.6869318049036516E-2</v>
      </c>
      <c r="AL153" s="5">
        <v>8.1891376730509044E-2</v>
      </c>
      <c r="AM153" s="5">
        <v>1.2071628273308144E-2</v>
      </c>
      <c r="AN153" s="5">
        <v>0.46501195684703955</v>
      </c>
      <c r="AO153" s="5">
        <v>7.3216460583820808E-2</v>
      </c>
      <c r="AP153" s="5">
        <v>9.8745484456478211E-2</v>
      </c>
      <c r="AQ153" s="5">
        <v>5.1444412798087808E-3</v>
      </c>
      <c r="AR153" s="5">
        <v>1.8999395442429958</v>
      </c>
      <c r="AS153" s="5"/>
      <c r="AT153" s="5"/>
      <c r="AU153" s="5"/>
      <c r="AV153" s="5"/>
      <c r="AW153" s="5"/>
      <c r="AX153" s="5"/>
      <c r="AY153" s="5"/>
      <c r="AZ153" s="5"/>
      <c r="BA153" s="5"/>
      <c r="BB153" s="5"/>
    </row>
    <row r="154" spans="1:54" x14ac:dyDescent="0.3">
      <c r="A154" s="5">
        <v>14510</v>
      </c>
      <c r="B154" s="5"/>
      <c r="C154" s="5">
        <v>3.3830549587913472</v>
      </c>
      <c r="D154" s="5">
        <v>0.13838161536682442</v>
      </c>
      <c r="E154" s="5">
        <v>-1.02664993222809E-2</v>
      </c>
      <c r="F154" s="5">
        <v>1.7151496343727313E-2</v>
      </c>
      <c r="G154" s="5">
        <v>6.1136758859524519E-3</v>
      </c>
      <c r="H154" s="5">
        <v>0.15404471100036457</v>
      </c>
      <c r="I154" s="5">
        <v>-1.799732209974398E-2</v>
      </c>
      <c r="J154" s="5">
        <v>7.6482427892625909E-2</v>
      </c>
      <c r="K154" s="5">
        <v>-4.2158602986939828E-3</v>
      </c>
      <c r="L154" s="5">
        <v>-6.5701975767692058E-2</v>
      </c>
      <c r="M154" s="5">
        <v>-2.1507534559033668E-2</v>
      </c>
      <c r="N154" s="5">
        <v>-0.21956469562886519</v>
      </c>
      <c r="O154" s="5">
        <v>1.2336533797971548E-2</v>
      </c>
      <c r="P154" s="5">
        <v>0.29133961624245802</v>
      </c>
      <c r="Q154" s="5">
        <v>1.7464344716665223E-2</v>
      </c>
      <c r="R154" s="5">
        <v>4.2967814168764093E-2</v>
      </c>
      <c r="S154" s="5">
        <v>3.8380618314176176E-2</v>
      </c>
      <c r="T154" s="5">
        <v>0.11960355379573595</v>
      </c>
      <c r="U154" s="5">
        <v>4.8253090971014115E-2</v>
      </c>
      <c r="V154" s="5">
        <v>0.47096272247122117</v>
      </c>
      <c r="W154" s="5">
        <v>5.4673432409642786E-2</v>
      </c>
      <c r="X154" s="5">
        <v>0.91850209570400199</v>
      </c>
      <c r="Y154" s="5">
        <v>4.1245161531874734E-2</v>
      </c>
      <c r="Z154" s="5">
        <v>0.2222467183512804</v>
      </c>
      <c r="AA154" s="5">
        <v>1.7651160780739524E-2</v>
      </c>
      <c r="AB154" s="5">
        <v>0.24963213880370114</v>
      </c>
      <c r="AC154" s="5">
        <v>2.8958176589286604E-2</v>
      </c>
      <c r="AD154" s="5">
        <v>1.6611173778043404E-2</v>
      </c>
      <c r="AE154" s="5">
        <v>2.741071904334998E-2</v>
      </c>
      <c r="AF154" s="5">
        <v>0.76532272950952618</v>
      </c>
      <c r="AG154" s="5">
        <v>3.0741987175638891E-2</v>
      </c>
      <c r="AH154" s="5">
        <v>0.35658548840110099</v>
      </c>
      <c r="AI154" s="5">
        <v>2.0481659176421901E-2</v>
      </c>
      <c r="AJ154" s="5">
        <v>0.23123759314319994</v>
      </c>
      <c r="AK154" s="5">
        <v>3.699955361235048E-2</v>
      </c>
      <c r="AL154" s="5">
        <v>8.2223423741545607E-2</v>
      </c>
      <c r="AM154" s="5">
        <v>1.2126906634794307E-2</v>
      </c>
      <c r="AN154" s="5">
        <v>0.46738620908454537</v>
      </c>
      <c r="AO154" s="5">
        <v>7.3628999695440983E-2</v>
      </c>
      <c r="AP154" s="5">
        <v>9.9354288884048389E-2</v>
      </c>
      <c r="AQ154" s="5">
        <v>5.1789009831107822E-3</v>
      </c>
      <c r="AR154" s="5">
        <v>1.9136830672578591</v>
      </c>
      <c r="AS154" s="5"/>
      <c r="AT154" s="5"/>
      <c r="AU154" s="5"/>
      <c r="AV154" s="5"/>
      <c r="AW154" s="5"/>
      <c r="AX154" s="5"/>
      <c r="AY154" s="5"/>
      <c r="AZ154" s="5"/>
      <c r="BA154" s="5"/>
      <c r="BB154" s="5"/>
    </row>
    <row r="155" spans="1:54" x14ac:dyDescent="0.3">
      <c r="A155" s="5">
        <v>14500</v>
      </c>
      <c r="B155" s="5"/>
      <c r="C155" s="5">
        <v>3.3872769861214382</v>
      </c>
      <c r="D155" s="5">
        <v>0.13661990562504198</v>
      </c>
      <c r="E155" s="5">
        <v>-1.0140532677888539E-2</v>
      </c>
      <c r="F155" s="5">
        <v>1.6948990603679416E-2</v>
      </c>
      <c r="G155" s="5">
        <v>6.0443320331731287E-3</v>
      </c>
      <c r="H155" s="5">
        <v>0.15236928072870923</v>
      </c>
      <c r="I155" s="5">
        <v>-1.780999867704549E-2</v>
      </c>
      <c r="J155" s="5">
        <v>7.572228120261798E-2</v>
      </c>
      <c r="K155" s="5">
        <v>-4.1759464094166272E-3</v>
      </c>
      <c r="L155" s="5">
        <v>-6.5111017015653624E-2</v>
      </c>
      <c r="M155" s="5">
        <v>-2.1324295301628889E-2</v>
      </c>
      <c r="N155" s="5">
        <v>-0.21779868236523617</v>
      </c>
      <c r="O155" s="5">
        <v>1.2243208469565994E-2</v>
      </c>
      <c r="P155" s="5">
        <v>0.2892755097579443</v>
      </c>
      <c r="Q155" s="5">
        <v>1.7349027442504762E-2</v>
      </c>
      <c r="R155" s="5">
        <v>4.2704879697578323E-2</v>
      </c>
      <c r="S155" s="5">
        <v>3.8164388076619246E-2</v>
      </c>
      <c r="T155" s="5">
        <v>0.11898801285719598</v>
      </c>
      <c r="U155" s="5">
        <v>4.802836012187113E-2</v>
      </c>
      <c r="V155" s="5">
        <v>0.46900054936417446</v>
      </c>
      <c r="W155" s="5">
        <v>5.4472595196265058E-2</v>
      </c>
      <c r="X155" s="5">
        <v>0.91558253960328739</v>
      </c>
      <c r="Y155" s="5">
        <v>4.1134545482237522E-2</v>
      </c>
      <c r="Z155" s="5">
        <v>0.22176148418823211</v>
      </c>
      <c r="AA155" s="5">
        <v>1.7621457692782026E-2</v>
      </c>
      <c r="AB155" s="5">
        <v>0.24933749446497261</v>
      </c>
      <c r="AC155" s="5">
        <v>2.8938604052581769E-2</v>
      </c>
      <c r="AD155" s="5">
        <v>1.6608358239717135E-2</v>
      </c>
      <c r="AE155" s="5">
        <v>2.742000798232987E-2</v>
      </c>
      <c r="AF155" s="5">
        <v>0.76597268298363352</v>
      </c>
      <c r="AG155" s="5">
        <v>3.0783846726285608E-2</v>
      </c>
      <c r="AH155" s="5">
        <v>0.35725446253520055</v>
      </c>
      <c r="AI155" s="5">
        <v>2.0530661798833609E-2</v>
      </c>
      <c r="AJ155" s="5">
        <v>0.23191073203028295</v>
      </c>
      <c r="AK155" s="5">
        <v>3.712652183153848E-2</v>
      </c>
      <c r="AL155" s="5">
        <v>8.2548559122817361E-2</v>
      </c>
      <c r="AM155" s="5">
        <v>1.2181223928033389E-2</v>
      </c>
      <c r="AN155" s="5">
        <v>0.46972593218273817</v>
      </c>
      <c r="AO155" s="5">
        <v>7.40365370552446E-2</v>
      </c>
      <c r="AP155" s="5">
        <v>9.9956992060571445E-2</v>
      </c>
      <c r="AQ155" s="5">
        <v>5.2130794582614121E-3</v>
      </c>
      <c r="AR155" s="5">
        <v>1.9273374000932233</v>
      </c>
      <c r="AS155" s="5"/>
      <c r="AT155" s="5"/>
      <c r="AU155" s="5"/>
      <c r="AV155" s="5"/>
      <c r="AW155" s="5"/>
      <c r="AX155" s="5"/>
      <c r="AY155" s="5"/>
      <c r="AZ155" s="5"/>
      <c r="BA155" s="5"/>
      <c r="BB155" s="5"/>
    </row>
    <row r="156" spans="1:54" x14ac:dyDescent="0.3">
      <c r="A156" s="5">
        <v>14490</v>
      </c>
      <c r="B156" s="5"/>
      <c r="C156" s="5">
        <v>3.3912481813895865</v>
      </c>
      <c r="D156" s="5">
        <v>0.13486554453738939</v>
      </c>
      <c r="E156" s="5">
        <v>-1.001499505257929E-2</v>
      </c>
      <c r="F156" s="5">
        <v>1.6747014148231026E-2</v>
      </c>
      <c r="G156" s="5">
        <v>5.9751124226900421E-3</v>
      </c>
      <c r="H156" s="5">
        <v>0.15069541872796424</v>
      </c>
      <c r="I156" s="5">
        <v>-1.7622683166885249E-2</v>
      </c>
      <c r="J156" s="5">
        <v>7.4961454099167296E-2</v>
      </c>
      <c r="K156" s="5">
        <v>-4.1359573819744998E-3</v>
      </c>
      <c r="L156" s="5">
        <v>-6.4518328009921078E-2</v>
      </c>
      <c r="M156" s="5">
        <v>-2.114031558186049E-2</v>
      </c>
      <c r="N156" s="5">
        <v>-0.21602342599000809</v>
      </c>
      <c r="O156" s="5">
        <v>1.2149274478600475E-2</v>
      </c>
      <c r="P156" s="5">
        <v>0.28719504587788591</v>
      </c>
      <c r="Q156" s="5">
        <v>1.7232618399119336E-2</v>
      </c>
      <c r="R156" s="5">
        <v>4.2439004537179005E-2</v>
      </c>
      <c r="S156" s="5">
        <v>3.7945320903295013E-2</v>
      </c>
      <c r="T156" s="5">
        <v>0.11836303059523223</v>
      </c>
      <c r="U156" s="5">
        <v>4.7799600041833763E-2</v>
      </c>
      <c r="V156" s="5">
        <v>0.46699711938244121</v>
      </c>
      <c r="W156" s="5">
        <v>5.4266770100732845E-2</v>
      </c>
      <c r="X156" s="5">
        <v>0.91257629115091987</v>
      </c>
      <c r="Y156" s="5">
        <v>4.1019926271575288E-2</v>
      </c>
      <c r="Z156" s="5">
        <v>0.22125419325808657</v>
      </c>
      <c r="AA156" s="5">
        <v>1.7589972910761316E-2</v>
      </c>
      <c r="AB156" s="5">
        <v>0.24901735369459979</v>
      </c>
      <c r="AC156" s="5">
        <v>2.8916053772405297E-2</v>
      </c>
      <c r="AD156" s="5">
        <v>1.6603831541862801E-2</v>
      </c>
      <c r="AE156" s="5">
        <v>2.7426482378708001E-2</v>
      </c>
      <c r="AF156" s="5">
        <v>0.76654470637371708</v>
      </c>
      <c r="AG156" s="5">
        <v>3.0822618410397351E-2</v>
      </c>
      <c r="AH156" s="5">
        <v>0.35788830280037087</v>
      </c>
      <c r="AI156" s="5">
        <v>2.0577696705299971E-2</v>
      </c>
      <c r="AJ156" s="5">
        <v>0.23256234994508129</v>
      </c>
      <c r="AK156" s="5">
        <v>3.7250178155580065E-2</v>
      </c>
      <c r="AL156" s="5">
        <v>8.2866673051957745E-2</v>
      </c>
      <c r="AM156" s="5">
        <v>1.223456244592965E-2</v>
      </c>
      <c r="AN156" s="5">
        <v>0.47203038924853591</v>
      </c>
      <c r="AO156" s="5">
        <v>7.4438948663074739E-2</v>
      </c>
      <c r="AP156" s="5">
        <v>0.10055341697149153</v>
      </c>
      <c r="AQ156" s="5">
        <v>5.2469670300150702E-3</v>
      </c>
      <c r="AR156" s="5">
        <v>1.9408988249302705</v>
      </c>
      <c r="AS156" s="5"/>
      <c r="AT156" s="5"/>
      <c r="AU156" s="5"/>
      <c r="AV156" s="5"/>
      <c r="AW156" s="5"/>
      <c r="AX156" s="5"/>
      <c r="AY156" s="5"/>
      <c r="AZ156" s="5"/>
      <c r="BA156" s="5"/>
      <c r="BB156" s="5"/>
    </row>
    <row r="157" spans="1:54" x14ac:dyDescent="0.3">
      <c r="A157" s="5">
        <v>14480</v>
      </c>
      <c r="B157" s="5"/>
      <c r="C157" s="5">
        <v>3.3949668691264554</v>
      </c>
      <c r="D157" s="5">
        <v>0.13311879747105082</v>
      </c>
      <c r="E157" s="5">
        <v>-9.8899067251040883E-3</v>
      </c>
      <c r="F157" s="5">
        <v>1.6545601586874459E-2</v>
      </c>
      <c r="G157" s="5">
        <v>5.9060295630150948E-3</v>
      </c>
      <c r="H157" s="5">
        <v>0.14902344233612189</v>
      </c>
      <c r="I157" s="5">
        <v>-1.7435412652333726E-2</v>
      </c>
      <c r="J157" s="5">
        <v>7.4200103201110437E-2</v>
      </c>
      <c r="K157" s="5">
        <v>-4.0959017425860351E-3</v>
      </c>
      <c r="L157" s="5">
        <v>-6.3924039161626797E-2</v>
      </c>
      <c r="M157" s="5">
        <v>-2.0955637031949529E-2</v>
      </c>
      <c r="N157" s="5">
        <v>-0.2142393382700177</v>
      </c>
      <c r="O157" s="5">
        <v>1.2054754085643847E-2</v>
      </c>
      <c r="P157" s="5">
        <v>0.28509872670921593</v>
      </c>
      <c r="Q157" s="5">
        <v>1.7115146104623787E-2</v>
      </c>
      <c r="R157" s="5">
        <v>4.2170254578223029E-2</v>
      </c>
      <c r="S157" s="5">
        <v>3.7723471513162986E-2</v>
      </c>
      <c r="T157" s="5">
        <v>0.11772876370776938</v>
      </c>
      <c r="U157" s="5">
        <v>4.7566868029434425E-2</v>
      </c>
      <c r="V157" s="5">
        <v>0.46495293092841417</v>
      </c>
      <c r="W157" s="5">
        <v>5.4056007597684683E-2</v>
      </c>
      <c r="X157" s="5">
        <v>0.90948406947509741</v>
      </c>
      <c r="Y157" s="5">
        <v>4.0901330220026504E-2</v>
      </c>
      <c r="Z157" s="5">
        <v>0.22072495435122569</v>
      </c>
      <c r="AA157" s="5">
        <v>1.7556712396104679E-2</v>
      </c>
      <c r="AB157" s="5">
        <v>0.24867176231571425</v>
      </c>
      <c r="AC157" s="5">
        <v>2.8890526551645129E-2</v>
      </c>
      <c r="AD157" s="5">
        <v>1.6597591541391087E-2</v>
      </c>
      <c r="AE157" s="5">
        <v>2.7430134396267576E-2</v>
      </c>
      <c r="AF157" s="5">
        <v>0.76703846134787468</v>
      </c>
      <c r="AG157" s="5">
        <v>3.0858283881542232E-2</v>
      </c>
      <c r="AH157" s="5">
        <v>0.35848674205100073</v>
      </c>
      <c r="AI157" s="5">
        <v>2.062274549527348E-2</v>
      </c>
      <c r="AJ157" s="5">
        <v>0.2331922055780844</v>
      </c>
      <c r="AK157" s="5">
        <v>3.7370478785249399E-2</v>
      </c>
      <c r="AL157" s="5">
        <v>8.3177657147234463E-2</v>
      </c>
      <c r="AM157" s="5">
        <v>1.2286904656635862E-2</v>
      </c>
      <c r="AN157" s="5">
        <v>0.47429884858829247</v>
      </c>
      <c r="AO157" s="5">
        <v>7.483611107524385E-2</v>
      </c>
      <c r="AP157" s="5">
        <v>0.10114338697684078</v>
      </c>
      <c r="AQ157" s="5">
        <v>5.2805540220049983E-3</v>
      </c>
      <c r="AR157" s="5">
        <v>1.9543636155714339</v>
      </c>
      <c r="AS157" s="5"/>
      <c r="AT157" s="5"/>
      <c r="AU157" s="5"/>
      <c r="AV157" s="5"/>
      <c r="AW157" s="5"/>
      <c r="AX157" s="5"/>
      <c r="AY157" s="5"/>
      <c r="AZ157" s="5"/>
      <c r="BA157" s="5"/>
      <c r="BB157" s="5"/>
    </row>
    <row r="158" spans="1:54" x14ac:dyDescent="0.3">
      <c r="A158" s="5">
        <v>14470</v>
      </c>
      <c r="B158" s="5"/>
      <c r="C158" s="5">
        <v>3.398431423466608</v>
      </c>
      <c r="D158" s="5">
        <v>0.13137992493076292</v>
      </c>
      <c r="E158" s="5">
        <v>-9.765287650982309E-3</v>
      </c>
      <c r="F158" s="5">
        <v>1.6344787053343118E-2</v>
      </c>
      <c r="G158" s="5">
        <v>5.8370958163735543E-3</v>
      </c>
      <c r="H158" s="5">
        <v>0.14735366579837419</v>
      </c>
      <c r="I158" s="5">
        <v>-1.7248223924683382E-2</v>
      </c>
      <c r="J158" s="5">
        <v>7.3438384182161656E-2</v>
      </c>
      <c r="K158" s="5">
        <v>-4.0557879814813519E-3</v>
      </c>
      <c r="L158" s="5">
        <v>-6.332828056833234E-2</v>
      </c>
      <c r="M158" s="5">
        <v>-2.0770301260704283E-2</v>
      </c>
      <c r="N158" s="5">
        <v>-0.21244683151968063</v>
      </c>
      <c r="O158" s="5">
        <v>1.195966962471509E-2</v>
      </c>
      <c r="P158" s="5">
        <v>0.28298705705988136</v>
      </c>
      <c r="Q158" s="5">
        <v>1.6996639294144803E-2</v>
      </c>
      <c r="R158" s="5">
        <v>4.1898696373084729E-2</v>
      </c>
      <c r="S158" s="5">
        <v>3.7498895322803642E-2</v>
      </c>
      <c r="T158" s="5">
        <v>0.11708537137302728</v>
      </c>
      <c r="U158" s="5">
        <v>4.7330222496329774E-2</v>
      </c>
      <c r="V158" s="5">
        <v>0.46286849425123339</v>
      </c>
      <c r="W158" s="5">
        <v>5.384035963694609E-2</v>
      </c>
      <c r="X158" s="5">
        <v>0.90630661991675476</v>
      </c>
      <c r="Y158" s="5">
        <v>4.0778784877395738E-2</v>
      </c>
      <c r="Z158" s="5">
        <v>0.2201738831025597</v>
      </c>
      <c r="AA158" s="5">
        <v>1.7521682665901969E-2</v>
      </c>
      <c r="AB158" s="5">
        <v>0.24830077410376231</v>
      </c>
      <c r="AC158" s="5">
        <v>2.8862024117502973E-2</v>
      </c>
      <c r="AD158" s="5">
        <v>1.6589636621193751E-2</v>
      </c>
      <c r="AE158" s="5">
        <v>2.7430957050976267E-2</v>
      </c>
      <c r="AF158" s="5">
        <v>0.76745363268177957</v>
      </c>
      <c r="AG158" s="5">
        <v>3.0890825684071248E-2</v>
      </c>
      <c r="AH158" s="5">
        <v>0.35904952292626274</v>
      </c>
      <c r="AI158" s="5">
        <v>2.066579029232344E-2</v>
      </c>
      <c r="AJ158" s="5">
        <v>0.23380006303767192</v>
      </c>
      <c r="AK158" s="5">
        <v>3.7487380697171502E-2</v>
      </c>
      <c r="AL158" s="5">
        <v>8.3481404524778549E-2</v>
      </c>
      <c r="AM158" s="5">
        <v>1.2338233212454362E-2</v>
      </c>
      <c r="AN158" s="5">
        <v>0.47653058406457438</v>
      </c>
      <c r="AO158" s="5">
        <v>7.5227901462214961E-2</v>
      </c>
      <c r="AP158" s="5">
        <v>0.10172672589007377</v>
      </c>
      <c r="AQ158" s="5">
        <v>5.3138307608499294E-3</v>
      </c>
      <c r="AR158" s="5">
        <v>1.967728038935626</v>
      </c>
      <c r="AS158" s="5"/>
      <c r="AT158" s="5"/>
      <c r="AU158" s="5"/>
      <c r="AV158" s="5"/>
      <c r="AW158" s="5"/>
      <c r="AX158" s="5"/>
      <c r="AY158" s="5"/>
      <c r="AZ158" s="5"/>
      <c r="BA158" s="5"/>
      <c r="BB158" s="5"/>
    </row>
    <row r="159" spans="1:54" x14ac:dyDescent="0.3">
      <c r="A159" s="5">
        <v>14460</v>
      </c>
      <c r="B159" s="5"/>
      <c r="C159" s="5">
        <v>3.4016402690294427</v>
      </c>
      <c r="D159" s="5">
        <v>0.12964918249896645</v>
      </c>
      <c r="E159" s="5">
        <v>-9.6411574573157764E-3</v>
      </c>
      <c r="F159" s="5">
        <v>1.6144604195846072E-2</v>
      </c>
      <c r="G159" s="5">
        <v>5.7683233948832005E-3</v>
      </c>
      <c r="H159" s="5">
        <v>0.14568640016363024</v>
      </c>
      <c r="I159" s="5">
        <v>-1.7061153470675786E-2</v>
      </c>
      <c r="J159" s="5">
        <v>7.2676451714415419E-2</v>
      </c>
      <c r="K159" s="5">
        <v>-4.015624549703346E-3</v>
      </c>
      <c r="L159" s="5">
        <v>-6.2731181963434843E-2</v>
      </c>
      <c r="M159" s="5">
        <v>-2.058434983690394E-2</v>
      </c>
      <c r="N159" s="5">
        <v>-0.21064631843267473</v>
      </c>
      <c r="O159" s="5">
        <v>1.1864043494002672E-2</v>
      </c>
      <c r="P159" s="5">
        <v>0.28086054422617895</v>
      </c>
      <c r="Q159" s="5">
        <v>1.6877126907597132E-2</v>
      </c>
      <c r="R159" s="5">
        <v>4.1624397107386191E-2</v>
      </c>
      <c r="S159" s="5">
        <v>3.7271648422685696E-2</v>
      </c>
      <c r="T159" s="5">
        <v>0.11643301518162141</v>
      </c>
      <c r="U159" s="5">
        <v>4.7089722942636816E-2</v>
      </c>
      <c r="V159" s="5">
        <v>0.46074433123521363</v>
      </c>
      <c r="W159" s="5">
        <v>5.3619879622612866E-2</v>
      </c>
      <c r="X159" s="5">
        <v>0.90304471374318285</v>
      </c>
      <c r="Y159" s="5">
        <v>4.0652319013355344E-2</v>
      </c>
      <c r="Z159" s="5">
        <v>0.21960110195583873</v>
      </c>
      <c r="AA159" s="5">
        <v>1.7484890791465743E-2</v>
      </c>
      <c r="AB159" s="5">
        <v>0.24790445078618001</v>
      </c>
      <c r="AC159" s="5">
        <v>2.8830549123795336E-2</v>
      </c>
      <c r="AD159" s="5">
        <v>1.6579965692799833E-2</v>
      </c>
      <c r="AE159" s="5">
        <v>2.7428944217543605E-2</v>
      </c>
      <c r="AF159" s="5">
        <v>0.76778992850096928</v>
      </c>
      <c r="AG159" s="5">
        <v>3.0920227265143069E-2</v>
      </c>
      <c r="AH159" s="5">
        <v>0.35957639801488384</v>
      </c>
      <c r="AI159" s="5">
        <v>2.0706813754961056E-2</v>
      </c>
      <c r="AJ159" s="5">
        <v>0.23438569198646636</v>
      </c>
      <c r="AK159" s="5">
        <v>3.7600841667673864E-2</v>
      </c>
      <c r="AL159" s="5">
        <v>8.377780985553919E-2</v>
      </c>
      <c r="AM159" s="5">
        <v>1.2388530958725779E-2</v>
      </c>
      <c r="AN159" s="5">
        <v>0.47872487545359699</v>
      </c>
      <c r="AO159" s="5">
        <v>7.5614197666568572E-2</v>
      </c>
      <c r="AP159" s="5">
        <v>0.10230325805754092</v>
      </c>
      <c r="AQ159" s="5">
        <v>5.3467875803072384E-3</v>
      </c>
      <c r="AR159" s="5">
        <v>1.9809883565753794</v>
      </c>
      <c r="AS159" s="5"/>
      <c r="AT159" s="5"/>
      <c r="AU159" s="5"/>
      <c r="AV159" s="5"/>
      <c r="AW159" s="5"/>
      <c r="AX159" s="5"/>
      <c r="AY159" s="5"/>
      <c r="AZ159" s="5"/>
      <c r="BA159" s="5"/>
      <c r="BB159" s="5"/>
    </row>
    <row r="160" spans="1:54" x14ac:dyDescent="0.3">
      <c r="A160" s="5">
        <v>14450</v>
      </c>
      <c r="B160" s="5"/>
      <c r="C160" s="5">
        <v>3.404591881788082</v>
      </c>
      <c r="D160" s="5">
        <v>0.12792682077887041</v>
      </c>
      <c r="E160" s="5">
        <v>-9.5175354378044426E-3</v>
      </c>
      <c r="F160" s="5">
        <v>1.5945086167612154E-2</v>
      </c>
      <c r="G160" s="5">
        <v>5.6997243568331305E-3</v>
      </c>
      <c r="H160" s="5">
        <v>0.14402195318325295</v>
      </c>
      <c r="I160" s="5">
        <v>-1.6874237459952403E-2</v>
      </c>
      <c r="J160" s="5">
        <v>7.1914459412638049E-2</v>
      </c>
      <c r="K160" s="5">
        <v>-3.9754198559431245E-3</v>
      </c>
      <c r="L160" s="5">
        <v>-6.2132872665965587E-2</v>
      </c>
      <c r="M160" s="5">
        <v>-2.0397824272763179E-2</v>
      </c>
      <c r="N160" s="5">
        <v>-0.20883821191396917</v>
      </c>
      <c r="O160" s="5">
        <v>1.1767898146576531E-2</v>
      </c>
      <c r="P160" s="5">
        <v>0.27871969777929895</v>
      </c>
      <c r="Q160" s="5">
        <v>1.6756638077376842E-2</v>
      </c>
      <c r="R160" s="5">
        <v>4.1347424571240424E-2</v>
      </c>
      <c r="S160" s="5">
        <v>3.7041787553107941E-2</v>
      </c>
      <c r="T160" s="5">
        <v>0.11577185906745076</v>
      </c>
      <c r="U160" s="5">
        <v>4.6845429931706331E-2</v>
      </c>
      <c r="V160" s="5">
        <v>0.45858097518215563</v>
      </c>
      <c r="W160" s="5">
        <v>5.3394622391362036E-2</v>
      </c>
      <c r="X160" s="5">
        <v>0.89969914784780891</v>
      </c>
      <c r="Y160" s="5">
        <v>4.0521962606996378E-2</v>
      </c>
      <c r="Z160" s="5">
        <v>0.21900674012435065</v>
      </c>
      <c r="AA160" s="5">
        <v>1.7446344396599894E-2</v>
      </c>
      <c r="AB160" s="5">
        <v>0.24748286203794417</v>
      </c>
      <c r="AC160" s="5">
        <v>2.8796105152782931E-2</v>
      </c>
      <c r="AD160" s="5">
        <v>1.6568578198769373E-2</v>
      </c>
      <c r="AE160" s="5">
        <v>2.7424090635564946E-2</v>
      </c>
      <c r="AF160" s="5">
        <v>0.76804708051233861</v>
      </c>
      <c r="AG160" s="5">
        <v>3.0946472986351947E-2</v>
      </c>
      <c r="AH160" s="5">
        <v>0.36006713001582097</v>
      </c>
      <c r="AI160" s="5">
        <v>2.0745799087262908E-2</v>
      </c>
      <c r="AJ160" s="5">
        <v>0.23494886777583118</v>
      </c>
      <c r="AK160" s="5">
        <v>3.7710820296416599E-2</v>
      </c>
      <c r="AL160" s="5">
        <v>8.406676942192462E-2</v>
      </c>
      <c r="AM160" s="5">
        <v>1.243778094269935E-2</v>
      </c>
      <c r="AN160" s="5">
        <v>0.48088100880308043</v>
      </c>
      <c r="AO160" s="5">
        <v>7.5994878261221199E-2</v>
      </c>
      <c r="AP160" s="5">
        <v>0.1028728084385548</v>
      </c>
      <c r="AQ160" s="5">
        <v>5.3794148254703144E-3</v>
      </c>
      <c r="AR160" s="5">
        <v>1.9941408262152915</v>
      </c>
      <c r="AS160" s="5"/>
      <c r="AT160" s="5"/>
      <c r="AU160" s="5"/>
      <c r="AV160" s="5"/>
      <c r="AW160" s="5"/>
      <c r="AX160" s="5"/>
      <c r="AY160" s="5"/>
      <c r="AZ160" s="5"/>
      <c r="BA160" s="5"/>
      <c r="BB160" s="5"/>
    </row>
    <row r="161" spans="1:54" x14ac:dyDescent="0.3">
      <c r="A161" s="5">
        <v>14440</v>
      </c>
      <c r="B161" s="5"/>
      <c r="C161" s="5">
        <v>3.4072847899257099</v>
      </c>
      <c r="D161" s="5">
        <v>0.12621308534044512</v>
      </c>
      <c r="E161" s="5">
        <v>-9.3944405479654738E-3</v>
      </c>
      <c r="F161" s="5">
        <v>1.5746265617747602E-2</v>
      </c>
      <c r="G161" s="5">
        <v>5.6313106030640306E-3</v>
      </c>
      <c r="H161" s="5">
        <v>0.14236062921206674</v>
      </c>
      <c r="I161" s="5">
        <v>-1.6687511732735274E-2</v>
      </c>
      <c r="J161" s="5">
        <v>7.1152559779379607E-2</v>
      </c>
      <c r="K161" s="5">
        <v>-3.935182263411675E-3</v>
      </c>
      <c r="L161" s="5">
        <v>-6.1533481530810771E-2</v>
      </c>
      <c r="M161" s="5">
        <v>-2.0210766007487255E-2</v>
      </c>
      <c r="N161" s="5">
        <v>-0.20702292491229385</v>
      </c>
      <c r="O161" s="5">
        <v>1.167125608109831E-2</v>
      </c>
      <c r="P161" s="5">
        <v>0.27656502935121224</v>
      </c>
      <c r="Q161" s="5">
        <v>1.6635202115979561E-2</v>
      </c>
      <c r="R161" s="5">
        <v>4.1067847130225668E-2</v>
      </c>
      <c r="S161" s="5">
        <v>3.6809370079829665E-2</v>
      </c>
      <c r="T161" s="5">
        <v>0.11510206923741177</v>
      </c>
      <c r="U161" s="5">
        <v>4.6597405064348091E-2</v>
      </c>
      <c r="V161" s="5">
        <v>0.45637897058766075</v>
      </c>
      <c r="W161" s="5">
        <v>5.3164644190002108E-2</v>
      </c>
      <c r="X161" s="5">
        <v>0.89627074443629229</v>
      </c>
      <c r="Y161" s="5">
        <v>4.0387746835733519E-2</v>
      </c>
      <c r="Z161" s="5">
        <v>0.21839093354801564</v>
      </c>
      <c r="AA161" s="5">
        <v>1.7406051655576772E-2</v>
      </c>
      <c r="AB161" s="5">
        <v>0.24703608547298303</v>
      </c>
      <c r="AC161" s="5">
        <v>2.8758696716524885E-2</v>
      </c>
      <c r="AD161" s="5">
        <v>1.6555474114821649E-2</v>
      </c>
      <c r="AE161" s="5">
        <v>2.7416391915245926E-2</v>
      </c>
      <c r="AF161" s="5">
        <v>0.76822484422461357</v>
      </c>
      <c r="AG161" s="5">
        <v>3.0969548134948576E-2</v>
      </c>
      <c r="AH161" s="5">
        <v>0.36052149189470917</v>
      </c>
      <c r="AI161" s="5">
        <v>2.0782730049284406E-2</v>
      </c>
      <c r="AJ161" s="5">
        <v>0.23548937157841737</v>
      </c>
      <c r="AK161" s="5">
        <v>3.7817276029783256E-2</v>
      </c>
      <c r="AL161" s="5">
        <v>8.4348181174089265E-2</v>
      </c>
      <c r="AM161" s="5">
        <v>1.2485966422379216E-2</v>
      </c>
      <c r="AN161" s="5">
        <v>0.48299827679032015</v>
      </c>
      <c r="AO161" s="5">
        <v>7.6369822607862778E-2</v>
      </c>
      <c r="AP161" s="5">
        <v>0.10343520268600737</v>
      </c>
      <c r="AQ161" s="5">
        <v>5.4117028570081363E-3</v>
      </c>
      <c r="AR161" s="5">
        <v>2.0071817033110362</v>
      </c>
      <c r="AS161" s="5"/>
      <c r="AT161" s="5"/>
      <c r="AU161" s="5"/>
      <c r="AV161" s="5"/>
      <c r="AW161" s="5"/>
      <c r="AX161" s="5"/>
      <c r="AY161" s="5"/>
      <c r="AZ161" s="5"/>
      <c r="BA161" s="5"/>
      <c r="BB161" s="5"/>
    </row>
    <row r="162" spans="1:54" x14ac:dyDescent="0.3">
      <c r="A162" s="5">
        <v>14430</v>
      </c>
      <c r="B162" s="5"/>
      <c r="C162" s="5">
        <v>3.4097175746787274</v>
      </c>
      <c r="D162" s="5">
        <v>0.12450821666934937</v>
      </c>
      <c r="E162" s="5">
        <v>-9.2718914005569895E-3</v>
      </c>
      <c r="F162" s="5">
        <v>1.5548174682410616E-2</v>
      </c>
      <c r="G162" s="5">
        <v>5.5630938734512782E-3</v>
      </c>
      <c r="H162" s="5">
        <v>0.14070272911168283</v>
      </c>
      <c r="I162" s="5">
        <v>-1.6501011787743755E-2</v>
      </c>
      <c r="J162" s="5">
        <v>7.0390904150934769E-2</v>
      </c>
      <c r="K162" s="5">
        <v>-3.8949200867495724E-3</v>
      </c>
      <c r="L162" s="5">
        <v>-6.0933136899382054E-2</v>
      </c>
      <c r="M162" s="5">
        <v>-2.0023216390927964E-2</v>
      </c>
      <c r="N162" s="5">
        <v>-0.20520087025315817</v>
      </c>
      <c r="O162" s="5">
        <v>1.157413983253535E-2</v>
      </c>
      <c r="P162" s="5">
        <v>0.27439705242002627</v>
      </c>
      <c r="Q162" s="5">
        <v>1.6512848503550594E-2</v>
      </c>
      <c r="R162" s="5">
        <v>4.0785733696108092E-2</v>
      </c>
      <c r="S162" s="5">
        <v>3.6574453969405368E-2</v>
      </c>
      <c r="T162" s="5">
        <v>0.11442381409998292</v>
      </c>
      <c r="U162" s="5">
        <v>4.6345710952523975E-2</v>
      </c>
      <c r="V162" s="5">
        <v>0.45413887291157973</v>
      </c>
      <c r="W162" s="5">
        <v>5.2930002652274301E-2</v>
      </c>
      <c r="X162" s="5">
        <v>0.89276035069909732</v>
      </c>
      <c r="Y162" s="5">
        <v>4.024970406356821E-2</v>
      </c>
      <c r="Z162" s="5">
        <v>0.21775382484689088</v>
      </c>
      <c r="AA162" s="5">
        <v>1.7364021290822689E-2</v>
      </c>
      <c r="AB162" s="5">
        <v>0.24656420663143125</v>
      </c>
      <c r="AC162" s="5">
        <v>2.8718329257754464E-2</v>
      </c>
      <c r="AD162" s="5">
        <v>1.654065395169502E-2</v>
      </c>
      <c r="AE162" s="5">
        <v>2.7405844542700886E-2</v>
      </c>
      <c r="AF162" s="5">
        <v>0.76832299915759772</v>
      </c>
      <c r="AG162" s="5">
        <v>3.0989438934643915E-2</v>
      </c>
      <c r="AH162" s="5">
        <v>0.36093926703594953</v>
      </c>
      <c r="AI162" s="5">
        <v>2.0817590967254787E-2</v>
      </c>
      <c r="AJ162" s="5">
        <v>0.23600699051865318</v>
      </c>
      <c r="AK162" s="5">
        <v>3.7920169184016146E-2</v>
      </c>
      <c r="AL162" s="5">
        <v>8.4621944785829378E-2</v>
      </c>
      <c r="AM162" s="5">
        <v>1.2533070875340686E-2</v>
      </c>
      <c r="AN162" s="5">
        <v>0.48507597908022532</v>
      </c>
      <c r="AO162" s="5">
        <v>7.6738910915575692E-2</v>
      </c>
      <c r="AP162" s="5">
        <v>0.10399026722749152</v>
      </c>
      <c r="AQ162" s="5">
        <v>5.443642055444912E-3</v>
      </c>
      <c r="AR162" s="5">
        <v>2.0201072426281756</v>
      </c>
      <c r="AS162" s="5"/>
      <c r="AT162" s="5"/>
      <c r="AU162" s="5"/>
      <c r="AV162" s="5"/>
      <c r="AW162" s="5"/>
      <c r="AX162" s="5"/>
      <c r="AY162" s="5"/>
      <c r="AZ162" s="5"/>
      <c r="BA162" s="5"/>
      <c r="BB162" s="5"/>
    </row>
    <row r="163" spans="1:54" x14ac:dyDescent="0.3">
      <c r="A163" s="5">
        <v>14420</v>
      </c>
      <c r="B163" s="5"/>
      <c r="C163" s="5">
        <v>3.4118888711662816</v>
      </c>
      <c r="D163" s="5">
        <v>0.12281245011880922</v>
      </c>
      <c r="E163" s="5">
        <v>-9.1499062612082713E-3</v>
      </c>
      <c r="F163" s="5">
        <v>1.5350844976306264E-2</v>
      </c>
      <c r="G163" s="5">
        <v>5.4950857434924978E-3</v>
      </c>
      <c r="H163" s="5">
        <v>0.13904855015618769</v>
      </c>
      <c r="I163" s="5">
        <v>-1.6314772770354015E-2</v>
      </c>
      <c r="J163" s="5">
        <v>6.9629642644182616E-2</v>
      </c>
      <c r="K163" s="5">
        <v>-3.8546415889762868E-3</v>
      </c>
      <c r="L163" s="5">
        <v>-6.0331966550766135E-2</v>
      </c>
      <c r="M163" s="5">
        <v>-1.9835216667349328E-2</v>
      </c>
      <c r="N163" s="5">
        <v>-0.20337246047251503</v>
      </c>
      <c r="O163" s="5">
        <v>1.1476571962884367E-2</v>
      </c>
      <c r="P163" s="5">
        <v>0.27221628209494608</v>
      </c>
      <c r="Q163" s="5">
        <v>1.6389606875375547E-2</v>
      </c>
      <c r="R163" s="5">
        <v>4.0501153697331357E-2</v>
      </c>
      <c r="S163" s="5">
        <v>3.6337097764238269E-2</v>
      </c>
      <c r="T163" s="5">
        <v>0.11373726419272105</v>
      </c>
      <c r="U163" s="5">
        <v>4.6090411192524119E-2</v>
      </c>
      <c r="V163" s="5">
        <v>0.45186124834272939</v>
      </c>
      <c r="W163" s="5">
        <v>5.2690756774918676E-2</v>
      </c>
      <c r="X163" s="5">
        <v>0.88916883847070327</v>
      </c>
      <c r="Y163" s="5">
        <v>4.0107867828716046E-2</v>
      </c>
      <c r="Z163" s="5">
        <v>0.2170955632711026</v>
      </c>
      <c r="AA163" s="5">
        <v>1.7320262570312106E-2</v>
      </c>
      <c r="AB163" s="5">
        <v>0.2460673189627208</v>
      </c>
      <c r="AC163" s="5">
        <v>2.8675009150273417E-2</v>
      </c>
      <c r="AD163" s="5">
        <v>1.6524118756735828E-2</v>
      </c>
      <c r="AE163" s="5">
        <v>2.7392445884819684E-2</v>
      </c>
      <c r="AF163" s="5">
        <v>0.7683413490399823</v>
      </c>
      <c r="AG163" s="5">
        <v>3.1006132555986186E-2</v>
      </c>
      <c r="AH163" s="5">
        <v>0.36132024939030821</v>
      </c>
      <c r="AI163" s="5">
        <v>2.085036674354562E-2</v>
      </c>
      <c r="AJ163" s="5">
        <v>0.23650151780107981</v>
      </c>
      <c r="AK163" s="5">
        <v>3.8019460968078247E-2</v>
      </c>
      <c r="AL163" s="5">
        <v>8.4887961710045701E-2</v>
      </c>
      <c r="AM163" s="5">
        <v>1.2579078007510519E-2</v>
      </c>
      <c r="AN163" s="5">
        <v>0.48711342268311686</v>
      </c>
      <c r="AO163" s="5">
        <v>7.7102024299601557E-2</v>
      </c>
      <c r="AP163" s="5">
        <v>0.1045378293468826</v>
      </c>
      <c r="AQ163" s="5">
        <v>5.4752228254773489E-3</v>
      </c>
      <c r="AR163" s="5">
        <v>2.0329136998400874</v>
      </c>
      <c r="AS163" s="5"/>
      <c r="AT163" s="5"/>
      <c r="AU163" s="5"/>
      <c r="AV163" s="5"/>
      <c r="AW163" s="5"/>
      <c r="AX163" s="5"/>
      <c r="AY163" s="5"/>
      <c r="AZ163" s="5"/>
      <c r="BA163" s="5"/>
      <c r="BB163" s="5"/>
    </row>
    <row r="164" spans="1:54" x14ac:dyDescent="0.3">
      <c r="A164" s="5">
        <v>14410</v>
      </c>
      <c r="B164" s="5"/>
      <c r="C164" s="5">
        <v>3.4137973692055152</v>
      </c>
      <c r="D164" s="5">
        <v>0.12112601586445045</v>
      </c>
      <c r="E164" s="5">
        <v>-9.0285030442572873E-3</v>
      </c>
      <c r="F164" s="5">
        <v>1.5154307584504789E-2</v>
      </c>
      <c r="G164" s="5">
        <v>5.4272976210011769E-3</v>
      </c>
      <c r="H164" s="5">
        <v>0.13739838594023995</v>
      </c>
      <c r="I164" s="5">
        <v>-1.6128829461006602E-2</v>
      </c>
      <c r="J164" s="5">
        <v>6.8868924104332818E-2</v>
      </c>
      <c r="K164" s="5">
        <v>-3.8143549784809992E-3</v>
      </c>
      <c r="L164" s="5">
        <v>-5.973009765338131E-2</v>
      </c>
      <c r="M164" s="5">
        <v>-1.9646807959313426E-2</v>
      </c>
      <c r="N164" s="5">
        <v>-0.20153810765116797</v>
      </c>
      <c r="O164" s="5">
        <v>1.1378575051910214E-2</v>
      </c>
      <c r="P164" s="5">
        <v>0.2700232349009703</v>
      </c>
      <c r="Q164" s="5">
        <v>1.6265507009318347E-2</v>
      </c>
      <c r="R164" s="5">
        <v>4.0214177049291137E-2</v>
      </c>
      <c r="S164" s="5">
        <v>3.6097360557368577E-2</v>
      </c>
      <c r="T164" s="5">
        <v>0.11304259210871659</v>
      </c>
      <c r="U164" s="5">
        <v>4.5831570337641965E-2</v>
      </c>
      <c r="V164" s="5">
        <v>0.4495466735580102</v>
      </c>
      <c r="W164" s="5">
        <v>5.2446966893017685E-2</v>
      </c>
      <c r="X164" s="5">
        <v>0.88549710387563585</v>
      </c>
      <c r="Y164" s="5">
        <v>3.9962272830603884E-2</v>
      </c>
      <c r="Z164" s="5">
        <v>0.21641630464722375</v>
      </c>
      <c r="AA164" s="5">
        <v>1.7274785304671136E-2</v>
      </c>
      <c r="AB164" s="5">
        <v>0.24554552380449662</v>
      </c>
      <c r="AC164" s="5">
        <v>2.8628743698862136E-2</v>
      </c>
      <c r="AD164" s="5">
        <v>1.6505870115213775E-2</v>
      </c>
      <c r="AE164" s="5">
        <v>2.7376194193696846E-2</v>
      </c>
      <c r="AF164" s="5">
        <v>0.76827972199552419</v>
      </c>
      <c r="AG164" s="5">
        <v>3.1019617126301403E-2</v>
      </c>
      <c r="AH164" s="5">
        <v>0.36166424361789973</v>
      </c>
      <c r="AI164" s="5">
        <v>2.0881042866404458E-2</v>
      </c>
      <c r="AJ164" s="5">
        <v>0.23697275283642974</v>
      </c>
      <c r="AK164" s="5">
        <v>3.8115113506225401E-2</v>
      </c>
      <c r="AL164" s="5">
        <v>8.5146135233735959E-2</v>
      </c>
      <c r="AM164" s="5">
        <v>1.2623971761905408E-2</v>
      </c>
      <c r="AN164" s="5">
        <v>0.4891099223120321</v>
      </c>
      <c r="AO164" s="5">
        <v>7.7459044840219288E-2</v>
      </c>
      <c r="AP164" s="5">
        <v>0.10507771726633061</v>
      </c>
      <c r="AQ164" s="5">
        <v>5.5064356003273517E-3</v>
      </c>
      <c r="AR164" s="5">
        <v>2.0455973331441246</v>
      </c>
      <c r="AS164" s="5"/>
      <c r="AT164" s="5"/>
      <c r="AU164" s="5"/>
      <c r="AV164" s="5"/>
      <c r="AW164" s="5"/>
      <c r="AX164" s="5"/>
      <c r="AY164" s="5"/>
      <c r="AZ164" s="5"/>
      <c r="BA164" s="5"/>
      <c r="BB164" s="5"/>
    </row>
    <row r="165" spans="1:54" x14ac:dyDescent="0.3">
      <c r="A165" s="5">
        <v>14400</v>
      </c>
      <c r="B165" s="5"/>
      <c r="C165" s="5">
        <v>3.4154418141120706</v>
      </c>
      <c r="D165" s="5">
        <v>0.1194491388620913</v>
      </c>
      <c r="E165" s="5">
        <v>-8.907699308796764E-3</v>
      </c>
      <c r="F165" s="5">
        <v>1.4958593054586165E-2</v>
      </c>
      <c r="G165" s="5">
        <v>5.3597407429073259E-3</v>
      </c>
      <c r="H165" s="5">
        <v>0.1357525262896172</v>
      </c>
      <c r="I165" s="5">
        <v>-1.5943216263868291E-2</v>
      </c>
      <c r="J165" s="5">
        <v>6.8108896053606191E-2</v>
      </c>
      <c r="K165" s="5">
        <v>-3.7740684060563433E-3</v>
      </c>
      <c r="L165" s="5">
        <v>-5.912765671716802E-2</v>
      </c>
      <c r="M165" s="5">
        <v>-1.9458031251694791E-2</v>
      </c>
      <c r="N165" s="5">
        <v>-0.19969822325002562</v>
      </c>
      <c r="O165" s="5">
        <v>1.1280171687905498E-2</v>
      </c>
      <c r="P165" s="5">
        <v>0.26781842856345739</v>
      </c>
      <c r="Q165" s="5">
        <v>1.6140578813214807E-2</v>
      </c>
      <c r="R165" s="5">
        <v>3.9924874124413055E-2</v>
      </c>
      <c r="S165" s="5">
        <v>3.585530196701113E-2</v>
      </c>
      <c r="T165" s="5">
        <v>0.11233997242204971</v>
      </c>
      <c r="U165" s="5">
        <v>4.5569253870365381E-2</v>
      </c>
      <c r="V165" s="5">
        <v>0.447195735476076</v>
      </c>
      <c r="W165" s="5">
        <v>5.2198694654631575E-2</v>
      </c>
      <c r="X165" s="5">
        <v>0.88174606696151625</v>
      </c>
      <c r="Y165" s="5">
        <v>3.9812954916242926E-2</v>
      </c>
      <c r="Z165" s="5">
        <v>0.21571621132111898</v>
      </c>
      <c r="AA165" s="5">
        <v>1.7227599843990849E-2</v>
      </c>
      <c r="AB165" s="5">
        <v>0.24499893035735559</v>
      </c>
      <c r="AC165" s="5">
        <v>2.8579541138703569E-2</v>
      </c>
      <c r="AD165" s="5">
        <v>1.6485910151361492E-2</v>
      </c>
      <c r="AE165" s="5">
        <v>2.7357088610618096E-2</v>
      </c>
      <c r="AF165" s="5">
        <v>0.76813797071739542</v>
      </c>
      <c r="AG165" s="5">
        <v>3.1029881739188296E-2</v>
      </c>
      <c r="AH165" s="5">
        <v>0.36197106522642797</v>
      </c>
      <c r="AI165" s="5">
        <v>2.0909605419445691E-2</v>
      </c>
      <c r="AJ165" s="5">
        <v>0.2374205013653512</v>
      </c>
      <c r="AK165" s="5">
        <v>3.820708986027109E-2</v>
      </c>
      <c r="AL165" s="5">
        <v>8.5396370532474869E-2</v>
      </c>
      <c r="AM165" s="5">
        <v>1.2667736327322359E-2</v>
      </c>
      <c r="AN165" s="5">
        <v>0.49106480073932018</v>
      </c>
      <c r="AO165" s="5">
        <v>7.7809855641697442E-2</v>
      </c>
      <c r="AP165" s="5">
        <v>0.10560976022861661</v>
      </c>
      <c r="AQ165" s="5">
        <v>5.5372708461278054E-3</v>
      </c>
      <c r="AR165" s="5">
        <v>2.058154404895272</v>
      </c>
      <c r="AS165" s="5"/>
      <c r="AT165" s="5"/>
      <c r="AU165" s="5"/>
      <c r="AV165" s="5"/>
      <c r="AW165" s="5"/>
      <c r="AX165" s="5"/>
      <c r="AY165" s="5"/>
      <c r="AZ165" s="5"/>
      <c r="BA165" s="5"/>
      <c r="BB165" s="5"/>
    </row>
    <row r="166" spans="1:54" x14ac:dyDescent="0.3">
      <c r="A166" s="5">
        <v>14390</v>
      </c>
      <c r="B166" s="5"/>
      <c r="C166" s="5">
        <v>3.4168210074852476</v>
      </c>
      <c r="D166" s="5">
        <v>0.11778203880849955</v>
      </c>
      <c r="E166" s="5">
        <v>-8.787512254929658E-3</v>
      </c>
      <c r="F166" s="5">
        <v>1.4763731389113443E-2</v>
      </c>
      <c r="G166" s="5">
        <v>5.2924261721669129E-3</v>
      </c>
      <c r="H166" s="5">
        <v>0.13411125717425293</v>
      </c>
      <c r="I166" s="5">
        <v>-1.5757967195753602E-2</v>
      </c>
      <c r="J166" s="5">
        <v>6.7349704640876404E-2</v>
      </c>
      <c r="K166" s="5">
        <v>-3.7337899619769438E-3</v>
      </c>
      <c r="L166" s="5">
        <v>-5.8524769546341136E-2</v>
      </c>
      <c r="M166" s="5">
        <v>-1.9268927375833852E-2</v>
      </c>
      <c r="N166" s="5">
        <v>-0.19785321794629723</v>
      </c>
      <c r="O166" s="5">
        <v>1.1181384458476587E-2</v>
      </c>
      <c r="P166" s="5">
        <v>0.26560238179269124</v>
      </c>
      <c r="Q166" s="5">
        <v>1.6014852312229776E-2</v>
      </c>
      <c r="R166" s="5">
        <v>3.9633315722052601E-2</v>
      </c>
      <c r="S166" s="5">
        <v>3.5610982110859501E-2</v>
      </c>
      <c r="T166" s="5">
        <v>0.11162958161229633</v>
      </c>
      <c r="U166" s="5">
        <v>4.5303528174100438E-2</v>
      </c>
      <c r="V166" s="5">
        <v>0.44480903100568991</v>
      </c>
      <c r="W166" s="5">
        <v>5.1946002994739962E-2</v>
      </c>
      <c r="X166" s="5">
        <v>0.87791667131931417</v>
      </c>
      <c r="Y166" s="5">
        <v>3.9659951065985105E-2</v>
      </c>
      <c r="Z166" s="5">
        <v>0.21499545209728196</v>
      </c>
      <c r="AA166" s="5">
        <v>1.7178717074351407E-2</v>
      </c>
      <c r="AB166" s="5">
        <v>0.2444276556554042</v>
      </c>
      <c r="AC166" s="5">
        <v>2.8527410634318746E-2</v>
      </c>
      <c r="AD166" s="5">
        <v>1.6464241529136371E-2</v>
      </c>
      <c r="AE166" s="5">
        <v>2.7335129169598977E-2</v>
      </c>
      <c r="AF166" s="5">
        <v>0.76791597263052502</v>
      </c>
      <c r="AG166" s="5">
        <v>3.1036916463558488E-2</v>
      </c>
      <c r="AH166" s="5">
        <v>0.36224054070456446</v>
      </c>
      <c r="AI166" s="5">
        <v>2.0936041090890735E-2</v>
      </c>
      <c r="AJ166" s="5">
        <v>0.23784457557967817</v>
      </c>
      <c r="AK166" s="5">
        <v>3.8295354051527418E-2</v>
      </c>
      <c r="AL166" s="5">
        <v>8.5638574724344801E-2</v>
      </c>
      <c r="AM166" s="5">
        <v>1.2710356146975202E-2</v>
      </c>
      <c r="AN166" s="5">
        <v>0.49297738915227685</v>
      </c>
      <c r="AO166" s="5">
        <v>7.815434089128391E-2</v>
      </c>
      <c r="AP166" s="5">
        <v>0.10613378857982325</v>
      </c>
      <c r="AQ166" s="5">
        <v>5.5677190663388811E-3</v>
      </c>
      <c r="AR166" s="5">
        <v>2.0705811832564049</v>
      </c>
      <c r="AS166" s="5"/>
      <c r="AT166" s="5"/>
      <c r="AU166" s="5"/>
      <c r="AV166" s="5"/>
      <c r="AW166" s="5"/>
      <c r="AX166" s="5"/>
      <c r="AY166" s="5"/>
      <c r="AZ166" s="5"/>
      <c r="BA166" s="5"/>
      <c r="BB166" s="5"/>
    </row>
    <row r="167" spans="1:54" x14ac:dyDescent="0.3">
      <c r="A167" s="5">
        <v>14380</v>
      </c>
      <c r="B167" s="5"/>
      <c r="C167" s="5">
        <v>3.4179338079773158</v>
      </c>
      <c r="D167" s="5">
        <v>0.11612493010511357</v>
      </c>
      <c r="E167" s="5">
        <v>-8.6679587202349289E-3</v>
      </c>
      <c r="F167" s="5">
        <v>1.4569752038437323E-2</v>
      </c>
      <c r="G167" s="5">
        <v>5.2253647947808745E-3</v>
      </c>
      <c r="H167" s="5">
        <v>0.13247486062380259</v>
      </c>
      <c r="I167" s="5">
        <v>-1.557311587531136E-2</v>
      </c>
      <c r="J167" s="5">
        <v>6.6591494592298406E-2</v>
      </c>
      <c r="K167" s="5">
        <v>-3.693527673124091E-3</v>
      </c>
      <c r="L167" s="5">
        <v>-5.7921561192730085E-2</v>
      </c>
      <c r="M167" s="5">
        <v>-1.9079536993837444E-2</v>
      </c>
      <c r="N167" s="5">
        <v>-0.19600350147073078</v>
      </c>
      <c r="O167" s="5">
        <v>1.1082235941361646E-2</v>
      </c>
      <c r="P167" s="5">
        <v>0.26337561406857862</v>
      </c>
      <c r="Q167" s="5">
        <v>1.5888357636184996E-2</v>
      </c>
      <c r="R167" s="5">
        <v>3.9339573038235605E-2</v>
      </c>
      <c r="S167" s="5">
        <v>3.5364461580171418E-2</v>
      </c>
      <c r="T167" s="5">
        <v>0.11091159798812675</v>
      </c>
      <c r="U167" s="5">
        <v>4.503446050444436E-2</v>
      </c>
      <c r="V167" s="5">
        <v>0.4423871667889262</v>
      </c>
      <c r="W167" s="5">
        <v>5.1688956108505137E-2</v>
      </c>
      <c r="X167" s="5">
        <v>0.87400988369102373</v>
      </c>
      <c r="Y167" s="5">
        <v>3.9503299378669268E-2</v>
      </c>
      <c r="Z167" s="5">
        <v>0.21425420217469152</v>
      </c>
      <c r="AA167" s="5">
        <v>1.7128148414058235E-2</v>
      </c>
      <c r="AB167" s="5">
        <v>0.24383182453263816</v>
      </c>
      <c r="AC167" s="5">
        <v>2.8472362278012454E-2</v>
      </c>
      <c r="AD167" s="5">
        <v>1.6440867452702415E-2</v>
      </c>
      <c r="AE167" s="5">
        <v>2.7310316800470809E-2</v>
      </c>
      <c r="AF167" s="5">
        <v>0.76761363004175054</v>
      </c>
      <c r="AG167" s="5">
        <v>3.104071235221308E-2</v>
      </c>
      <c r="AH167" s="5">
        <v>0.3624725076503425</v>
      </c>
      <c r="AI167" s="5">
        <v>2.0960337182549502E-2</v>
      </c>
      <c r="AJ167" s="5">
        <v>0.23824479424114964</v>
      </c>
      <c r="AK167" s="5">
        <v>3.8379871082405162E-2</v>
      </c>
      <c r="AL167" s="5">
        <v>8.5872656923274823E-2</v>
      </c>
      <c r="AM167" s="5">
        <v>1.2751815927070979E-2</v>
      </c>
      <c r="AN167" s="5">
        <v>0.4948470275075928</v>
      </c>
      <c r="AO167" s="5">
        <v>7.8492385918196059E-2</v>
      </c>
      <c r="AP167" s="5">
        <v>0.10664963385227191</v>
      </c>
      <c r="AQ167" s="5">
        <v>5.5977708061924879E-3</v>
      </c>
      <c r="AR167" s="5">
        <v>2.0828739438643571</v>
      </c>
      <c r="AS167" s="5"/>
      <c r="AT167" s="5"/>
      <c r="AU167" s="5"/>
      <c r="AV167" s="5"/>
      <c r="AW167" s="5"/>
      <c r="AX167" s="5"/>
      <c r="AY167" s="5"/>
      <c r="AZ167" s="5"/>
      <c r="BA167" s="5"/>
      <c r="BB167" s="5"/>
    </row>
    <row r="168" spans="1:54" x14ac:dyDescent="0.3">
      <c r="A168" s="5">
        <v>14370</v>
      </c>
      <c r="B168" s="5"/>
      <c r="C168" s="5">
        <v>3.4187791320463989</v>
      </c>
      <c r="D168" s="5">
        <v>0.11447802182472755</v>
      </c>
      <c r="E168" s="5">
        <v>-8.5490551764439045E-3</v>
      </c>
      <c r="F168" s="5">
        <v>1.4376683893833975E-2</v>
      </c>
      <c r="G168" s="5">
        <v>5.1585673169250107E-3</v>
      </c>
      <c r="H168" s="5">
        <v>0.1308436146457746</v>
      </c>
      <c r="I168" s="5">
        <v>-1.5388695512481307E-2</v>
      </c>
      <c r="J168" s="5">
        <v>6.583440916294922E-2</v>
      </c>
      <c r="K168" s="5">
        <v>-3.6532895001583363E-3</v>
      </c>
      <c r="L168" s="5">
        <v>-5.7318155909733902E-2</v>
      </c>
      <c r="M168" s="5">
        <v>-1.8889900583036613E-2</v>
      </c>
      <c r="N168" s="5">
        <v>-0.19414948244598468</v>
      </c>
      <c r="O168" s="5">
        <v>1.098274869528619E-2</v>
      </c>
      <c r="P168" s="5">
        <v>0.26113864542561138</v>
      </c>
      <c r="Q168" s="5">
        <v>1.5761125006866314E-2</v>
      </c>
      <c r="R168" s="5">
        <v>3.9043717635258365E-2</v>
      </c>
      <c r="S168" s="5">
        <v>3.511580141365199E-2</v>
      </c>
      <c r="T168" s="5">
        <v>0.11018620161004826</v>
      </c>
      <c r="U168" s="5">
        <v>4.4762118960026562E-2</v>
      </c>
      <c r="V168" s="5">
        <v>0.43993075893936712</v>
      </c>
      <c r="W168" s="5">
        <v>5.1427619423871904E-2</v>
      </c>
      <c r="X168" s="5">
        <v>0.87002669356498286</v>
      </c>
      <c r="Y168" s="5">
        <v>3.9343039056165686E-2</v>
      </c>
      <c r="Z168" s="5">
        <v>0.21349264307921573</v>
      </c>
      <c r="AA168" s="5">
        <v>1.7075905809591344E-2</v>
      </c>
      <c r="AB168" s="5">
        <v>0.24321156958514703</v>
      </c>
      <c r="AC168" s="5">
        <v>2.8414407087827821E-2</v>
      </c>
      <c r="AD168" s="5">
        <v>1.641579166663077E-2</v>
      </c>
      <c r="AE168" s="5">
        <v>2.7282653331509511E-2</v>
      </c>
      <c r="AF168" s="5">
        <v>0.76723087027761738</v>
      </c>
      <c r="AG168" s="5">
        <v>3.1041261449947333E-2</v>
      </c>
      <c r="AH168" s="5">
        <v>0.36266681489445107</v>
      </c>
      <c r="AI168" s="5">
        <v>2.0982481618535741E-2</v>
      </c>
      <c r="AJ168" s="5">
        <v>0.23862098279748062</v>
      </c>
      <c r="AK168" s="5">
        <v>3.8460606957656011E-2</v>
      </c>
      <c r="AL168" s="5">
        <v>8.6098528291750437E-2</v>
      </c>
      <c r="AM168" s="5">
        <v>1.2792100645320182E-2</v>
      </c>
      <c r="AN168" s="5">
        <v>0.49667306488436258</v>
      </c>
      <c r="AO168" s="5">
        <v>7.8823877252572214E-2</v>
      </c>
      <c r="AP168" s="5">
        <v>0.10715712884767278</v>
      </c>
      <c r="AQ168" s="5">
        <v>5.6274166571622609E-3</v>
      </c>
      <c r="AR168" s="5">
        <v>2.0950289715108399</v>
      </c>
      <c r="AS168" s="5"/>
      <c r="AT168" s="5"/>
      <c r="AU168" s="5"/>
      <c r="AV168" s="5"/>
      <c r="AW168" s="5"/>
      <c r="AX168" s="5"/>
      <c r="AY168" s="5"/>
      <c r="AZ168" s="5"/>
      <c r="BA168" s="5"/>
      <c r="BB168" s="5"/>
    </row>
    <row r="169" spans="1:54" x14ac:dyDescent="0.3">
      <c r="A169" s="5">
        <v>14360</v>
      </c>
      <c r="B169" s="5"/>
      <c r="C169" s="5">
        <v>3.4193559546924286</v>
      </c>
      <c r="D169" s="5">
        <v>0.11284151768113818</v>
      </c>
      <c r="E169" s="5">
        <v>-8.4308177263280933E-3</v>
      </c>
      <c r="F169" s="5">
        <v>1.4184555280978006E-2</v>
      </c>
      <c r="G169" s="5">
        <v>5.0920442621918477E-3</v>
      </c>
      <c r="H169" s="5">
        <v>0.12921779314626108</v>
      </c>
      <c r="I169" s="5">
        <v>-1.5204738898226194E-2</v>
      </c>
      <c r="J169" s="5">
        <v>6.5078590089505214E-2</v>
      </c>
      <c r="K169" s="5">
        <v>-3.6130833347412816E-3</v>
      </c>
      <c r="L169" s="5">
        <v>-5.6714677106914899E-2</v>
      </c>
      <c r="M169" s="5">
        <v>-1.8700058420609584E-2</v>
      </c>
      <c r="N169" s="5">
        <v>-0.19229156822623422</v>
      </c>
      <c r="O169" s="5">
        <v>1.0882945250861701E-2</v>
      </c>
      <c r="P169" s="5">
        <v>0.25889199623822751</v>
      </c>
      <c r="Q169" s="5">
        <v>1.5633184725317512E-2</v>
      </c>
      <c r="R169" s="5">
        <v>3.8745821411166004E-2</v>
      </c>
      <c r="S169" s="5">
        <v>3.4865063071151128E-2</v>
      </c>
      <c r="T169" s="5">
        <v>0.10945357421233667</v>
      </c>
      <c r="U169" s="5">
        <v>4.4486572452934844E-2</v>
      </c>
      <c r="V169" s="5">
        <v>0.43744043277545741</v>
      </c>
      <c r="W169" s="5">
        <v>5.1162059573520859E-2</v>
      </c>
      <c r="X169" s="5">
        <v>0.86596811275905805</v>
      </c>
      <c r="Y169" s="5">
        <v>3.917921038732658E-2</v>
      </c>
      <c r="Z169" s="5">
        <v>0.2127109625925975</v>
      </c>
      <c r="AA169" s="5">
        <v>1.7022001731269689E-2</v>
      </c>
      <c r="AB169" s="5">
        <v>0.24256703112915096</v>
      </c>
      <c r="AC169" s="5">
        <v>2.83535570050087E-2</v>
      </c>
      <c r="AD169" s="5">
        <v>1.6389018455817108E-2</v>
      </c>
      <c r="AE169" s="5">
        <v>2.7252141491603328E-2</v>
      </c>
      <c r="AF169" s="5">
        <v>0.76676764580965495</v>
      </c>
      <c r="AG169" s="5">
        <v>3.1038556801174989E-2</v>
      </c>
      <c r="AH169" s="5">
        <v>0.36282332261831363</v>
      </c>
      <c r="AI169" s="5">
        <v>2.1002462953708445E-2</v>
      </c>
      <c r="AJ169" s="5">
        <v>0.23897297349568988</v>
      </c>
      <c r="AK169" s="5">
        <v>3.8537528705240728E-2</v>
      </c>
      <c r="AL169" s="5">
        <v>8.6316102092853689E-2</v>
      </c>
      <c r="AM169" s="5">
        <v>1.2831195559374783E-2</v>
      </c>
      <c r="AN169" s="5">
        <v>0.49845485983542631</v>
      </c>
      <c r="AO169" s="5">
        <v>7.91487026843464E-2</v>
      </c>
      <c r="AP169" s="5">
        <v>0.1076561077204391</v>
      </c>
      <c r="AQ169" s="5">
        <v>5.6566472614565742E-3</v>
      </c>
      <c r="AR169" s="5">
        <v>2.1070425618373521</v>
      </c>
      <c r="AS169" s="5"/>
      <c r="AT169" s="5"/>
      <c r="AU169" s="5"/>
      <c r="AV169" s="5"/>
      <c r="AW169" s="5"/>
      <c r="AX169" s="5"/>
      <c r="AY169" s="5"/>
      <c r="AZ169" s="5"/>
      <c r="BA169" s="5"/>
      <c r="BB169" s="5"/>
    </row>
    <row r="170" spans="1:54" x14ac:dyDescent="0.3">
      <c r="A170" s="5">
        <v>14350</v>
      </c>
      <c r="B170" s="5"/>
      <c r="C170" s="5">
        <v>3.4196633101755998</v>
      </c>
      <c r="D170" s="5">
        <v>0.11121561600174423</v>
      </c>
      <c r="E170" s="5">
        <v>-8.3132621007984443E-3</v>
      </c>
      <c r="F170" s="5">
        <v>1.3993393953752164E-2</v>
      </c>
      <c r="G170" s="5">
        <v>5.0258059689452161E-3</v>
      </c>
      <c r="H170" s="5">
        <v>0.12759766585329996</v>
      </c>
      <c r="I170" s="5">
        <v>-1.5021278394543241E-2</v>
      </c>
      <c r="J170" s="5">
        <v>6.4324177543979649E-2</v>
      </c>
      <c r="K170" s="5">
        <v>-3.5729169968082585E-3</v>
      </c>
      <c r="L170" s="5">
        <v>-5.6111247305258571E-2</v>
      </c>
      <c r="M170" s="5">
        <v>-1.8510050568379587E-2</v>
      </c>
      <c r="N170" s="5">
        <v>-0.19043016473810584</v>
      </c>
      <c r="O170" s="5">
        <v>1.0782848101532837E-2</v>
      </c>
      <c r="P170" s="5">
        <v>0.25663618700669599</v>
      </c>
      <c r="Q170" s="5">
        <v>1.5504567159128731E-2</v>
      </c>
      <c r="R170" s="5">
        <v>3.8445956569128165E-2</v>
      </c>
      <c r="S170" s="5">
        <v>3.4612308407191358E-2</v>
      </c>
      <c r="T170" s="5">
        <v>0.10871389912420655</v>
      </c>
      <c r="U170" s="5">
        <v>4.4207890678744671E-2</v>
      </c>
      <c r="V170" s="5">
        <v>0.43491682254917352</v>
      </c>
      <c r="W170" s="5">
        <v>5.0892344366191541E-2</v>
      </c>
      <c r="X170" s="5">
        <v>0.86183517499193463</v>
      </c>
      <c r="Y170" s="5">
        <v>3.9011854731351422E-2</v>
      </c>
      <c r="Z170" s="5">
        <v>0.21190935467805624</v>
      </c>
      <c r="AA170" s="5">
        <v>1.6966449168632013E-2</v>
      </c>
      <c r="AB170" s="5">
        <v>0.24189835715488242</v>
      </c>
      <c r="AC170" s="5">
        <v>2.8289824890969661E-2</v>
      </c>
      <c r="AD170" s="5">
        <v>1.6360552645114698E-2</v>
      </c>
      <c r="AE170" s="5">
        <v>2.7218784911955181E-2</v>
      </c>
      <c r="AF170" s="5">
        <v>0.76622393436698677</v>
      </c>
      <c r="AG170" s="5">
        <v>3.1032592457064578E-2</v>
      </c>
      <c r="AH170" s="5">
        <v>0.36294190246684016</v>
      </c>
      <c r="AI170" s="5">
        <v>2.1020270381832056E-2</v>
      </c>
      <c r="AJ170" s="5">
        <v>0.23930060549258964</v>
      </c>
      <c r="AK170" s="5">
        <v>3.8610604396806039E-2</v>
      </c>
      <c r="AL170" s="5">
        <v>8.6525293741593651E-2</v>
      </c>
      <c r="AM170" s="5">
        <v>1.2869086215187824E-2</v>
      </c>
      <c r="AN170" s="5">
        <v>0.50019178073678427</v>
      </c>
      <c r="AO170" s="5">
        <v>7.9466751322008103E-2</v>
      </c>
      <c r="AP170" s="5">
        <v>0.10814640606111156</v>
      </c>
      <c r="AQ170" s="5">
        <v>5.6854533165318234E-3</v>
      </c>
      <c r="AR170" s="5">
        <v>2.1189110230431458</v>
      </c>
      <c r="AS170" s="5"/>
      <c r="AT170" s="5"/>
      <c r="AU170" s="5"/>
      <c r="AV170" s="5"/>
      <c r="AW170" s="5"/>
      <c r="AX170" s="5"/>
      <c r="AY170" s="5"/>
      <c r="AZ170" s="5"/>
      <c r="BA170" s="5"/>
      <c r="BB170" s="5"/>
    </row>
    <row r="171" spans="1:54" x14ac:dyDescent="0.3">
      <c r="A171" s="5">
        <v>14340</v>
      </c>
      <c r="B171" s="5"/>
      <c r="C171" s="5">
        <v>3.4197002927168292</v>
      </c>
      <c r="D171" s="5">
        <v>0.10960050970309734</v>
      </c>
      <c r="E171" s="5">
        <v>-8.1964036562164038E-3</v>
      </c>
      <c r="F171" s="5">
        <v>1.3803227088395136E-2</v>
      </c>
      <c r="G171" s="5">
        <v>4.9598625877885034E-3</v>
      </c>
      <c r="H171" s="5">
        <v>0.12598349824290028</v>
      </c>
      <c r="I171" s="5">
        <v>-1.4838345924760224E-2</v>
      </c>
      <c r="J171" s="5">
        <v>6.357131008854254E-2</v>
      </c>
      <c r="K171" s="5">
        <v>-3.5327982318931043E-3</v>
      </c>
      <c r="L171" s="5">
        <v>-5.5507988093122337E-2</v>
      </c>
      <c r="M171" s="5">
        <v>-1.8319916857795805E-2</v>
      </c>
      <c r="N171" s="5">
        <v>-0.18856567632302745</v>
      </c>
      <c r="O171" s="5">
        <v>1.0682479694578499E-2</v>
      </c>
      <c r="P171" s="5">
        <v>0.25437173814366282</v>
      </c>
      <c r="Q171" s="5">
        <v>1.5375302729727739E-2</v>
      </c>
      <c r="R171" s="5">
        <v>3.8144195586731343E-2</v>
      </c>
      <c r="S171" s="5">
        <v>3.4357599644343005E-2</v>
      </c>
      <c r="T171" s="5">
        <v>0.10796736119026987</v>
      </c>
      <c r="U171" s="5">
        <v>4.3926144086171126E-2</v>
      </c>
      <c r="V171" s="5">
        <v>0.43236057117017879</v>
      </c>
      <c r="W171" s="5">
        <v>5.0618542757392325E-2</v>
      </c>
      <c r="X171" s="5">
        <v>0.85762893544277363</v>
      </c>
      <c r="Y171" s="5">
        <v>3.8841014500576643E-2</v>
      </c>
      <c r="Z171" s="5">
        <v>0.21108801940254246</v>
      </c>
      <c r="AA171" s="5">
        <v>1.6909261625536406E-2</v>
      </c>
      <c r="AB171" s="5">
        <v>0.24120570327632301</v>
      </c>
      <c r="AC171" s="5">
        <v>2.8223224523773228E-2</v>
      </c>
      <c r="AD171" s="5">
        <v>1.6330399598682082E-2</v>
      </c>
      <c r="AE171" s="5">
        <v>2.7182588127316602E-2</v>
      </c>
      <c r="AF171" s="5">
        <v>0.76559973903612144</v>
      </c>
      <c r="AG171" s="5">
        <v>3.1023363482179801E-2</v>
      </c>
      <c r="AH171" s="5">
        <v>0.36302243765574604</v>
      </c>
      <c r="AI171" s="5">
        <v>2.103589374344806E-2</v>
      </c>
      <c r="AJ171" s="5">
        <v>0.23960372496234489</v>
      </c>
      <c r="AK171" s="5">
        <v>3.8679803167754559E-2</v>
      </c>
      <c r="AL171" s="5">
        <v>8.6726020855489361E-2</v>
      </c>
      <c r="AM171" s="5">
        <v>1.2905758455288505E-2</v>
      </c>
      <c r="AN171" s="5">
        <v>0.50188320613485771</v>
      </c>
      <c r="AO171" s="5">
        <v>7.9777913651207039E-2</v>
      </c>
      <c r="AP171" s="5">
        <v>0.10862786097984241</v>
      </c>
      <c r="AQ171" s="5">
        <v>5.7138255796233481E-3</v>
      </c>
      <c r="AR171" s="5">
        <v>2.1306306776052666</v>
      </c>
      <c r="AS171" s="5"/>
      <c r="AT171" s="5"/>
      <c r="AU171" s="5"/>
      <c r="AV171" s="5"/>
      <c r="AW171" s="5"/>
      <c r="AX171" s="5"/>
      <c r="AY171" s="5"/>
      <c r="AZ171" s="5"/>
      <c r="BA171" s="5"/>
      <c r="BB171" s="5"/>
    </row>
    <row r="172" spans="1:54" x14ac:dyDescent="0.3">
      <c r="A172" s="5">
        <v>14330</v>
      </c>
      <c r="B172" s="5"/>
      <c r="C172" s="5">
        <v>3.4194660571796618</v>
      </c>
      <c r="D172" s="5">
        <v>0.10799638626939016</v>
      </c>
      <c r="E172" s="5">
        <v>-8.0802573719165535E-3</v>
      </c>
      <c r="F172" s="5">
        <v>1.3614081277988571E-2</v>
      </c>
      <c r="G172" s="5">
        <v>4.8942240791474724E-3</v>
      </c>
      <c r="H172" s="5">
        <v>0.12437555146775744</v>
      </c>
      <c r="I172" s="5">
        <v>-1.4655972964119987E-2</v>
      </c>
      <c r="J172" s="5">
        <v>6.2820124631445748E-2</v>
      </c>
      <c r="K172" s="5">
        <v>-3.4927347085066279E-3</v>
      </c>
      <c r="L172" s="5">
        <v>-5.4905020082898007E-2</v>
      </c>
      <c r="M172" s="5">
        <v>-1.8129696875105662E-2</v>
      </c>
      <c r="N172" s="5">
        <v>-0.18669850558109524</v>
      </c>
      <c r="O172" s="5">
        <v>1.0581862422172338E-2</v>
      </c>
      <c r="P172" s="5">
        <v>0.2520991697614815</v>
      </c>
      <c r="Q172" s="5">
        <v>1.5245421899681168E-2</v>
      </c>
      <c r="R172" s="5">
        <v>3.7840611185206596E-2</v>
      </c>
      <c r="S172" s="5">
        <v>3.4100999346462331E-2</v>
      </c>
      <c r="T172" s="5">
        <v>0.10721414669033039</v>
      </c>
      <c r="U172" s="5">
        <v>4.3641403846361795E-2</v>
      </c>
      <c r="V172" s="5">
        <v>0.42977232992562636</v>
      </c>
      <c r="W172" s="5">
        <v>5.0340724819515001E-2</v>
      </c>
      <c r="X172" s="5">
        <v>0.85335047029947053</v>
      </c>
      <c r="Y172" s="5">
        <v>3.8666733142698514E-2</v>
      </c>
      <c r="Z172" s="5">
        <v>0.21024716285568582</v>
      </c>
      <c r="AA172" s="5">
        <v>1.6850453114980717E-2</v>
      </c>
      <c r="AB172" s="5">
        <v>0.24048923267681541</v>
      </c>
      <c r="AC172" s="5">
        <v>2.8153770594114464E-2</v>
      </c>
      <c r="AD172" s="5">
        <v>1.6298565219044263E-2</v>
      </c>
      <c r="AE172" s="5">
        <v>2.7143556576749762E-2</v>
      </c>
      <c r="AF172" s="5">
        <v>0.76489508834779374</v>
      </c>
      <c r="AG172" s="5">
        <v>3.1010865960616963E-2</v>
      </c>
      <c r="AH172" s="5">
        <v>0.3630648230733296</v>
      </c>
      <c r="AI172" s="5">
        <v>2.1049323533450983E-2</v>
      </c>
      <c r="AJ172" s="5">
        <v>0.23988218520100907</v>
      </c>
      <c r="AK172" s="5">
        <v>3.8745095236890861E-2</v>
      </c>
      <c r="AL172" s="5">
        <v>8.69182033043642E-2</v>
      </c>
      <c r="AM172" s="5">
        <v>1.2941198426966638E-2</v>
      </c>
      <c r="AN172" s="5">
        <v>0.50352852509133272</v>
      </c>
      <c r="AO172" s="5">
        <v>8.0082081593163462E-2</v>
      </c>
      <c r="AP172" s="5">
        <v>0.10910031118988299</v>
      </c>
      <c r="AQ172" s="5">
        <v>5.7417548722912886E-3</v>
      </c>
      <c r="AR172" s="5">
        <v>2.1421978640097477</v>
      </c>
      <c r="AS172" s="5"/>
      <c r="AT172" s="5"/>
      <c r="AU172" s="5"/>
      <c r="AV172" s="5"/>
      <c r="AW172" s="5"/>
      <c r="AX172" s="5"/>
      <c r="AY172" s="5"/>
      <c r="AZ172" s="5"/>
      <c r="BA172" s="5"/>
      <c r="BB172" s="5"/>
    </row>
    <row r="173" spans="1:54" x14ac:dyDescent="0.3">
      <c r="A173" s="5">
        <v>14320</v>
      </c>
      <c r="B173" s="5"/>
      <c r="C173" s="5">
        <v>3.4189598197331215</v>
      </c>
      <c r="D173" s="5">
        <v>0.10640342773387283</v>
      </c>
      <c r="E173" s="5">
        <v>-7.9648378479410219E-3</v>
      </c>
      <c r="F173" s="5">
        <v>1.3425982527284117E-2</v>
      </c>
      <c r="G173" s="5">
        <v>4.8289002109680786E-3</v>
      </c>
      <c r="H173" s="5">
        <v>0.12277408228868533</v>
      </c>
      <c r="I173" s="5">
        <v>-1.4474190530657521E-2</v>
      </c>
      <c r="J173" s="5">
        <v>6.2070756384072924E-2</v>
      </c>
      <c r="K173" s="5">
        <v>-3.4527340155698924E-3</v>
      </c>
      <c r="L173" s="5">
        <v>-5.430246286841104E-2</v>
      </c>
      <c r="M173" s="5">
        <v>-1.7939429946727575E-2</v>
      </c>
      <c r="N173" s="5">
        <v>-0.18482905321654078</v>
      </c>
      <c r="O173" s="5">
        <v>1.0481018612507925E-2</v>
      </c>
      <c r="P173" s="5">
        <v>0.24981900146046648</v>
      </c>
      <c r="Q173" s="5">
        <v>1.5114955160014329E-2</v>
      </c>
      <c r="R173" s="5">
        <v>3.7535276298612065E-2</v>
      </c>
      <c r="S173" s="5">
        <v>3.3842570391810801E-2</v>
      </c>
      <c r="T173" s="5">
        <v>0.10645444325856764</v>
      </c>
      <c r="U173" s="5">
        <v>4.3353741821849347E-2</v>
      </c>
      <c r="V173" s="5">
        <v>0.4271527581957949</v>
      </c>
      <c r="W173" s="5">
        <v>5.0058961711372349E-2</v>
      </c>
      <c r="X173" s="5">
        <v>0.84900087629579635</v>
      </c>
      <c r="Y173" s="5">
        <v>3.8489055122439927E-2</v>
      </c>
      <c r="Z173" s="5">
        <v>0.20938699706548039</v>
      </c>
      <c r="AA173" s="5">
        <v>1.6790038153646252E-2</v>
      </c>
      <c r="AB173" s="5">
        <v>0.23974911605056737</v>
      </c>
      <c r="AC173" s="5">
        <v>2.8081478700813723E-2</v>
      </c>
      <c r="AD173" s="5">
        <v>1.6265055945866917E-2</v>
      </c>
      <c r="AE173" s="5">
        <v>2.7101696603914698E-2</v>
      </c>
      <c r="AF173" s="5">
        <v>0.76411003635072539</v>
      </c>
      <c r="AG173" s="5">
        <v>3.0995097001632284E-2</v>
      </c>
      <c r="AH173" s="5">
        <v>0.36306896537660965</v>
      </c>
      <c r="AI173" s="5">
        <v>2.1060550908361675E-2</v>
      </c>
      <c r="AJ173" s="5">
        <v>0.24013584672794827</v>
      </c>
      <c r="AK173" s="5">
        <v>3.880645192562799E-2</v>
      </c>
      <c r="AL173" s="5">
        <v>8.7101763259314874E-2</v>
      </c>
      <c r="AM173" s="5">
        <v>1.2975392590360383E-2</v>
      </c>
      <c r="AN173" s="5">
        <v>0.50512713752535598</v>
      </c>
      <c r="AO173" s="5">
        <v>8.0379148562845143E-2</v>
      </c>
      <c r="AP173" s="5">
        <v>0.10956359709102245</v>
      </c>
      <c r="AQ173" s="5">
        <v>5.7692320849785077E-3</v>
      </c>
      <c r="AR173" s="5">
        <v>2.1536089384929027</v>
      </c>
      <c r="AS173" s="5"/>
      <c r="AT173" s="5"/>
      <c r="AU173" s="5"/>
      <c r="AV173" s="5"/>
      <c r="AW173" s="5"/>
      <c r="AX173" s="5"/>
      <c r="AY173" s="5"/>
      <c r="AZ173" s="5"/>
      <c r="BA173" s="5"/>
      <c r="BB173" s="5"/>
    </row>
    <row r="174" spans="1:54" x14ac:dyDescent="0.3">
      <c r="A174" s="5">
        <v>14310</v>
      </c>
      <c r="B174" s="5"/>
      <c r="C174" s="5">
        <v>3.4181808584949636</v>
      </c>
      <c r="D174" s="5">
        <v>0.10482181066318393</v>
      </c>
      <c r="E174" s="5">
        <v>-7.8501593029848878E-3</v>
      </c>
      <c r="F174" s="5">
        <v>1.3238956247871234E-2</v>
      </c>
      <c r="G174" s="5">
        <v>4.7639005565300622E-3</v>
      </c>
      <c r="H174" s="5">
        <v>0.12117934300879014</v>
      </c>
      <c r="I174" s="5">
        <v>-1.4293029176373737E-2</v>
      </c>
      <c r="J174" s="5">
        <v>6.1323338819135542E-2</v>
      </c>
      <c r="K174" s="5">
        <v>-3.4128036599038263E-3</v>
      </c>
      <c r="L174" s="5">
        <v>-5.3700434983079436E-2</v>
      </c>
      <c r="M174" s="5">
        <v>-1.774915512483138E-2</v>
      </c>
      <c r="N174" s="5">
        <v>-0.1829577178848926</v>
      </c>
      <c r="O174" s="5">
        <v>1.0379970520993823E-2</v>
      </c>
      <c r="P174" s="5">
        <v>0.24753175211818701</v>
      </c>
      <c r="Q174" s="5">
        <v>1.4983933017556794E-2</v>
      </c>
      <c r="R174" s="5">
        <v>3.7228264042989345E-2</v>
      </c>
      <c r="S174" s="5">
        <v>3.3582375946071205E-2</v>
      </c>
      <c r="T174" s="5">
        <v>0.10568843980215763</v>
      </c>
      <c r="U174" s="5">
        <v>4.3063230535184023E-2</v>
      </c>
      <c r="V174" s="5">
        <v>0.42450252316571879</v>
      </c>
      <c r="W174" s="5">
        <v>4.9773325647176347E-2</v>
      </c>
      <c r="X174" s="5">
        <v>0.8445812702376998</v>
      </c>
      <c r="Y174" s="5">
        <v>3.830802590267128E-2</v>
      </c>
      <c r="Z174" s="5">
        <v>0.20850773991075058</v>
      </c>
      <c r="AA174" s="5">
        <v>1.6728031756167307E-2</v>
      </c>
      <c r="AB174" s="5">
        <v>0.23898553154007365</v>
      </c>
      <c r="AC174" s="5">
        <v>2.8006365345818223E-2</v>
      </c>
      <c r="AD174" s="5">
        <v>1.6229878754442997E-2</v>
      </c>
      <c r="AE174" s="5">
        <v>2.7057015456879448E-2</v>
      </c>
      <c r="AF174" s="5">
        <v>0.7632446626721886</v>
      </c>
      <c r="AG174" s="5">
        <v>3.0976054744752492E-2</v>
      </c>
      <c r="AH174" s="5">
        <v>0.36303478308172321</v>
      </c>
      <c r="AI174" s="5">
        <v>2.1069567693291227E-2</v>
      </c>
      <c r="AJ174" s="5">
        <v>0.24036457738406275</v>
      </c>
      <c r="AK174" s="5">
        <v>3.8863845676738257E-2</v>
      </c>
      <c r="AL174" s="5">
        <v>8.727662524081406E-2</v>
      </c>
      <c r="AM174" s="5">
        <v>1.3008327726441013E-2</v>
      </c>
      <c r="AN174" s="5">
        <v>0.50667845455282123</v>
      </c>
      <c r="AO174" s="5">
        <v>8.0669009526869367E-2</v>
      </c>
      <c r="AP174" s="5">
        <v>0.1100175608529218</v>
      </c>
      <c r="AQ174" s="5">
        <v>5.796248181577761E-3</v>
      </c>
      <c r="AR174" s="5">
        <v>2.164860276791742</v>
      </c>
      <c r="AS174" s="5"/>
      <c r="AT174" s="5"/>
      <c r="AU174" s="5"/>
      <c r="AV174" s="5"/>
      <c r="AW174" s="5"/>
      <c r="AX174" s="5"/>
      <c r="AY174" s="5"/>
      <c r="AZ174" s="5"/>
      <c r="BA174" s="5"/>
      <c r="BB174" s="5"/>
    </row>
    <row r="175" spans="1:54" x14ac:dyDescent="0.3">
      <c r="A175" s="5">
        <v>14300</v>
      </c>
      <c r="B175" s="5"/>
      <c r="C175" s="5">
        <v>3.417128514154852</v>
      </c>
      <c r="D175" s="5">
        <v>0.10325170614458082</v>
      </c>
      <c r="E175" s="5">
        <v>-7.7362355725526756E-3</v>
      </c>
      <c r="F175" s="5">
        <v>1.3053027253686015E-2</v>
      </c>
      <c r="G175" s="5">
        <v>4.6992344923768616E-3</v>
      </c>
      <c r="H175" s="5">
        <v>0.11959158141040531</v>
      </c>
      <c r="I175" s="5">
        <v>-1.4112518978708914E-2</v>
      </c>
      <c r="J175" s="5">
        <v>6.0578003630033274E-2</v>
      </c>
      <c r="K175" s="5">
        <v>-3.3729510637761973E-3</v>
      </c>
      <c r="L175" s="5">
        <v>-5.3099053858854425E-2</v>
      </c>
      <c r="M175" s="5">
        <v>-1.7558911173135416E-2</v>
      </c>
      <c r="N175" s="5">
        <v>-0.18108489604191463</v>
      </c>
      <c r="O175" s="5">
        <v>1.0278740321523917E-2</v>
      </c>
      <c r="P175" s="5">
        <v>0.24523793967993796</v>
      </c>
      <c r="Q175" s="5">
        <v>1.485238598232178E-2</v>
      </c>
      <c r="R175" s="5">
        <v>3.6919647685513028E-2</v>
      </c>
      <c r="S175" s="5">
        <v>3.3320479435278237E-2</v>
      </c>
      <c r="T175" s="5">
        <v>0.10491632641938461</v>
      </c>
      <c r="U175" s="5">
        <v>4.2769943137265405E-2</v>
      </c>
      <c r="V175" s="5">
        <v>0.42182229953300299</v>
      </c>
      <c r="W175" s="5">
        <v>4.9483889864977294E-2</v>
      </c>
      <c r="X175" s="5">
        <v>0.84009278851903946</v>
      </c>
      <c r="Y175" s="5">
        <v>3.8123691924996164E-2</v>
      </c>
      <c r="Z175" s="5">
        <v>0.20760961503044711</v>
      </c>
      <c r="AA175" s="5">
        <v>1.6664449429129605E-2</v>
      </c>
      <c r="AB175" s="5">
        <v>0.23819866466947967</v>
      </c>
      <c r="AC175" s="5">
        <v>2.7928447928713962E-2</v>
      </c>
      <c r="AD175" s="5">
        <v>1.619304115389144E-2</v>
      </c>
      <c r="AE175" s="5">
        <v>2.7009521287450593E-2</v>
      </c>
      <c r="AF175" s="5">
        <v>0.76229907256525975</v>
      </c>
      <c r="AG175" s="5">
        <v>3.095373836436242E-2</v>
      </c>
      <c r="AH175" s="5">
        <v>0.36296220664848861</v>
      </c>
      <c r="AI175" s="5">
        <v>2.107636638858881E-2</v>
      </c>
      <c r="AJ175" s="5">
        <v>0.24056825242672025</v>
      </c>
      <c r="AK175" s="5">
        <v>3.8917250072632789E-2</v>
      </c>
      <c r="AL175" s="5">
        <v>8.7442716165910428E-2</v>
      </c>
      <c r="AM175" s="5">
        <v>1.3039990944888868E-2</v>
      </c>
      <c r="AN175" s="5">
        <v>0.50818189882251219</v>
      </c>
      <c r="AO175" s="5">
        <v>8.0951561061090666E-2</v>
      </c>
      <c r="AP175" s="5">
        <v>0.11046204649828964</v>
      </c>
      <c r="AQ175" s="5">
        <v>5.8227942040053422E-3</v>
      </c>
      <c r="AR175" s="5">
        <v>2.1759482759024622</v>
      </c>
      <c r="AS175" s="5"/>
      <c r="AT175" s="5"/>
      <c r="AU175" s="5"/>
      <c r="AV175" s="5"/>
      <c r="AW175" s="5"/>
      <c r="AX175" s="5"/>
      <c r="AY175" s="5"/>
      <c r="AZ175" s="5"/>
      <c r="BA175" s="5"/>
      <c r="BB175" s="5"/>
    </row>
    <row r="176" spans="1:54" x14ac:dyDescent="0.3">
      <c r="A176" s="5">
        <v>14290</v>
      </c>
      <c r="B176" s="5"/>
      <c r="C176" s="5">
        <v>3.4158021905769114</v>
      </c>
      <c r="D176" s="5">
        <v>0.10169327977605228</v>
      </c>
      <c r="E176" s="5">
        <v>-7.6230801073249197E-3</v>
      </c>
      <c r="F176" s="5">
        <v>1.2868219756861162E-2</v>
      </c>
      <c r="G176" s="5">
        <v>4.6349111963620571E-3</v>
      </c>
      <c r="H176" s="5">
        <v>0.1180110406948133</v>
      </c>
      <c r="I176" s="5">
        <v>-1.3932689532319697E-2</v>
      </c>
      <c r="J176" s="5">
        <v>5.983488069139753E-2</v>
      </c>
      <c r="K176" s="5">
        <v>-3.3331835625073649E-3</v>
      </c>
      <c r="L176" s="5">
        <v>-5.2498435785964567E-2</v>
      </c>
      <c r="M176" s="5">
        <v>-1.7368736552927082E-2</v>
      </c>
      <c r="N176" s="5">
        <v>-0.17921098179441447</v>
      </c>
      <c r="O176" s="5">
        <v>1.0177350097827923E-2</v>
      </c>
      <c r="P176" s="5">
        <v>0.24293808095050734</v>
      </c>
      <c r="Q176" s="5">
        <v>1.4720344554927312E-2</v>
      </c>
      <c r="R176" s="5">
        <v>3.6609500613652472E-2</v>
      </c>
      <c r="S176" s="5">
        <v>3.3056944518679743E-2</v>
      </c>
      <c r="T176" s="5">
        <v>0.10413829431729171</v>
      </c>
      <c r="U176" s="5">
        <v>4.2473953375392767E-2</v>
      </c>
      <c r="V176" s="5">
        <v>0.41911276921200125</v>
      </c>
      <c r="W176" s="5">
        <v>4.9190728594582379E-2</v>
      </c>
      <c r="X176" s="5">
        <v>0.83553658662704711</v>
      </c>
      <c r="Y176" s="5">
        <v>3.7936100589813906E-2</v>
      </c>
      <c r="Z176" s="5">
        <v>0.20669285172982316</v>
      </c>
      <c r="AA176" s="5">
        <v>1.6599307164800476E-2</v>
      </c>
      <c r="AB176" s="5">
        <v>0.23738870827391648</v>
      </c>
      <c r="AC176" s="5">
        <v>2.7847744740749449E-2</v>
      </c>
      <c r="AD176" s="5">
        <v>1.615455118506802E-2</v>
      </c>
      <c r="AE176" s="5">
        <v>2.695922315002271E-2</v>
      </c>
      <c r="AF176" s="5">
        <v>0.76127339694266949</v>
      </c>
      <c r="AG176" s="5">
        <v>3.092814807376365E-2</v>
      </c>
      <c r="AH176" s="5">
        <v>0.36285117855904403</v>
      </c>
      <c r="AI176" s="5">
        <v>2.1080940176167053E-2</v>
      </c>
      <c r="AJ176" s="5">
        <v>0.24074675462131548</v>
      </c>
      <c r="AK176" s="5">
        <v>3.896663985315419E-2</v>
      </c>
      <c r="AL176" s="5">
        <v>8.7599965394486168E-2</v>
      </c>
      <c r="AM176" s="5">
        <v>1.3070369691854117E-2</v>
      </c>
      <c r="AN176" s="5">
        <v>0.50963690484884094</v>
      </c>
      <c r="AO176" s="5">
        <v>8.1226701407833474E-2</v>
      </c>
      <c r="AP176" s="5">
        <v>0.11089689998584125</v>
      </c>
      <c r="AQ176" s="5">
        <v>5.848861276778158E-3</v>
      </c>
      <c r="AR176" s="5">
        <v>2.1868693558459427</v>
      </c>
      <c r="AS176" s="5"/>
      <c r="AT176" s="5"/>
      <c r="AU176" s="5"/>
      <c r="AV176" s="5"/>
      <c r="AW176" s="5"/>
      <c r="AX176" s="5"/>
      <c r="AY176" s="5"/>
      <c r="AZ176" s="5"/>
      <c r="BA176" s="5"/>
      <c r="BB176" s="5"/>
    </row>
    <row r="177" spans="1:54" x14ac:dyDescent="0.3">
      <c r="A177" s="5">
        <v>14280</v>
      </c>
      <c r="B177" s="5"/>
      <c r="C177" s="5">
        <v>3.4142013553811918</v>
      </c>
      <c r="D177" s="5">
        <v>0.10014669165929521</v>
      </c>
      <c r="E177" s="5">
        <v>-7.5107059717343192E-3</v>
      </c>
      <c r="F177" s="5">
        <v>1.2684557363917114E-2</v>
      </c>
      <c r="G177" s="5">
        <v>4.5709396458129947E-3</v>
      </c>
      <c r="H177" s="5">
        <v>0.11643795942476451</v>
      </c>
      <c r="I177" s="5">
        <v>-1.3753569941162478E-2</v>
      </c>
      <c r="J177" s="5">
        <v>5.9094098020834748E-2</v>
      </c>
      <c r="K177" s="5">
        <v>-3.2935084021357467E-3</v>
      </c>
      <c r="L177" s="5">
        <v>-5.1898695873483655E-2</v>
      </c>
      <c r="M177" s="5">
        <v>-1.7178669409315568E-2</v>
      </c>
      <c r="N177" s="5">
        <v>-0.17733636675300257</v>
      </c>
      <c r="O177" s="5">
        <v>1.0075821834907397E-2</v>
      </c>
      <c r="P177" s="5">
        <v>0.24063269138737237</v>
      </c>
      <c r="Q177" s="5">
        <v>1.4587839214066292E-2</v>
      </c>
      <c r="R177" s="5">
        <v>3.6297896304364946E-2</v>
      </c>
      <c r="S177" s="5">
        <v>3.2791835061546488E-2</v>
      </c>
      <c r="T177" s="5">
        <v>0.1033545357289261</v>
      </c>
      <c r="U177" s="5">
        <v>4.217533556105503E-2</v>
      </c>
      <c r="V177" s="5">
        <v>0.41637462103453882</v>
      </c>
      <c r="W177" s="5">
        <v>4.8893917024973824E-2</v>
      </c>
      <c r="X177" s="5">
        <v>0.83091383863782864</v>
      </c>
      <c r="Y177" s="5">
        <v>3.7745300235869604E-2</v>
      </c>
      <c r="Z177" s="5">
        <v>0.20575768488354162</v>
      </c>
      <c r="AA177" s="5">
        <v>1.6532621434594125E-2</v>
      </c>
      <c r="AB177" s="5">
        <v>0.23655586242484139</v>
      </c>
      <c r="AC177" s="5">
        <v>2.7764274958373369E-2</v>
      </c>
      <c r="AD177" s="5">
        <v>1.6114417418188327E-2</v>
      </c>
      <c r="AE177" s="5">
        <v>2.6906130999944756E-2</v>
      </c>
      <c r="AF177" s="5">
        <v>0.76016779239715038</v>
      </c>
      <c r="AG177" s="5">
        <v>3.0899285128698467E-2</v>
      </c>
      <c r="AH177" s="5">
        <v>0.36270165339047267</v>
      </c>
      <c r="AI177" s="5">
        <v>2.1083282925498669E-2</v>
      </c>
      <c r="AJ177" s="5">
        <v>0.24089997432937182</v>
      </c>
      <c r="AK177" s="5">
        <v>3.9011990932866988E-2</v>
      </c>
      <c r="AL177" s="5">
        <v>8.7748304774535449E-2</v>
      </c>
      <c r="AM177" s="5">
        <v>1.3099451757596515E-2</v>
      </c>
      <c r="AN177" s="5">
        <v>0.51104291934094559</v>
      </c>
      <c r="AO177" s="5">
        <v>8.1494330532728448E-2</v>
      </c>
      <c r="AP177" s="5">
        <v>0.11132196929298688</v>
      </c>
      <c r="AQ177" s="5">
        <v>5.8744406115913226E-3</v>
      </c>
      <c r="AR177" s="5">
        <v>2.1976199614392185</v>
      </c>
      <c r="AS177" s="5"/>
      <c r="AT177" s="5"/>
      <c r="AU177" s="5"/>
      <c r="AV177" s="5"/>
      <c r="AW177" s="5"/>
      <c r="AX177" s="5"/>
      <c r="AY177" s="5"/>
      <c r="AZ177" s="5"/>
      <c r="BA177" s="5"/>
      <c r="BB177" s="5"/>
    </row>
    <row r="178" spans="1:54" x14ac:dyDescent="0.3">
      <c r="A178" s="5">
        <v>14270</v>
      </c>
      <c r="B178" s="5"/>
      <c r="C178" s="5">
        <v>3.4123255405035247</v>
      </c>
      <c r="D178" s="5">
        <v>9.8612096395531618E-2</v>
      </c>
      <c r="E178" s="5">
        <v>-7.399125842750434E-3</v>
      </c>
      <c r="F178" s="5">
        <v>1.2502063072293823E-2</v>
      </c>
      <c r="G178" s="5">
        <v>4.5073286158115655E-3</v>
      </c>
      <c r="H178" s="5">
        <v>0.114872571469815</v>
      </c>
      <c r="I178" s="5">
        <v>-1.3575188810886211E-2</v>
      </c>
      <c r="J178" s="5">
        <v>5.835578174188677E-2</v>
      </c>
      <c r="K178" s="5">
        <v>-3.2539327371443384E-3</v>
      </c>
      <c r="L178" s="5">
        <v>-5.1299948010743349E-2</v>
      </c>
      <c r="M178" s="5">
        <v>-1.6988747557723019E-2</v>
      </c>
      <c r="N178" s="5">
        <v>-0.17546143988688381</v>
      </c>
      <c r="O178" s="5">
        <v>9.9741774105620608E-3</v>
      </c>
      <c r="P178" s="5">
        <v>0.2383222848954413</v>
      </c>
      <c r="Q178" s="5">
        <v>1.4454900404033799E-2</v>
      </c>
      <c r="R178" s="5">
        <v>3.5984908293339439E-2</v>
      </c>
      <c r="S178" s="5">
        <v>3.252521510794721E-2</v>
      </c>
      <c r="T178" s="5">
        <v>0.10256524383022825</v>
      </c>
      <c r="U178" s="5">
        <v>4.1874164537480316E-2</v>
      </c>
      <c r="V178" s="5">
        <v>0.41360855044737743</v>
      </c>
      <c r="W178" s="5">
        <v>4.8593531271246951E-2</v>
      </c>
      <c r="X178" s="5">
        <v>0.82622573670219557</v>
      </c>
      <c r="Y178" s="5">
        <v>3.755134011930495E-2</v>
      </c>
      <c r="Z178" s="5">
        <v>0.20480435483577164</v>
      </c>
      <c r="AA178" s="5">
        <v>1.6464409182275631E-2</v>
      </c>
      <c r="AB178" s="5">
        <v>0.23570033435141619</v>
      </c>
      <c r="AC178" s="5">
        <v>2.767805863628876E-2</v>
      </c>
      <c r="AD178" s="5">
        <v>1.6072648950163391E-2</v>
      </c>
      <c r="AE178" s="5">
        <v>2.6850255691402765E-2</v>
      </c>
      <c r="AF178" s="5">
        <v>0.75898244120820579</v>
      </c>
      <c r="AG178" s="5">
        <v>3.0867151830334109E-2</v>
      </c>
      <c r="AH178" s="5">
        <v>0.36251359788133258</v>
      </c>
      <c r="AI178" s="5">
        <v>2.1083389199278421E-2</v>
      </c>
      <c r="AJ178" s="5">
        <v>0.24102780959310466</v>
      </c>
      <c r="AK178" s="5">
        <v>3.9053280417831078E-2</v>
      </c>
      <c r="AL178" s="5">
        <v>8.7887668686425849E-2</v>
      </c>
      <c r="AM178" s="5">
        <v>1.3127225283998034E-2</v>
      </c>
      <c r="AN178" s="5">
        <v>0.51239940152788899</v>
      </c>
      <c r="AO178" s="5">
        <v>8.1754350181112628E-2</v>
      </c>
      <c r="AP178" s="5">
        <v>0.11173710449819085</v>
      </c>
      <c r="AQ178" s="5">
        <v>5.8995235118933734E-3</v>
      </c>
      <c r="AR178" s="5">
        <v>2.2081965640717685</v>
      </c>
      <c r="AS178" s="5"/>
      <c r="AT178" s="5"/>
      <c r="AU178" s="5"/>
      <c r="AV178" s="5"/>
      <c r="AW178" s="5"/>
      <c r="AX178" s="5"/>
      <c r="AY178" s="5"/>
      <c r="AZ178" s="5"/>
      <c r="BA178" s="5"/>
      <c r="BB178" s="5"/>
    </row>
    <row r="179" spans="1:54" x14ac:dyDescent="0.3">
      <c r="A179" s="5">
        <v>14260</v>
      </c>
      <c r="B179" s="5"/>
      <c r="C179" s="5">
        <v>3.4101743427332831</v>
      </c>
      <c r="D179" s="5">
        <v>9.7089643084147303E-2</v>
      </c>
      <c r="E179" s="5">
        <v>-7.2883520088721492E-3</v>
      </c>
      <c r="F179" s="5">
        <v>1.232075926722264E-2</v>
      </c>
      <c r="G179" s="5">
        <v>4.4440866775924404E-3</v>
      </c>
      <c r="H179" s="5">
        <v>0.11331510595449482</v>
      </c>
      <c r="I179" s="5">
        <v>-1.3397574241537012E-2</v>
      </c>
      <c r="J179" s="5">
        <v>5.7620056048222554E-2</v>
      </c>
      <c r="K179" s="5">
        <v>-3.2144636282491054E-3</v>
      </c>
      <c r="L179" s="5">
        <v>-5.0702304829609232E-2</v>
      </c>
      <c r="M179" s="5">
        <v>-1.6799008470622601E-2</v>
      </c>
      <c r="N179" s="5">
        <v>-0.17358658738076713</v>
      </c>
      <c r="O179" s="5">
        <v>9.8724385870114315E-3</v>
      </c>
      <c r="P179" s="5">
        <v>0.23600737362346885</v>
      </c>
      <c r="Q179" s="5">
        <v>1.4321558522318718E-2</v>
      </c>
      <c r="R179" s="5">
        <v>3.5670610144310028E-2</v>
      </c>
      <c r="S179" s="5">
        <v>3.2257148853505294E-2</v>
      </c>
      <c r="T179" s="5">
        <v>0.10177061265661921</v>
      </c>
      <c r="U179" s="5">
        <v>4.1570515646964908E-2</v>
      </c>
      <c r="V179" s="5">
        <v>0.41081525920660217</v>
      </c>
      <c r="W179" s="5">
        <v>4.8289648341088801E-2</v>
      </c>
      <c r="X179" s="5">
        <v>0.82147349052215102</v>
      </c>
      <c r="Y179" s="5">
        <v>3.7354270392221507E-2</v>
      </c>
      <c r="Z179" s="5">
        <v>0.2038331072973299</v>
      </c>
      <c r="AA179" s="5">
        <v>1.639468781690703E-2</v>
      </c>
      <c r="AB179" s="5">
        <v>0.23482233835796537</v>
      </c>
      <c r="AC179" s="5">
        <v>2.7589116700025989E-2</v>
      </c>
      <c r="AD179" s="5">
        <v>1.6029255401648398E-2</v>
      </c>
      <c r="AE179" s="5">
        <v>2.6791608974817676E-2</v>
      </c>
      <c r="AF179" s="5">
        <v>0.75771755133522789</v>
      </c>
      <c r="AG179" s="5">
        <v>3.0831751527702199E-2</v>
      </c>
      <c r="AH179" s="5">
        <v>0.36228699099201106</v>
      </c>
      <c r="AI179" s="5">
        <v>2.108125425874436E-2</v>
      </c>
      <c r="AJ179" s="5">
        <v>0.24113016621636518</v>
      </c>
      <c r="AK179" s="5">
        <v>3.9090486621843099E-2</v>
      </c>
      <c r="AL179" s="5">
        <v>8.8017994086105861E-2</v>
      </c>
      <c r="AM179" s="5">
        <v>1.3153678771942392E-2</v>
      </c>
      <c r="AN179" s="5">
        <v>0.51370582347972138</v>
      </c>
      <c r="AO179" s="5">
        <v>8.2006663933951077E-2</v>
      </c>
      <c r="AP179" s="5">
        <v>0.11214215786294605</v>
      </c>
      <c r="AQ179" s="5">
        <v>5.9241013774559443E-3</v>
      </c>
      <c r="AR179" s="5">
        <v>2.2185956634855715</v>
      </c>
      <c r="AS179" s="5"/>
      <c r="AT179" s="5"/>
      <c r="AU179" s="5"/>
      <c r="AV179" s="5"/>
      <c r="AW179" s="5"/>
      <c r="AX179" s="5"/>
      <c r="AY179" s="5"/>
      <c r="AZ179" s="5"/>
      <c r="BA179" s="5"/>
      <c r="BB179" s="5"/>
    </row>
    <row r="180" spans="1:54" x14ac:dyDescent="0.3">
      <c r="A180" s="5">
        <v>14250</v>
      </c>
      <c r="B180" s="5"/>
      <c r="C180" s="5">
        <v>3.4077474242285888</v>
      </c>
      <c r="D180" s="5">
        <v>9.5579475324124724E-2</v>
      </c>
      <c r="E180" s="5">
        <v>-7.1783963693263144E-3</v>
      </c>
      <c r="F180" s="5">
        <v>1.2140667718937561E-2</v>
      </c>
      <c r="G180" s="5">
        <v>4.3812221970589418E-3</v>
      </c>
      <c r="H180" s="5">
        <v>0.11176578720931725</v>
      </c>
      <c r="I180" s="5">
        <v>-1.3220753820577483E-2</v>
      </c>
      <c r="J180" s="5">
        <v>5.6887043169076432E-2</v>
      </c>
      <c r="K180" s="5">
        <v>-3.1751080402504864E-3</v>
      </c>
      <c r="L180" s="5">
        <v>-5.0105877667639596E-2</v>
      </c>
      <c r="M180" s="5">
        <v>-1.6609489264529313E-2</v>
      </c>
      <c r="N180" s="5">
        <v>-0.17171219249397041</v>
      </c>
      <c r="O180" s="5">
        <v>9.7706270026166504E-3</v>
      </c>
      <c r="P180" s="5">
        <v>0.23368846776226074</v>
      </c>
      <c r="Q180" s="5">
        <v>1.41878439072674E-2</v>
      </c>
      <c r="R180" s="5">
        <v>3.5355075418457726E-2</v>
      </c>
      <c r="S180" s="5">
        <v>3.198770061815541E-2</v>
      </c>
      <c r="T180" s="5">
        <v>0.10097083701933654</v>
      </c>
      <c r="U180" s="5">
        <v>4.1264464698003427E-2</v>
      </c>
      <c r="V180" s="5">
        <v>0.4079954550691311</v>
      </c>
      <c r="W180" s="5">
        <v>4.7982346100817856E-2</v>
      </c>
      <c r="X180" s="5">
        <v>0.81665832681836314</v>
      </c>
      <c r="Y180" s="5">
        <v>3.7154142080769885E-2</v>
      </c>
      <c r="Z180" s="5">
        <v>0.20284419323992725</v>
      </c>
      <c r="AA180" s="5">
        <v>1.6323475205539759E-2</v>
      </c>
      <c r="AB180" s="5">
        <v>0.23392209573755207</v>
      </c>
      <c r="AC180" s="5">
        <v>2.7497470938038292E-2</v>
      </c>
      <c r="AD180" s="5">
        <v>1.5984246913805303E-2</v>
      </c>
      <c r="AE180" s="5">
        <v>2.6730203493757997E-2</v>
      </c>
      <c r="AF180" s="5">
        <v>0.75637335639689884</v>
      </c>
      <c r="AG180" s="5">
        <v>3.0793088619588994E-2</v>
      </c>
      <c r="AH180" s="5">
        <v>0.36202182395882831</v>
      </c>
      <c r="AI180" s="5">
        <v>2.1076874068652982E-2</v>
      </c>
      <c r="AJ180" s="5">
        <v>0.24120695784188909</v>
      </c>
      <c r="AK180" s="5">
        <v>3.9123589082131448E-2</v>
      </c>
      <c r="AL180" s="5">
        <v>8.8139220547222411E-2</v>
      </c>
      <c r="AM180" s="5">
        <v>1.3178801088555615E-2</v>
      </c>
      <c r="AN180" s="5">
        <v>0.51496167042414931</v>
      </c>
      <c r="AO180" s="5">
        <v>8.2251177263239841E-2</v>
      </c>
      <c r="AP180" s="5">
        <v>0.11253698391330444</v>
      </c>
      <c r="AQ180" s="5">
        <v>5.9481657089349551E-3</v>
      </c>
      <c r="AR180" s="5">
        <v>2.2288137895577602</v>
      </c>
      <c r="AS180" s="5"/>
      <c r="AT180" s="5"/>
      <c r="AU180" s="5"/>
      <c r="AV180" s="5"/>
      <c r="AW180" s="5"/>
      <c r="AX180" s="5"/>
      <c r="AY180" s="5"/>
      <c r="AZ180" s="5"/>
      <c r="BA180" s="5"/>
      <c r="BB180" s="5"/>
    </row>
    <row r="181" spans="1:54" x14ac:dyDescent="0.3">
      <c r="A181" s="5">
        <v>14240</v>
      </c>
      <c r="B181" s="5"/>
      <c r="C181" s="5">
        <v>3.4050445130084652</v>
      </c>
      <c r="D181" s="5">
        <v>9.4081731218244091E-2</v>
      </c>
      <c r="E181" s="5">
        <v>-7.0692704334717749E-3</v>
      </c>
      <c r="F181" s="5">
        <v>1.1961809580224518E-2</v>
      </c>
      <c r="G181" s="5">
        <v>4.3187433334163318E-3</v>
      </c>
      <c r="H181" s="5">
        <v>0.1102248347246407</v>
      </c>
      <c r="I181" s="5">
        <v>-1.3044754616222254E-2</v>
      </c>
      <c r="J181" s="5">
        <v>5.6156863335946015E-2</v>
      </c>
      <c r="K181" s="5">
        <v>-3.1358728399487968E-3</v>
      </c>
      <c r="L181" s="5">
        <v>-4.9510776532144772E-2</v>
      </c>
      <c r="M181" s="5">
        <v>-1.6420226687251516E-2</v>
      </c>
      <c r="N181" s="5">
        <v>-0.16983863542179953</v>
      </c>
      <c r="O181" s="5">
        <v>9.6687641637071223E-3</v>
      </c>
      <c r="P181" s="5">
        <v>0.23136607534479597</v>
      </c>
      <c r="Q181" s="5">
        <v>1.4053786825827128E-2</v>
      </c>
      <c r="R181" s="5">
        <v>3.5038377643920017E-2</v>
      </c>
      <c r="S181" s="5">
        <v>3.1716934818916034E-2</v>
      </c>
      <c r="T181" s="5">
        <v>0.10016611242157411</v>
      </c>
      <c r="U181" s="5">
        <v>4.0956087932240461E-2</v>
      </c>
      <c r="V181" s="5">
        <v>0.40514985148153571</v>
      </c>
      <c r="W181" s="5">
        <v>4.7671703241007037E-2</v>
      </c>
      <c r="X181" s="5">
        <v>0.81178148878893508</v>
      </c>
      <c r="Y181" s="5">
        <v>3.6951007062778103E-2</v>
      </c>
      <c r="Z181" s="5">
        <v>0.20183786878758297</v>
      </c>
      <c r="AA181" s="5">
        <v>1.6250789665657229E-2</v>
      </c>
      <c r="AB181" s="5">
        <v>0.23299983468172</v>
      </c>
      <c r="AC181" s="5">
        <v>2.7403143993322866E-2</v>
      </c>
      <c r="AD181" s="5">
        <v>1.5937634144780492E-2</v>
      </c>
      <c r="AE181" s="5">
        <v>2.6666052781367217E-2</v>
      </c>
      <c r="AF181" s="5">
        <v>0.75495011563683156</v>
      </c>
      <c r="AG181" s="5">
        <v>3.0751168555872364E-2</v>
      </c>
      <c r="AH181" s="5">
        <v>0.36171810034181939</v>
      </c>
      <c r="AI181" s="5">
        <v>2.1070245301902657E-2</v>
      </c>
      <c r="AJ181" s="5">
        <v>0.24125810602477299</v>
      </c>
      <c r="AK181" s="5">
        <v>3.9152568574490537E-2</v>
      </c>
      <c r="AL181" s="5">
        <v>8.8251290302111651E-2</v>
      </c>
      <c r="AM181" s="5">
        <v>1.3202581474301625E-2</v>
      </c>
      <c r="AN181" s="5">
        <v>0.51616644105857579</v>
      </c>
      <c r="AO181" s="5">
        <v>8.2487797586848877E-2</v>
      </c>
      <c r="AP181" s="5">
        <v>0.11292143952090702</v>
      </c>
      <c r="AQ181" s="5">
        <v>5.9717081124201462E-3</v>
      </c>
      <c r="AR181" s="5">
        <v>2.238847504084776</v>
      </c>
      <c r="AS181" s="5"/>
      <c r="AT181" s="5"/>
      <c r="AU181" s="5"/>
      <c r="AV181" s="5"/>
      <c r="AW181" s="5"/>
      <c r="AX181" s="5"/>
      <c r="AY181" s="5"/>
      <c r="AZ181" s="5"/>
      <c r="BA181" s="5"/>
      <c r="BB181" s="5"/>
    </row>
    <row r="182" spans="1:54" x14ac:dyDescent="0.3">
      <c r="A182" s="5">
        <v>14230</v>
      </c>
      <c r="B182" s="5"/>
      <c r="C182" s="5">
        <v>3.4020654034214823</v>
      </c>
      <c r="D182" s="5">
        <v>9.2596543380025376E-2</v>
      </c>
      <c r="E182" s="5">
        <v>-6.9609853204070007E-3</v>
      </c>
      <c r="F182" s="5">
        <v>1.1784205384307748E-2</v>
      </c>
      <c r="G182" s="5">
        <v>4.2566580379225678E-3</v>
      </c>
      <c r="H182" s="5">
        <v>0.10869246310738896</v>
      </c>
      <c r="I182" s="5">
        <v>-1.2869603171092153E-2</v>
      </c>
      <c r="J182" s="5">
        <v>5.5429634750562284E-2</v>
      </c>
      <c r="K182" s="5">
        <v>-3.0967647941244829E-3</v>
      </c>
      <c r="L182" s="5">
        <v>-4.8917110065164492E-2</v>
      </c>
      <c r="M182" s="5">
        <v>-1.6231257105408674E-2</v>
      </c>
      <c r="N182" s="5">
        <v>-0.16796629315927378</v>
      </c>
      <c r="O182" s="5">
        <v>9.5668714365168325E-3</v>
      </c>
      <c r="P182" s="5">
        <v>0.22904070204837329</v>
      </c>
      <c r="Q182" s="5">
        <v>1.3919417461376166E-2</v>
      </c>
      <c r="R182" s="5">
        <v>3.472059028542647E-2</v>
      </c>
      <c r="S182" s="5">
        <v>3.1444915942695731E-2</v>
      </c>
      <c r="T182" s="5">
        <v>9.9356634974477415E-2</v>
      </c>
      <c r="U182" s="5">
        <v>4.0645461991264134E-2</v>
      </c>
      <c r="V182" s="5">
        <v>0.4022791672663793</v>
      </c>
      <c r="W182" s="5">
        <v>4.7357799241710935E-2</v>
      </c>
      <c r="X182" s="5">
        <v>0.80684423555982576</v>
      </c>
      <c r="Y182" s="5">
        <v>3.6744918044932531E-2</v>
      </c>
      <c r="Z182" s="5">
        <v>0.20081439510527113</v>
      </c>
      <c r="AA182" s="5">
        <v>1.6176649957371975E-2</v>
      </c>
      <c r="AB182" s="5">
        <v>0.23205579018644501</v>
      </c>
      <c r="AC182" s="5">
        <v>2.7306159354571775E-2</v>
      </c>
      <c r="AD182" s="5">
        <v>1.5889428265898436E-2</v>
      </c>
      <c r="AE182" s="5">
        <v>2.6599171256306321E-2</v>
      </c>
      <c r="AF182" s="5">
        <v>0.75344811387539734</v>
      </c>
      <c r="AG182" s="5">
        <v>3.0705997838301646E-2</v>
      </c>
      <c r="AH182" s="5">
        <v>0.36137583606612733</v>
      </c>
      <c r="AI182" s="5">
        <v>2.1061365343800369E-2</v>
      </c>
      <c r="AJ182" s="5">
        <v>0.24128354030210733</v>
      </c>
      <c r="AK182" s="5">
        <v>3.9177407127840645E-2</v>
      </c>
      <c r="AL182" s="5">
        <v>8.8354148281628492E-2</v>
      </c>
      <c r="AM182" s="5">
        <v>1.3225009549927122E-2</v>
      </c>
      <c r="AN182" s="5">
        <v>0.5173196478572557</v>
      </c>
      <c r="AO182" s="5">
        <v>8.2716434322763641E-2</v>
      </c>
      <c r="AP182" s="5">
        <v>0.11329538398345425</v>
      </c>
      <c r="AQ182" s="5">
        <v>5.9947203039699805E-3</v>
      </c>
      <c r="AR182" s="5">
        <v>2.2486934025668108</v>
      </c>
      <c r="AS182" s="5"/>
      <c r="AT182" s="5"/>
      <c r="AU182" s="5"/>
      <c r="AV182" s="5"/>
      <c r="AW182" s="5"/>
      <c r="AX182" s="5"/>
      <c r="AY182" s="5"/>
      <c r="AZ182" s="5"/>
      <c r="BA182" s="5"/>
      <c r="BB182" s="5"/>
    </row>
    <row r="183" spans="1:54" x14ac:dyDescent="0.3">
      <c r="A183" s="5">
        <v>14220</v>
      </c>
      <c r="B183" s="5"/>
      <c r="C183" s="5">
        <v>3.398809956590449</v>
      </c>
      <c r="D183" s="5">
        <v>9.1124038943381142E-2</v>
      </c>
      <c r="E183" s="5">
        <v>-6.8535517587798552E-3</v>
      </c>
      <c r="F183" s="5">
        <v>1.1607875043071357E-2</v>
      </c>
      <c r="G183" s="5">
        <v>4.1949740527564509E-3</v>
      </c>
      <c r="H183" s="5">
        <v>0.1071688820406359</v>
      </c>
      <c r="I183" s="5">
        <v>-1.2695325496188537E-2</v>
      </c>
      <c r="J183" s="5">
        <v>5.4705473554143423E-2</v>
      </c>
      <c r="K183" s="5">
        <v>-3.0577905675842E-3</v>
      </c>
      <c r="L183" s="5">
        <v>-4.8324985509379734E-2</v>
      </c>
      <c r="M183" s="5">
        <v>-1.6042616492222595E-2</v>
      </c>
      <c r="N183" s="5">
        <v>-0.16609553936727789</v>
      </c>
      <c r="O183" s="5">
        <v>9.4649700392346707E-3</v>
      </c>
      <c r="P183" s="5">
        <v>0.22671285099890745</v>
      </c>
      <c r="Q183" s="5">
        <v>1.3784765901648472E-2</v>
      </c>
      <c r="R183" s="5">
        <v>3.4401786714079383E-2</v>
      </c>
      <c r="S183" s="5">
        <v>3.1171708519149195E-2</v>
      </c>
      <c r="T183" s="5">
        <v>9.8542601313046679E-2</v>
      </c>
      <c r="U183" s="5">
        <v>4.0332663883263668E-2</v>
      </c>
      <c r="V183" s="5">
        <v>0.39938412630626285</v>
      </c>
      <c r="W183" s="5">
        <v>4.704071433731969E-2</v>
      </c>
      <c r="X183" s="5">
        <v>0.80184784162726574</v>
      </c>
      <c r="Y183" s="5">
        <v>3.6535928539525767E-2</v>
      </c>
      <c r="Z183" s="5">
        <v>0.19977403828486587</v>
      </c>
      <c r="AA183" s="5">
        <v>1.6101075275381949E-2</v>
      </c>
      <c r="AB183" s="5">
        <v>0.23109020395435201</v>
      </c>
      <c r="AC183" s="5">
        <v>2.7206541346856662E-2</v>
      </c>
      <c r="AD183" s="5">
        <v>1.583964095757312E-2</v>
      </c>
      <c r="AE183" s="5">
        <v>2.6529574218211848E-2</v>
      </c>
      <c r="AF183" s="5">
        <v>0.75186766144771799</v>
      </c>
      <c r="AG183" s="5">
        <v>3.0657584020717176E-2</v>
      </c>
      <c r="AH183" s="5">
        <v>0.3609950594569456</v>
      </c>
      <c r="AI183" s="5">
        <v>2.1050232295966628E-2</v>
      </c>
      <c r="AJ183" s="5">
        <v>0.24128319825869315</v>
      </c>
      <c r="AK183" s="5">
        <v>3.9198088038199533E-2</v>
      </c>
      <c r="AL183" s="5">
        <v>8.8447742153778958E-2</v>
      </c>
      <c r="AM183" s="5">
        <v>1.3246075323249961E-2</v>
      </c>
      <c r="AN183" s="5">
        <v>0.51842081737333667</v>
      </c>
      <c r="AO183" s="5">
        <v>8.2936998942684165E-2</v>
      </c>
      <c r="AP183" s="5">
        <v>0.11365867910456015</v>
      </c>
      <c r="AQ183" s="5">
        <v>6.0171941141286189E-3</v>
      </c>
      <c r="AR183" s="5">
        <v>2.2583481159914189</v>
      </c>
      <c r="AS183" s="5"/>
      <c r="AT183" s="5"/>
      <c r="AU183" s="5"/>
      <c r="AV183" s="5"/>
      <c r="AW183" s="5"/>
      <c r="AX183" s="5"/>
      <c r="AY183" s="5"/>
      <c r="AZ183" s="5"/>
      <c r="BA183" s="5"/>
      <c r="BB183" s="5"/>
    </row>
    <row r="184" spans="1:54" x14ac:dyDescent="0.3">
      <c r="A184" s="5">
        <v>14210</v>
      </c>
      <c r="B184" s="5"/>
      <c r="C184" s="5">
        <v>3.3952781008326824</v>
      </c>
      <c r="D184" s="5">
        <v>8.9664339574947557E-2</v>
      </c>
      <c r="E184" s="5">
        <v>-6.7469800867978854E-3</v>
      </c>
      <c r="F184" s="5">
        <v>1.1432837845614587E-2</v>
      </c>
      <c r="G184" s="5">
        <v>4.133698910002692E-3</v>
      </c>
      <c r="H184" s="5">
        <v>0.10565429624605702</v>
      </c>
      <c r="I184" s="5">
        <v>-1.2521947065189212E-2</v>
      </c>
      <c r="J184" s="5">
        <v>5.3984493797942665E-2</v>
      </c>
      <c r="K184" s="5">
        <v>-3.0189567212732895E-3</v>
      </c>
      <c r="L184" s="5">
        <v>-4.7734508674974856E-2</v>
      </c>
      <c r="M184" s="5">
        <v>-1.5854340415588024E-2</v>
      </c>
      <c r="N184" s="5">
        <v>-0.16422674424120881</v>
      </c>
      <c r="O184" s="5">
        <v>9.3630810341735378E-3</v>
      </c>
      <c r="P184" s="5">
        <v>0.22438302257748197</v>
      </c>
      <c r="Q184" s="5">
        <v>1.3649862126759709E-2</v>
      </c>
      <c r="R184" s="5">
        <v>3.4082040177297983E-2</v>
      </c>
      <c r="S184" s="5">
        <v>3.0897377093601019E-2</v>
      </c>
      <c r="T184" s="5">
        <v>9.7724208512003113E-2</v>
      </c>
      <c r="U184" s="5">
        <v>4.0017770949571575E-2</v>
      </c>
      <c r="V184" s="5">
        <v>0.39646545722578291</v>
      </c>
      <c r="W184" s="5">
        <v>4.6720529481061444E-2</v>
      </c>
      <c r="X184" s="5">
        <v>0.79679359629250635</v>
      </c>
      <c r="Y184" s="5">
        <v>3.6324092840785735E-2</v>
      </c>
      <c r="Z184" s="5">
        <v>0.19871706922845409</v>
      </c>
      <c r="AA184" s="5">
        <v>1.6024085240690395E-2</v>
      </c>
      <c r="AB184" s="5">
        <v>0.23010332429324523</v>
      </c>
      <c r="AC184" s="5">
        <v>2.7104315121852018E-2</v>
      </c>
      <c r="AD184" s="5">
        <v>1.5788284404938575E-2</v>
      </c>
      <c r="AE184" s="5">
        <v>2.6457277842670757E-2</v>
      </c>
      <c r="AF184" s="5">
        <v>0.75020909412779357</v>
      </c>
      <c r="AG184" s="5">
        <v>3.0605935708706521E-2</v>
      </c>
      <c r="AH184" s="5">
        <v>0.36057581126795146</v>
      </c>
      <c r="AI184" s="5">
        <v>2.1036844979874004E-2</v>
      </c>
      <c r="AJ184" s="5">
        <v>0.24125702558877626</v>
      </c>
      <c r="AK184" s="5">
        <v>3.9214595882052665E-2</v>
      </c>
      <c r="AL184" s="5">
        <v>8.8532022361122217E-2</v>
      </c>
      <c r="AM184" s="5">
        <v>1.3265769195785298E-2</v>
      </c>
      <c r="AN184" s="5">
        <v>0.51946949053552582</v>
      </c>
      <c r="AO184" s="5">
        <v>8.3149405024941211E-2</v>
      </c>
      <c r="AP184" s="5">
        <v>0.11401118927292953</v>
      </c>
      <c r="AQ184" s="5">
        <v>6.0391214924219059E-3</v>
      </c>
      <c r="AR184" s="5">
        <v>2.2678083126150756</v>
      </c>
      <c r="AS184" s="5"/>
      <c r="AT184" s="5"/>
      <c r="AU184" s="5"/>
      <c r="AV184" s="5"/>
      <c r="AW184" s="5"/>
      <c r="AX184" s="5"/>
      <c r="AY184" s="5"/>
      <c r="AZ184" s="5"/>
      <c r="BA184" s="5"/>
      <c r="BB184" s="5"/>
    </row>
    <row r="185" spans="1:54" x14ac:dyDescent="0.3">
      <c r="A185" s="5">
        <v>14200</v>
      </c>
      <c r="B185" s="5"/>
      <c r="C185" s="5">
        <v>3.391469832055432</v>
      </c>
      <c r="D185" s="5">
        <v>8.8217561489061888E-2</v>
      </c>
      <c r="E185" s="5">
        <v>-6.6412802524370637E-3</v>
      </c>
      <c r="F185" s="5">
        <v>1.1259112457138603E-2</v>
      </c>
      <c r="G185" s="5">
        <v>4.0728399307536946E-3</v>
      </c>
      <c r="H185" s="5">
        <v>0.10414890544925018</v>
      </c>
      <c r="I185" s="5">
        <v>-1.2349492809066987E-2</v>
      </c>
      <c r="J185" s="5">
        <v>5.3266807415099905E-2</v>
      </c>
      <c r="K185" s="5">
        <v>-2.9802697104556776E-3</v>
      </c>
      <c r="L185" s="5">
        <v>-4.714578390746544E-2</v>
      </c>
      <c r="M185" s="5">
        <v>-1.5666464026428111E-2</v>
      </c>
      <c r="N185" s="5">
        <v>-0.16236027438218462</v>
      </c>
      <c r="O185" s="5">
        <v>9.2612253200622004E-3</v>
      </c>
      <c r="P185" s="5">
        <v>0.22205171422927933</v>
      </c>
      <c r="Q185" s="5">
        <v>1.3514735997341928E-2</v>
      </c>
      <c r="R185" s="5">
        <v>3.3761423768944317E-2</v>
      </c>
      <c r="S185" s="5">
        <v>3.0621986200053419E-2</v>
      </c>
      <c r="T185" s="5">
        <v>9.6901654001667753E-2</v>
      </c>
      <c r="U185" s="5">
        <v>3.9700860831111261E-2</v>
      </c>
      <c r="V185" s="5">
        <v>0.39352389307160568</v>
      </c>
      <c r="W185" s="5">
        <v>4.6397326309176645E-2</v>
      </c>
      <c r="X185" s="5">
        <v>0.79168280308926897</v>
      </c>
      <c r="Y185" s="5">
        <v>3.6109466000800575E-2</v>
      </c>
      <c r="Z185" s="5">
        <v>0.19764376352908836</v>
      </c>
      <c r="AA185" s="5">
        <v>1.5945699892094371E-2</v>
      </c>
      <c r="AB185" s="5">
        <v>0.22909540601101219</v>
      </c>
      <c r="AC185" s="5">
        <v>2.6999506647601958E-2</v>
      </c>
      <c r="AD185" s="5">
        <v>1.573537129320068E-2</v>
      </c>
      <c r="AE185" s="5">
        <v>2.6382299175713421E-2</v>
      </c>
      <c r="AF185" s="5">
        <v>0.74847277303876181</v>
      </c>
      <c r="AG185" s="5">
        <v>3.0551062558694841E-2</v>
      </c>
      <c r="AH185" s="5">
        <v>0.3601181447031761</v>
      </c>
      <c r="AI185" s="5">
        <v>2.1021202940014732E-2</v>
      </c>
      <c r="AJ185" s="5">
        <v>0.24120497615373182</v>
      </c>
      <c r="AK185" s="5">
        <v>3.9226916529109257E-2</v>
      </c>
      <c r="AL185" s="5">
        <v>8.860694215690755E-2</v>
      </c>
      <c r="AM185" s="5">
        <v>1.3284081969203883E-2</v>
      </c>
      <c r="AN185" s="5">
        <v>0.52046522293916075</v>
      </c>
      <c r="AO185" s="5">
        <v>8.3353568306687539E-2</v>
      </c>
      <c r="AP185" s="5">
        <v>0.11435278154080146</v>
      </c>
      <c r="AQ185" s="5">
        <v>6.0604945118292253E-3</v>
      </c>
      <c r="AR185" s="5">
        <v>2.277070699741496</v>
      </c>
      <c r="AS185" s="5"/>
      <c r="AT185" s="5"/>
      <c r="AU185" s="5"/>
      <c r="AV185" s="5"/>
      <c r="AW185" s="5"/>
      <c r="AX185" s="5"/>
      <c r="AY185" s="5"/>
      <c r="AZ185" s="5"/>
      <c r="BA185" s="5"/>
      <c r="BB185" s="5"/>
    </row>
    <row r="186" spans="1:54" x14ac:dyDescent="0.3">
      <c r="A186" s="5">
        <v>14190</v>
      </c>
      <c r="B186" s="5"/>
      <c r="C186" s="5">
        <v>3.3873852141260383</v>
      </c>
      <c r="D186" s="5">
        <v>8.678381546535191E-2</v>
      </c>
      <c r="E186" s="5">
        <v>-6.5364618138473189E-3</v>
      </c>
      <c r="F186" s="5">
        <v>1.1086716918162692E-2</v>
      </c>
      <c r="G186" s="5">
        <v>4.0124042243277576E-3</v>
      </c>
      <c r="H186" s="5">
        <v>0.10265290434792311</v>
      </c>
      <c r="I186" s="5">
        <v>-1.217798711103237E-2</v>
      </c>
      <c r="J186" s="5">
        <v>5.2552524193805419E-2</v>
      </c>
      <c r="K186" s="5">
        <v>-2.9417358829616326E-3</v>
      </c>
      <c r="L186" s="5">
        <v>-4.6558914056505626E-2</v>
      </c>
      <c r="M186" s="5">
        <v>-1.5479022047341362E-2</v>
      </c>
      <c r="N186" s="5">
        <v>-0.160496492670889</v>
      </c>
      <c r="O186" s="5">
        <v>9.159423624464624E-3</v>
      </c>
      <c r="P186" s="5">
        <v>0.2197194202749885</v>
      </c>
      <c r="Q186" s="5">
        <v>1.3379417242794281E-2</v>
      </c>
      <c r="R186" s="5">
        <v>3.344001039964932E-2</v>
      </c>
      <c r="S186" s="5">
        <v>3.034560033429487E-2</v>
      </c>
      <c r="T186" s="5">
        <v>9.6075135483909849E-2</v>
      </c>
      <c r="U186" s="5">
        <v>3.9382011434772414E-2</v>
      </c>
      <c r="V186" s="5">
        <v>0.39056017099086088</v>
      </c>
      <c r="W186" s="5">
        <v>4.6071187104785791E-2</v>
      </c>
      <c r="X186" s="5">
        <v>0.78651677920425878</v>
      </c>
      <c r="Y186" s="5">
        <v>3.5892103805054983E-2</v>
      </c>
      <c r="Z186" s="5">
        <v>0.19655440134904928</v>
      </c>
      <c r="AA186" s="5">
        <v>1.5865939677446983E-2</v>
      </c>
      <c r="AB186" s="5">
        <v>0.22806671030696052</v>
      </c>
      <c r="AC186" s="5">
        <v>2.6892142697835804E-2</v>
      </c>
      <c r="AD186" s="5">
        <v>1.5680914802712127E-2</v>
      </c>
      <c r="AE186" s="5">
        <v>2.6304656127826287E-2</v>
      </c>
      <c r="AF186" s="5">
        <v>0.74665908454928076</v>
      </c>
      <c r="AG186" s="5">
        <v>3.049297527646741E-2</v>
      </c>
      <c r="AH186" s="5">
        <v>0.35962212543226435</v>
      </c>
      <c r="AI186" s="5">
        <v>2.1003306446693164E-2</v>
      </c>
      <c r="AJ186" s="5">
        <v>0.24112701203563622</v>
      </c>
      <c r="AK186" s="5">
        <v>3.9235037154431343E-2</v>
      </c>
      <c r="AL186" s="5">
        <v>8.8672457639914187E-2</v>
      </c>
      <c r="AM186" s="5">
        <v>1.3301004851616952E-2</v>
      </c>
      <c r="AN186" s="5">
        <v>0.52140758513143071</v>
      </c>
      <c r="AO186" s="5">
        <v>8.3549406735324253E-2</v>
      </c>
      <c r="AP186" s="5">
        <v>0.11468332570159918</v>
      </c>
      <c r="AQ186" s="5">
        <v>6.0813053732279264E-3</v>
      </c>
      <c r="AR186" s="5">
        <v>2.2861320254955313</v>
      </c>
      <c r="AS186" s="5"/>
      <c r="AT186" s="5"/>
      <c r="AU186" s="5"/>
      <c r="AV186" s="5"/>
      <c r="AW186" s="5"/>
      <c r="AX186" s="5"/>
      <c r="AY186" s="5"/>
      <c r="AZ186" s="5"/>
      <c r="BA186" s="5"/>
      <c r="BB186" s="5"/>
    </row>
    <row r="187" spans="1:54" x14ac:dyDescent="0.3">
      <c r="A187" s="5">
        <v>14180</v>
      </c>
      <c r="B187" s="5"/>
      <c r="C187" s="5">
        <v>3.3830243792163825</v>
      </c>
      <c r="D187" s="5">
        <v>8.5363206868897465E-2</v>
      </c>
      <c r="E187" s="5">
        <v>-6.4325339399525835E-3</v>
      </c>
      <c r="F187" s="5">
        <v>1.0915668644067424E-2</v>
      </c>
      <c r="G187" s="5">
        <v>3.9523986876028872E-3</v>
      </c>
      <c r="H187" s="5">
        <v>0.10116648258294589</v>
      </c>
      <c r="I187" s="5">
        <v>-1.2007453801800332E-2</v>
      </c>
      <c r="J187" s="5">
        <v>5.1841751751783169E-2</v>
      </c>
      <c r="K187" s="5">
        <v>-2.9033614775042784E-3</v>
      </c>
      <c r="L187" s="5">
        <v>-4.5974000445688931E-2</v>
      </c>
      <c r="M187" s="5">
        <v>-1.5292048761544479E-2</v>
      </c>
      <c r="N187" s="5">
        <v>-0.15863575814411293</v>
      </c>
      <c r="O187" s="5">
        <v>9.0576964963305986E-3</v>
      </c>
      <c r="P187" s="5">
        <v>0.21738663172480691</v>
      </c>
      <c r="Q187" s="5">
        <v>1.3243935449656052E-2</v>
      </c>
      <c r="R187" s="5">
        <v>3.3117872767357087E-2</v>
      </c>
      <c r="S187" s="5">
        <v>3.0068283927126037E-2</v>
      </c>
      <c r="T187" s="5">
        <v>9.5244850848214338E-2</v>
      </c>
      <c r="U187" s="5">
        <v>3.9061300899734579E-2</v>
      </c>
      <c r="V187" s="5">
        <v>0.38757503190805831</v>
      </c>
      <c r="W187" s="5">
        <v>4.5742194761475105E-2</v>
      </c>
      <c r="X187" s="5">
        <v>0.78129685489110245</v>
      </c>
      <c r="Y187" s="5">
        <v>3.5672062747592451E-2</v>
      </c>
      <c r="Z187" s="5">
        <v>0.19544926729569731</v>
      </c>
      <c r="AA187" s="5">
        <v>1.5784825444698343E-2</v>
      </c>
      <c r="AB187" s="5">
        <v>0.22701750465964712</v>
      </c>
      <c r="AC187" s="5">
        <v>2.678225084083825E-2</v>
      </c>
      <c r="AD187" s="5">
        <v>1.5624928603772884E-2</v>
      </c>
      <c r="AE187" s="5">
        <v>2.6224367467486669E-2</v>
      </c>
      <c r="AF187" s="5">
        <v>0.7447684401560497</v>
      </c>
      <c r="AG187" s="5">
        <v>3.0431685615122446E-2</v>
      </c>
      <c r="AH187" s="5">
        <v>0.35908783159907748</v>
      </c>
      <c r="AI187" s="5">
        <v>2.0983156498439234E-2</v>
      </c>
      <c r="AJ187" s="5">
        <v>0.24102310358666673</v>
      </c>
      <c r="AK187" s="5">
        <v>3.9238946249924057E-2</v>
      </c>
      <c r="AL187" s="5">
        <v>8.8728527787961184E-2</v>
      </c>
      <c r="AM187" s="5">
        <v>1.331652946368222E-2</v>
      </c>
      <c r="AN187" s="5">
        <v>0.52229616289052272</v>
      </c>
      <c r="AO187" s="5">
        <v>8.3736840519121364E-2</v>
      </c>
      <c r="AP187" s="5">
        <v>0.1150026943667293</v>
      </c>
      <c r="AQ187" s="5">
        <v>6.1015464098071849E-3</v>
      </c>
      <c r="AR187" s="5">
        <v>2.2949890805913733</v>
      </c>
      <c r="AS187" s="5"/>
      <c r="AT187" s="5"/>
      <c r="AU187" s="5"/>
      <c r="AV187" s="5"/>
      <c r="AW187" s="5"/>
      <c r="AX187" s="5"/>
      <c r="AY187" s="5"/>
      <c r="AZ187" s="5"/>
      <c r="BA187" s="5"/>
      <c r="BB187" s="5"/>
    </row>
    <row r="188" spans="1:54" x14ac:dyDescent="0.3">
      <c r="A188" s="5">
        <v>14170</v>
      </c>
      <c r="B188" s="5"/>
      <c r="C188" s="5">
        <v>3.3783875281212454</v>
      </c>
      <c r="D188" s="5">
        <v>8.3955835672931634E-2</v>
      </c>
      <c r="E188" s="5">
        <v>-6.3295054112432027E-3</v>
      </c>
      <c r="F188" s="5">
        <v>1.0745984424962041E-2</v>
      </c>
      <c r="G188" s="5">
        <v>3.8928300044660186E-3</v>
      </c>
      <c r="H188" s="5">
        <v>9.9689824712262218E-2</v>
      </c>
      <c r="I188" s="5">
        <v>-1.1837916155182305E-2</v>
      </c>
      <c r="J188" s="5">
        <v>5.1134595512100513E-2</v>
      </c>
      <c r="K188" s="5">
        <v>-2.8651526220652181E-3</v>
      </c>
      <c r="L188" s="5">
        <v>-4.5391142843354972E-2</v>
      </c>
      <c r="M188" s="5">
        <v>-1.5105578002117395E-2</v>
      </c>
      <c r="N188" s="5">
        <v>-0.15677842587405838</v>
      </c>
      <c r="O188" s="5">
        <v>8.9560642986818515E-3</v>
      </c>
      <c r="P188" s="5">
        <v>0.21505383609513568</v>
      </c>
      <c r="Q188" s="5">
        <v>1.3108320050109696E-2</v>
      </c>
      <c r="R188" s="5">
        <v>3.2795083328104921E-2</v>
      </c>
      <c r="S188" s="5">
        <v>2.9790101317720079E-2</v>
      </c>
      <c r="T188" s="5">
        <v>9.4410998087924095E-2</v>
      </c>
      <c r="U188" s="5">
        <v>3.8738807563761121E-2</v>
      </c>
      <c r="V188" s="5">
        <v>0.38456922020073436</v>
      </c>
      <c r="W188" s="5">
        <v>4.5410432746622549E-2</v>
      </c>
      <c r="X188" s="5">
        <v>0.77602437287808756</v>
      </c>
      <c r="Y188" s="5">
        <v>3.5449400005819955E-2</v>
      </c>
      <c r="Z188" s="5">
        <v>0.19432865029498742</v>
      </c>
      <c r="AA188" s="5">
        <v>1.5702378432721036E-2</v>
      </c>
      <c r="AB188" s="5">
        <v>0.22594806271126858</v>
      </c>
      <c r="AC188" s="5">
        <v>2.6669859427880121E-2</v>
      </c>
      <c r="AD188" s="5">
        <v>1.5567426851158916E-2</v>
      </c>
      <c r="AE188" s="5">
        <v>2.6141452814222015E-2</v>
      </c>
      <c r="AF188" s="5">
        <v>0.74280127635248616</v>
      </c>
      <c r="AG188" s="5">
        <v>3.0367206372453149E-2</v>
      </c>
      <c r="AH188" s="5">
        <v>0.35851535382360289</v>
      </c>
      <c r="AI188" s="5">
        <v>2.096075482403905E-2</v>
      </c>
      <c r="AJ188" s="5">
        <v>0.24089322947426992</v>
      </c>
      <c r="AK188" s="5">
        <v>3.9238633635174998E-2</v>
      </c>
      <c r="AL188" s="5">
        <v>8.877511449005622E-2</v>
      </c>
      <c r="AM188" s="5">
        <v>1.3330647844525614E-2</v>
      </c>
      <c r="AN188" s="5">
        <v>0.52313055749845372</v>
      </c>
      <c r="AO188" s="5">
        <v>8.3915792176992313E-2</v>
      </c>
      <c r="AP188" s="5">
        <v>0.11531076304146981</v>
      </c>
      <c r="AQ188" s="5">
        <v>6.1212100914481028E-3</v>
      </c>
      <c r="AR188" s="5">
        <v>2.3036387000938769</v>
      </c>
      <c r="AS188" s="5"/>
      <c r="AT188" s="5"/>
      <c r="AU188" s="5"/>
      <c r="AV188" s="5"/>
      <c r="AW188" s="5"/>
      <c r="AX188" s="5"/>
      <c r="AY188" s="5"/>
      <c r="AZ188" s="5"/>
      <c r="BA188" s="5"/>
      <c r="BB188" s="5"/>
    </row>
    <row r="189" spans="1:54" x14ac:dyDescent="0.3">
      <c r="A189" s="5">
        <v>14160</v>
      </c>
      <c r="B189" s="5"/>
      <c r="C189" s="5">
        <v>3.3734749305501719</v>
      </c>
      <c r="D189" s="5">
        <v>8.2561796484037803E-2</v>
      </c>
      <c r="E189" s="5">
        <v>-6.2273846207583413E-3</v>
      </c>
      <c r="F189" s="5">
        <v>1.0577680425873369E-2</v>
      </c>
      <c r="G189" s="5">
        <v>3.8337046453767059E-3</v>
      </c>
      <c r="H189" s="5">
        <v>9.8223110187653534E-2</v>
      </c>
      <c r="I189" s="5">
        <v>-1.1669396884003249E-2</v>
      </c>
      <c r="J189" s="5">
        <v>5.0431158680309209E-2</v>
      </c>
      <c r="K189" s="5">
        <v>-2.8271153323500345E-3</v>
      </c>
      <c r="L189" s="5">
        <v>-4.4810439434414227E-2</v>
      </c>
      <c r="M189" s="5">
        <v>-1.4919643141554469E-2</v>
      </c>
      <c r="N189" s="5">
        <v>-0.15492484685046212</v>
      </c>
      <c r="O189" s="5">
        <v>8.8545472014375879E-3</v>
      </c>
      <c r="P189" s="5">
        <v>0.21272151722807839</v>
      </c>
      <c r="Q189" s="5">
        <v>1.2972600310619708E-2</v>
      </c>
      <c r="R189" s="5">
        <v>3.2471714267057042E-2</v>
      </c>
      <c r="S189" s="5">
        <v>2.9511116727133514E-2</v>
      </c>
      <c r="T189" s="5">
        <v>9.3573775216705485E-2</v>
      </c>
      <c r="U189" s="5">
        <v>3.8414609929483791E-2</v>
      </c>
      <c r="V189" s="5">
        <v>0.38154348337403921</v>
      </c>
      <c r="W189" s="5">
        <v>4.5075985064487741E-2</v>
      </c>
      <c r="X189" s="5">
        <v>0.77070068777008904</v>
      </c>
      <c r="Y189" s="5">
        <v>3.5224173414970451E-2</v>
      </c>
      <c r="Z189" s="5">
        <v>0.19319284346272719</v>
      </c>
      <c r="AA189" s="5">
        <v>1.5618620261925297E-2</v>
      </c>
      <c r="AB189" s="5">
        <v>0.22485866414867731</v>
      </c>
      <c r="AC189" s="5">
        <v>2.655499758121611E-2</v>
      </c>
      <c r="AD189" s="5">
        <v>1.5508424178381497E-2</v>
      </c>
      <c r="AE189" s="5">
        <v>2.6055932631196304E-2</v>
      </c>
      <c r="AF189" s="5">
        <v>0.74075805448358878</v>
      </c>
      <c r="AG189" s="5">
        <v>3.0299551387757927E-2</v>
      </c>
      <c r="AH189" s="5">
        <v>0.35790479519713259</v>
      </c>
      <c r="AI189" s="5">
        <v>2.0936103884179397E-2</v>
      </c>
      <c r="AJ189" s="5">
        <v>0.24073737672204465</v>
      </c>
      <c r="AK189" s="5">
        <v>3.9234090467631669E-2</v>
      </c>
      <c r="AL189" s="5">
        <v>8.8812182577152204E-2</v>
      </c>
      <c r="AM189" s="5">
        <v>1.3343352457473447E-2</v>
      </c>
      <c r="AN189" s="5">
        <v>0.5239103860073574</v>
      </c>
      <c r="AO189" s="5">
        <v>8.4086186587381526E-2</v>
      </c>
      <c r="AP189" s="5">
        <v>0.11560741019988978</v>
      </c>
      <c r="AQ189" s="5">
        <v>6.1402890290667396E-3</v>
      </c>
      <c r="AR189" s="5">
        <v>2.3120777651717539</v>
      </c>
      <c r="AS189" s="5"/>
      <c r="AT189" s="5"/>
      <c r="AU189" s="5"/>
      <c r="AV189" s="5"/>
      <c r="AW189" s="5"/>
      <c r="AX189" s="5"/>
      <c r="AY189" s="5"/>
      <c r="AZ189" s="5"/>
      <c r="BA189" s="5"/>
      <c r="BB189" s="5"/>
    </row>
    <row r="190" spans="1:54" x14ac:dyDescent="0.3">
      <c r="A190" s="5">
        <v>14150</v>
      </c>
      <c r="B190" s="5"/>
      <c r="C190" s="5">
        <v>3.368286925392451</v>
      </c>
      <c r="D190" s="5">
        <v>8.1181178569803905E-2</v>
      </c>
      <c r="E190" s="5">
        <v>-6.1261795752561299E-3</v>
      </c>
      <c r="F190" s="5">
        <v>1.0410772187252981E-2</v>
      </c>
      <c r="G190" s="5">
        <v>3.775028867044645E-3</v>
      </c>
      <c r="H190" s="5">
        <v>9.6766513334345466E-2</v>
      </c>
      <c r="I190" s="5">
        <v>-1.1501918136343948E-2</v>
      </c>
      <c r="J190" s="5">
        <v>4.9731542222922788E-2</v>
      </c>
      <c r="K190" s="5">
        <v>-2.7892555103139439E-3</v>
      </c>
      <c r="L190" s="5">
        <v>-4.4231986793201887E-2</v>
      </c>
      <c r="M190" s="5">
        <v>-1.4734277081627483E-2</v>
      </c>
      <c r="N190" s="5">
        <v>-0.15307536786560363</v>
      </c>
      <c r="O190" s="5">
        <v>8.7531651743832269E-3</v>
      </c>
      <c r="P190" s="5">
        <v>0.21039015511383824</v>
      </c>
      <c r="Q190" s="5">
        <v>1.2836805320714883E-2</v>
      </c>
      <c r="R190" s="5">
        <v>3.2147837469809384E-2</v>
      </c>
      <c r="S190" s="5">
        <v>2.9231394231983499E-2</v>
      </c>
      <c r="T190" s="5">
        <v>9.2733380185294492E-2</v>
      </c>
      <c r="U190" s="5">
        <v>3.8088786630700575E-2</v>
      </c>
      <c r="V190" s="5">
        <v>0.37849857173446455</v>
      </c>
      <c r="W190" s="5">
        <v>4.4738936219089816E-2</v>
      </c>
      <c r="X190" s="5">
        <v>0.76532716544505208</v>
      </c>
      <c r="Y190" s="5">
        <v>3.4996441442239901E-2</v>
      </c>
      <c r="Z190" s="5">
        <v>0.19204214397365885</v>
      </c>
      <c r="AA190" s="5">
        <v>1.5533572924669881E-2</v>
      </c>
      <c r="AB190" s="5">
        <v>0.22374959458109694</v>
      </c>
      <c r="AC190" s="5">
        <v>2.6437695181656194E-2</v>
      </c>
      <c r="AD190" s="5">
        <v>1.5447935691680473E-2</v>
      </c>
      <c r="AE190" s="5">
        <v>2.5967828217327266E-2</v>
      </c>
      <c r="AF190" s="5">
        <v>0.73863926058703233</v>
      </c>
      <c r="AG190" s="5">
        <v>3.0228735538078588E-2</v>
      </c>
      <c r="AH190" s="5">
        <v>0.35725627127068349</v>
      </c>
      <c r="AI190" s="5">
        <v>2.0909206872702792E-2</v>
      </c>
      <c r="AJ190" s="5">
        <v>0.24055554074628679</v>
      </c>
      <c r="AK190" s="5">
        <v>3.9225309252105788E-2</v>
      </c>
      <c r="AL190" s="5">
        <v>8.8839699851482323E-2</v>
      </c>
      <c r="AM190" s="5">
        <v>1.3354636195589811E-2</v>
      </c>
      <c r="AN190" s="5">
        <v>0.52463528149900251</v>
      </c>
      <c r="AO190" s="5">
        <v>8.4247951036226648E-2</v>
      </c>
      <c r="AP190" s="5">
        <v>0.11589251735874176</v>
      </c>
      <c r="AQ190" s="5">
        <v>6.1587759789168937E-3</v>
      </c>
      <c r="AR190" s="5">
        <v>2.3203032048413683</v>
      </c>
      <c r="AS190" s="5"/>
      <c r="AT190" s="5"/>
      <c r="AU190" s="5"/>
      <c r="AV190" s="5"/>
      <c r="AW190" s="5"/>
      <c r="AX190" s="5"/>
      <c r="AY190" s="5"/>
      <c r="AZ190" s="5"/>
      <c r="BA190" s="5"/>
      <c r="BB190" s="5"/>
    </row>
    <row r="191" spans="1:54" x14ac:dyDescent="0.3">
      <c r="A191" s="5">
        <v>14140</v>
      </c>
      <c r="B191" s="5"/>
      <c r="C191" s="5">
        <v>3.3628239209548481</v>
      </c>
      <c r="D191" s="5">
        <v>7.981406588889095E-2</v>
      </c>
      <c r="E191" s="5">
        <v>-6.0258978965685986E-3</v>
      </c>
      <c r="F191" s="5">
        <v>1.0245274625799525E-2</v>
      </c>
      <c r="G191" s="5">
        <v>3.7168087122203576E-3</v>
      </c>
      <c r="H191" s="5">
        <v>9.5320203333447096E-2</v>
      </c>
      <c r="I191" s="5">
        <v>-1.1335501492108442E-2</v>
      </c>
      <c r="J191" s="5">
        <v>4.9035844847233737E-2</v>
      </c>
      <c r="K191" s="5">
        <v>-2.7515789427582432E-3</v>
      </c>
      <c r="L191" s="5">
        <v>-4.3655879857371072E-2</v>
      </c>
      <c r="M191" s="5">
        <v>-1.4549512243564103E-2</v>
      </c>
      <c r="N191" s="5">
        <v>-0.15123033140224845</v>
      </c>
      <c r="O191" s="5">
        <v>8.6519379802860799E-3</v>
      </c>
      <c r="P191" s="5">
        <v>0.20806022571611651</v>
      </c>
      <c r="Q191" s="5">
        <v>1.2700963981919684E-2</v>
      </c>
      <c r="R191" s="5">
        <v>3.1823524493982333E-2</v>
      </c>
      <c r="S191" s="5">
        <v>2.8950997738308559E-2</v>
      </c>
      <c r="T191" s="5">
        <v>9.1890010798570981E-2</v>
      </c>
      <c r="U191" s="5">
        <v>3.7761416398707712E-2</v>
      </c>
      <c r="V191" s="5">
        <v>0.37543523806293355</v>
      </c>
      <c r="W191" s="5">
        <v>4.4399371176896643E-2</v>
      </c>
      <c r="X191" s="5">
        <v>0.75990518244542671</v>
      </c>
      <c r="Y191" s="5">
        <v>3.4766263160614777E-2</v>
      </c>
      <c r="Z191" s="5">
        <v>0.19087685292844742</v>
      </c>
      <c r="AA191" s="5">
        <v>1.5447258775474617E-2</v>
      </c>
      <c r="AB191" s="5">
        <v>0.22262114541460773</v>
      </c>
      <c r="AC191" s="5">
        <v>2.6317982855718042E-2</v>
      </c>
      <c r="AD191" s="5">
        <v>1.5385976963754405E-2</v>
      </c>
      <c r="AE191" s="5">
        <v>2.5877161698937549E-2</v>
      </c>
      <c r="AF191" s="5">
        <v>0.73644540522053892</v>
      </c>
      <c r="AG191" s="5">
        <v>3.0154774733866331E-2</v>
      </c>
      <c r="AH191" s="5">
        <v>0.3565699100366338</v>
      </c>
      <c r="AI191" s="5">
        <v>2.0880067717470384E-2</v>
      </c>
      <c r="AJ191" s="5">
        <v>0.24034772538814758</v>
      </c>
      <c r="AK191" s="5">
        <v>3.9212283849594118E-2</v>
      </c>
      <c r="AL191" s="5">
        <v>8.8857637114443916E-2</v>
      </c>
      <c r="AM191" s="5">
        <v>1.3364492387014152E-2</v>
      </c>
      <c r="AN191" s="5">
        <v>0.52530489333731079</v>
      </c>
      <c r="AO191" s="5">
        <v>8.4401015263954118E-2</v>
      </c>
      <c r="AP191" s="5">
        <v>0.11616596915026892</v>
      </c>
      <c r="AQ191" s="5">
        <v>6.176663846849415E-3</v>
      </c>
      <c r="AR191" s="5">
        <v>2.3283119976999269</v>
      </c>
      <c r="AS191" s="5"/>
      <c r="AT191" s="5"/>
      <c r="AU191" s="5"/>
      <c r="AV191" s="5"/>
      <c r="AW191" s="5"/>
      <c r="AX191" s="5"/>
      <c r="AY191" s="5"/>
      <c r="AZ191" s="5"/>
      <c r="BA191" s="5"/>
      <c r="BB191" s="5"/>
    </row>
    <row r="192" spans="1:54" x14ac:dyDescent="0.3">
      <c r="A192" s="5">
        <v>14130</v>
      </c>
      <c r="B192" s="5"/>
      <c r="C192" s="5">
        <v>3.3570863951717294</v>
      </c>
      <c r="D192" s="5">
        <v>7.846053712347259E-2</v>
      </c>
      <c r="E192" s="5">
        <v>-5.9265468231392109E-3</v>
      </c>
      <c r="F192" s="5">
        <v>1.0081202035592653E-2</v>
      </c>
      <c r="G192" s="5">
        <v>3.6590500095979124E-3</v>
      </c>
      <c r="H192" s="5">
        <v>9.3884344207208426E-2</v>
      </c>
      <c r="I192" s="5">
        <v>-1.1170167959915777E-2</v>
      </c>
      <c r="J192" s="5">
        <v>4.8344162982472412E-2</v>
      </c>
      <c r="K192" s="5">
        <v>-2.714091299997706E-3</v>
      </c>
      <c r="L192" s="5">
        <v>-4.308221190283508E-2</v>
      </c>
      <c r="M192" s="5">
        <v>-1.4365380558546909E-2</v>
      </c>
      <c r="N192" s="5">
        <v>-0.14939007552458475</v>
      </c>
      <c r="O192" s="5">
        <v>8.550885168161531E-3</v>
      </c>
      <c r="P192" s="5">
        <v>0.20573220080060439</v>
      </c>
      <c r="Q192" s="5">
        <v>1.2565104996841419E-2</v>
      </c>
      <c r="R192" s="5">
        <v>3.1498846541118668E-2</v>
      </c>
      <c r="S192" s="5">
        <v>2.8669990955627861E-2</v>
      </c>
      <c r="T192" s="5">
        <v>9.1043864633016419E-2</v>
      </c>
      <c r="U192" s="5">
        <v>3.7432578028686388E-2</v>
      </c>
      <c r="V192" s="5">
        <v>0.3723542372874461</v>
      </c>
      <c r="W192" s="5">
        <v>4.4057375329349939E-2</v>
      </c>
      <c r="X192" s="5">
        <v>0.75443612536495186</v>
      </c>
      <c r="Y192" s="5">
        <v>3.4533698222407545E-2</v>
      </c>
      <c r="Z192" s="5">
        <v>0.18969727521866017</v>
      </c>
      <c r="AA192" s="5">
        <v>1.5359700521040515E-2</v>
      </c>
      <c r="AB192" s="5">
        <v>0.22147361372347882</v>
      </c>
      <c r="AC192" s="5">
        <v>2.6195891962367563E-2</v>
      </c>
      <c r="AD192" s="5">
        <v>1.5322564027230961E-2</v>
      </c>
      <c r="AE192" s="5">
        <v>2.578395602094425E-2</v>
      </c>
      <c r="AF192" s="5">
        <v>0.73417702327559431</v>
      </c>
      <c r="AG192" s="5">
        <v>3.007768591407612E-2</v>
      </c>
      <c r="AH192" s="5">
        <v>0.35584585190355505</v>
      </c>
      <c r="AI192" s="5">
        <v>2.0848691080829977E-2</v>
      </c>
      <c r="AJ192" s="5">
        <v>0.24011394294135874</v>
      </c>
      <c r="AK192" s="5">
        <v>3.9195009485405677E-2</v>
      </c>
      <c r="AL192" s="5">
        <v>8.8865968193003436E-2</v>
      </c>
      <c r="AM192" s="5">
        <v>1.3372914800093999E-2</v>
      </c>
      <c r="AN192" s="5">
        <v>0.52591888741365911</v>
      </c>
      <c r="AO192" s="5">
        <v>8.4545311511470475E-2</v>
      </c>
      <c r="AP192" s="5">
        <v>0.11642765339386932</v>
      </c>
      <c r="AQ192" s="5">
        <v>6.1939456925247547E-3</v>
      </c>
      <c r="AR192" s="5">
        <v>2.3361011736467594</v>
      </c>
      <c r="AS192" s="5"/>
      <c r="AT192" s="5"/>
      <c r="AU192" s="5"/>
      <c r="AV192" s="5"/>
      <c r="AW192" s="5"/>
      <c r="AX192" s="5"/>
      <c r="AY192" s="5"/>
      <c r="AZ192" s="5"/>
      <c r="BA192" s="5"/>
      <c r="BB192" s="5"/>
    </row>
    <row r="193" spans="1:54" x14ac:dyDescent="0.3">
      <c r="A193" s="5">
        <v>14120</v>
      </c>
      <c r="B193" s="5"/>
      <c r="C193" s="5">
        <v>3.3510748957872303</v>
      </c>
      <c r="D193" s="5">
        <v>7.7120665714000419E-2</v>
      </c>
      <c r="E193" s="5">
        <v>-5.8281332117398861E-3</v>
      </c>
      <c r="F193" s="5">
        <v>9.9185680895348145E-3</v>
      </c>
      <c r="G193" s="5">
        <v>3.6017583738288728E-3</v>
      </c>
      <c r="H193" s="5">
        <v>9.2459094807082018E-2</v>
      </c>
      <c r="I193" s="5">
        <v>-1.1005937974315703E-2</v>
      </c>
      <c r="J193" s="5">
        <v>4.7656590762310103E-2</v>
      </c>
      <c r="K193" s="5">
        <v>-2.6767981345994932E-3</v>
      </c>
      <c r="L193" s="5">
        <v>-4.2511074519767142E-2</v>
      </c>
      <c r="M193" s="5">
        <v>-1.418191345853601E-2</v>
      </c>
      <c r="N193" s="5">
        <v>-0.14755493377219919</v>
      </c>
      <c r="O193" s="5">
        <v>8.4500260666931608E-3</v>
      </c>
      <c r="P193" s="5">
        <v>0.20340654776666903</v>
      </c>
      <c r="Q193" s="5">
        <v>1.24292568584197E-2</v>
      </c>
      <c r="R193" s="5">
        <v>3.1173874428903087E-2</v>
      </c>
      <c r="S193" s="5">
        <v>2.8388437371215613E-2</v>
      </c>
      <c r="T193" s="5">
        <v>9.0195138954602669E-2</v>
      </c>
      <c r="U193" s="5">
        <v>3.7102350346166733E-2</v>
      </c>
      <c r="V193" s="5">
        <v>0.36925632615550297</v>
      </c>
      <c r="W193" s="5">
        <v>4.3713034455249419E-2</v>
      </c>
      <c r="X193" s="5">
        <v>0.74892139023116977</v>
      </c>
      <c r="Y193" s="5">
        <v>3.4298806832516335E-2</v>
      </c>
      <c r="Z193" s="5">
        <v>0.18850371938982183</v>
      </c>
      <c r="AA193" s="5">
        <v>1.5270921210083777E-2</v>
      </c>
      <c r="AB193" s="5">
        <v>0.22030730211842758</v>
      </c>
      <c r="AC193" s="5">
        <v>2.6071454579355585E-2</v>
      </c>
      <c r="AD193" s="5">
        <v>1.5257713367881412E-2</v>
      </c>
      <c r="AE193" s="5">
        <v>2.5688234937590638E-2</v>
      </c>
      <c r="AF193" s="5">
        <v>0.73183467377757905</v>
      </c>
      <c r="AG193" s="5">
        <v>2.9997487040690357E-2</v>
      </c>
      <c r="AH193" s="5">
        <v>0.35508424966422869</v>
      </c>
      <c r="AI193" s="5">
        <v>2.0815082359686921E-2</v>
      </c>
      <c r="AJ193" s="5">
        <v>0.23985421417548108</v>
      </c>
      <c r="AK193" s="5">
        <v>3.917348275658579E-2</v>
      </c>
      <c r="AL193" s="5">
        <v>8.8864669964594994E-2</v>
      </c>
      <c r="AM193" s="5">
        <v>1.3379897648308043E-2</v>
      </c>
      <c r="AN193" s="5">
        <v>0.52647694638474518</v>
      </c>
      <c r="AO193" s="5">
        <v>8.4680774565109543E-2</v>
      </c>
      <c r="AP193" s="5">
        <v>0.1166774611665586</v>
      </c>
      <c r="AQ193" s="5">
        <v>6.2106147335755438E-3</v>
      </c>
      <c r="AR193" s="5">
        <v>2.3436678155914494</v>
      </c>
      <c r="AS193" s="5"/>
      <c r="AT193" s="5"/>
      <c r="AU193" s="5"/>
      <c r="AV193" s="5"/>
      <c r="AW193" s="5"/>
      <c r="AX193" s="5"/>
      <c r="AY193" s="5"/>
      <c r="AZ193" s="5"/>
      <c r="BA193" s="5"/>
      <c r="BB193" s="5"/>
    </row>
    <row r="194" spans="1:54" x14ac:dyDescent="0.3">
      <c r="A194" s="5">
        <v>14110</v>
      </c>
      <c r="B194" s="5"/>
      <c r="C194" s="5">
        <v>3.3447900405091255</v>
      </c>
      <c r="D194" s="5">
        <v>7.5794519896250717E-2</v>
      </c>
      <c r="E194" s="5">
        <v>-5.730663539364779E-3</v>
      </c>
      <c r="F194" s="5">
        <v>9.757385841097194E-3</v>
      </c>
      <c r="G194" s="5">
        <v>3.5449392056464968E-3</v>
      </c>
      <c r="H194" s="5">
        <v>9.1044608804571533E-2</v>
      </c>
      <c r="I194" s="5">
        <v>-1.0842831393327205E-2</v>
      </c>
      <c r="J194" s="5">
        <v>4.6973220008705935E-2</v>
      </c>
      <c r="K194" s="5">
        <v>-2.6397048801936108E-3</v>
      </c>
      <c r="L194" s="5">
        <v>-4.1942557589665884E-2</v>
      </c>
      <c r="M194" s="5">
        <v>-1.3999141867419823E-2</v>
      </c>
      <c r="N194" s="5">
        <v>-0.14572523505714824</v>
      </c>
      <c r="O194" s="5">
        <v>8.3493797778101796E-3</v>
      </c>
      <c r="P194" s="5">
        <v>0.20108372948231573</v>
      </c>
      <c r="Q194" s="5">
        <v>1.229344783934362E-2</v>
      </c>
      <c r="R194" s="5">
        <v>3.0848678563719877E-2</v>
      </c>
      <c r="S194" s="5">
        <v>2.8106400224605234E-2</v>
      </c>
      <c r="T194" s="5">
        <v>8.9344030637166505E-2</v>
      </c>
      <c r="U194" s="5">
        <v>3.6770812173589421E-2</v>
      </c>
      <c r="V194" s="5">
        <v>0.36614226290650542</v>
      </c>
      <c r="W194" s="5">
        <v>4.3366434683021371E-2</v>
      </c>
      <c r="X194" s="5">
        <v>0.74336238188407378</v>
      </c>
      <c r="Y194" s="5">
        <v>3.4061649721426487E-2</v>
      </c>
      <c r="Z194" s="5">
        <v>0.1872964975026345</v>
      </c>
      <c r="AA194" s="5">
        <v>1.518094422299025E-2</v>
      </c>
      <c r="AB194" s="5">
        <v>0.21912251861188267</v>
      </c>
      <c r="AC194" s="5">
        <v>2.5944703489158588E-2</v>
      </c>
      <c r="AD194" s="5">
        <v>1.5191441917582593E-2</v>
      </c>
      <c r="AE194" s="5">
        <v>2.5590023002725316E-2</v>
      </c>
      <c r="AF194" s="5">
        <v>0.72941893967240246</v>
      </c>
      <c r="AG194" s="5">
        <v>2.9914197092672984E-2</v>
      </c>
      <c r="AH194" s="5">
        <v>0.35428526845683156</v>
      </c>
      <c r="AI194" s="5">
        <v>2.0779247685175854E-2</v>
      </c>
      <c r="AJ194" s="5">
        <v>0.2395685683546375</v>
      </c>
      <c r="AK194" s="5">
        <v>3.9147701638627866E-2</v>
      </c>
      <c r="AL194" s="5">
        <v>8.8853722380486375E-2</v>
      </c>
      <c r="AM194" s="5">
        <v>1.3385435594974751E-2</v>
      </c>
      <c r="AN194" s="5">
        <v>0.52697876990280046</v>
      </c>
      <c r="AO194" s="5">
        <v>8.4807341800497676E-2</v>
      </c>
      <c r="AP194" s="5">
        <v>0.11691528687217519</v>
      </c>
      <c r="AQ194" s="5">
        <v>6.2266643497159886E-3</v>
      </c>
      <c r="AR194" s="5">
        <v>2.3510090611475474</v>
      </c>
      <c r="AS194" s="5"/>
      <c r="AT194" s="5"/>
      <c r="AU194" s="5"/>
      <c r="AV194" s="5"/>
      <c r="AW194" s="5"/>
      <c r="AX194" s="5"/>
      <c r="AY194" s="5"/>
      <c r="AZ194" s="5"/>
      <c r="BA194" s="5"/>
      <c r="BB194" s="5"/>
    </row>
    <row r="195" spans="1:54" x14ac:dyDescent="0.3">
      <c r="A195" s="5">
        <v>14100</v>
      </c>
      <c r="B195" s="5"/>
      <c r="C195" s="5">
        <v>3.3382325171340979</v>
      </c>
      <c r="D195" s="5">
        <v>7.4482162740601252E-2</v>
      </c>
      <c r="E195" s="5">
        <v>-5.6341439052977529E-3</v>
      </c>
      <c r="F195" s="5">
        <v>9.5976677263656471E-3</v>
      </c>
      <c r="G195" s="5">
        <v>3.4885976920989415E-3</v>
      </c>
      <c r="H195" s="5">
        <v>8.9641034684848325E-2</v>
      </c>
      <c r="I195" s="5">
        <v>-1.06808674962989E-2</v>
      </c>
      <c r="J195" s="5">
        <v>4.6294140217097789E-2</v>
      </c>
      <c r="K195" s="5">
        <v>-2.6028168503553447E-3</v>
      </c>
      <c r="L195" s="5">
        <v>-4.1376749263493086E-2</v>
      </c>
      <c r="M195" s="5">
        <v>-1.3817096192497144E-2</v>
      </c>
      <c r="N195" s="5">
        <v>-0.14390130356416711</v>
      </c>
      <c r="O195" s="5">
        <v>8.2489651704253184E-3</v>
      </c>
      <c r="P195" s="5">
        <v>0.19876420412251844</v>
      </c>
      <c r="Q195" s="5">
        <v>1.2157705981643388E-2</v>
      </c>
      <c r="R195" s="5">
        <v>3.0523328913564553E-2</v>
      </c>
      <c r="S195" s="5">
        <v>2.7823942482339693E-2</v>
      </c>
      <c r="T195" s="5">
        <v>8.8490736081317758E-2</v>
      </c>
      <c r="U195" s="5">
        <v>3.6438042296985655E-2</v>
      </c>
      <c r="V195" s="5">
        <v>0.36301280694435362</v>
      </c>
      <c r="W195" s="5">
        <v>4.3017662452895011E-2</v>
      </c>
      <c r="X195" s="5">
        <v>0.73776051335130455</v>
      </c>
      <c r="Y195" s="5">
        <v>3.3822288117971409E-2</v>
      </c>
      <c r="Z195" s="5">
        <v>0.18607592499245099</v>
      </c>
      <c r="AA195" s="5">
        <v>1.5089793261296567E-2</v>
      </c>
      <c r="AB195" s="5">
        <v>0.21791957648034024</v>
      </c>
      <c r="AC195" s="5">
        <v>2.5815672164532059E-2</v>
      </c>
      <c r="AD195" s="5">
        <v>1.5123767047030797E-2</v>
      </c>
      <c r="AE195" s="5">
        <v>2.5489345559633558E-2</v>
      </c>
      <c r="AF195" s="5">
        <v>0.72693042759972737</v>
      </c>
      <c r="AG195" s="5">
        <v>2.9827836059356037E-2</v>
      </c>
      <c r="AH195" s="5">
        <v>0.35344908571929312</v>
      </c>
      <c r="AI195" s="5">
        <v>2.0741193921931529E-2</v>
      </c>
      <c r="AJ195" s="5">
        <v>0.23925704325169272</v>
      </c>
      <c r="AK195" s="5">
        <v>3.9117665491464101E-2</v>
      </c>
      <c r="AL195" s="5">
        <v>8.8833108487587006E-2</v>
      </c>
      <c r="AM195" s="5">
        <v>1.3389523757741981E-2</v>
      </c>
      <c r="AN195" s="5">
        <v>0.52742407483794662</v>
      </c>
      <c r="AO195" s="5">
        <v>8.492495322529936E-2</v>
      </c>
      <c r="AP195" s="5">
        <v>0.1171410283092706</v>
      </c>
      <c r="AQ195" s="5">
        <v>6.2420880867948333E-3</v>
      </c>
      <c r="AR195" s="5">
        <v>2.3581221043105827</v>
      </c>
      <c r="AS195" s="5"/>
      <c r="AT195" s="5"/>
      <c r="AU195" s="5"/>
      <c r="AV195" s="5"/>
      <c r="AW195" s="5"/>
      <c r="AX195" s="5"/>
      <c r="AY195" s="5"/>
      <c r="AZ195" s="5"/>
      <c r="BA195" s="5"/>
      <c r="BB195" s="5"/>
    </row>
    <row r="196" spans="1:54" x14ac:dyDescent="0.3">
      <c r="A196" s="5">
        <v>14090</v>
      </c>
      <c r="B196" s="5"/>
      <c r="C196" s="5">
        <v>3.3314030836440991</v>
      </c>
      <c r="D196" s="5">
        <v>7.3183652193495083E-2</v>
      </c>
      <c r="E196" s="5">
        <v>-5.5385800333506117E-3</v>
      </c>
      <c r="F196" s="5">
        <v>9.4394255663824249E-3</v>
      </c>
      <c r="G196" s="5">
        <v>3.432738806890343E-3</v>
      </c>
      <c r="H196" s="5">
        <v>8.8248515743114986E-2</v>
      </c>
      <c r="I196" s="5">
        <v>-1.0520064982089563E-2</v>
      </c>
      <c r="J196" s="5">
        <v>4.5619438542935299E-2</v>
      </c>
      <c r="K196" s="5">
        <v>-2.5661392375596458E-3</v>
      </c>
      <c r="L196" s="5">
        <v>-4.0813735940890328E-2</v>
      </c>
      <c r="M196" s="5">
        <v>-1.3635806316293251E-2</v>
      </c>
      <c r="N196" s="5">
        <v>-0.14208345865405808</v>
      </c>
      <c r="O196" s="5">
        <v>8.1488008743362678E-3</v>
      </c>
      <c r="P196" s="5">
        <v>0.19644842501100729</v>
      </c>
      <c r="Q196" s="5">
        <v>1.2022059086461551E-2</v>
      </c>
      <c r="R196" s="5">
        <v>3.0197894981325562E-2</v>
      </c>
      <c r="S196" s="5">
        <v>2.7541126812982493E-2</v>
      </c>
      <c r="T196" s="5">
        <v>8.7635451133932188E-2</v>
      </c>
      <c r="U196" s="5">
        <v>3.6104119432797552E-2</v>
      </c>
      <c r="V196" s="5">
        <v>0.35986871851043717</v>
      </c>
      <c r="W196" s="5">
        <v>4.2666804479011486E-2</v>
      </c>
      <c r="X196" s="5">
        <v>0.73211720522027712</v>
      </c>
      <c r="Y196" s="5">
        <v>3.358078372186981E-2</v>
      </c>
      <c r="Z196" s="5">
        <v>0.18484232052708977</v>
      </c>
      <c r="AA196" s="5">
        <v>1.4997492337004981E-2</v>
      </c>
      <c r="AB196" s="5">
        <v>0.21669879412389187</v>
      </c>
      <c r="AC196" s="5">
        <v>2.5684394753685058E-2</v>
      </c>
      <c r="AD196" s="5">
        <v>1.5054706558211395E-2</v>
      </c>
      <c r="AE196" s="5">
        <v>2.5386228730426137E-2</v>
      </c>
      <c r="AF196" s="5">
        <v>0.72436976765289651</v>
      </c>
      <c r="AG196" s="5">
        <v>2.9738424933260676E-2</v>
      </c>
      <c r="AH196" s="5">
        <v>0.35257589113681914</v>
      </c>
      <c r="AI196" s="5">
        <v>2.0700928666957309E-2</v>
      </c>
      <c r="AJ196" s="5">
        <v>0.23891968515784759</v>
      </c>
      <c r="AK196" s="5">
        <v>3.9083375064727241E-2</v>
      </c>
      <c r="AL196" s="5">
        <v>8.8802814448673689E-2</v>
      </c>
      <c r="AM196" s="5">
        <v>1.3392157712853067E-2</v>
      </c>
      <c r="AN196" s="5">
        <v>0.52781259549248183</v>
      </c>
      <c r="AO196" s="5">
        <v>8.5033551520805217E-2</v>
      </c>
      <c r="AP196" s="5">
        <v>0.11735458673762814</v>
      </c>
      <c r="AQ196" s="5">
        <v>6.2568796607886754E-3</v>
      </c>
      <c r="AR196" s="5">
        <v>2.3650041971191351</v>
      </c>
      <c r="AS196" s="5"/>
      <c r="AT196" s="5"/>
      <c r="AU196" s="5"/>
      <c r="AV196" s="5"/>
      <c r="AW196" s="5"/>
      <c r="AX196" s="5"/>
      <c r="AY196" s="5"/>
      <c r="AZ196" s="5"/>
      <c r="BA196" s="5"/>
      <c r="BB196" s="5"/>
    </row>
    <row r="197" spans="1:54" x14ac:dyDescent="0.3">
      <c r="A197" s="5">
        <v>14080</v>
      </c>
      <c r="B197" s="5"/>
      <c r="C197" s="5">
        <v>3.3243025682734957</v>
      </c>
      <c r="D197" s="5">
        <v>7.1899041121037552E-2</v>
      </c>
      <c r="E197" s="5">
        <v>-5.4439772742686608E-3</v>
      </c>
      <c r="F197" s="5">
        <v>9.2826705697792635E-3</v>
      </c>
      <c r="G197" s="5">
        <v>3.3773673108286979E-3</v>
      </c>
      <c r="H197" s="5">
        <v>8.6867190083694631E-2</v>
      </c>
      <c r="I197" s="5">
        <v>-1.0360441967567767E-2</v>
      </c>
      <c r="J197" s="5">
        <v>4.494919978955296E-2</v>
      </c>
      <c r="K197" s="5">
        <v>-2.5296771122077562E-3</v>
      </c>
      <c r="L197" s="5">
        <v>-4.0253602250479935E-2</v>
      </c>
      <c r="M197" s="5">
        <v>-1.3455301588714033E-2</v>
      </c>
      <c r="N197" s="5">
        <v>-0.14027201477030588</v>
      </c>
      <c r="O197" s="5">
        <v>8.0489052742935916E-3</v>
      </c>
      <c r="P197" s="5">
        <v>0.19413684046558816</v>
      </c>
      <c r="Q197" s="5">
        <v>1.1886534704009752E-2</v>
      </c>
      <c r="R197" s="5">
        <v>2.9872445778450829E-2</v>
      </c>
      <c r="S197" s="5">
        <v>2.7258015562404748E-2</v>
      </c>
      <c r="T197" s="5">
        <v>8.677837100827876E-2</v>
      </c>
      <c r="U197" s="5">
        <v>3.5769122194858893E-2</v>
      </c>
      <c r="V197" s="5">
        <v>0.35671075835723787</v>
      </c>
      <c r="W197" s="5">
        <v>4.2313947711489559E-2</v>
      </c>
      <c r="X197" s="5">
        <v>0.72643388500765516</v>
      </c>
      <c r="Y197" s="5">
        <v>3.3337198676058173E-2</v>
      </c>
      <c r="Z197" s="5">
        <v>0.18359600586308694</v>
      </c>
      <c r="AA197" s="5">
        <v>1.4904065761738455E-2</v>
      </c>
      <c r="AB197" s="5">
        <v>0.2154604949230205</v>
      </c>
      <c r="AC197" s="5">
        <v>2.5550906065085206E-2</v>
      </c>
      <c r="AD197" s="5">
        <v>1.4984278676628804E-2</v>
      </c>
      <c r="AE197" s="5">
        <v>2.5280699404991818E-2</v>
      </c>
      <c r="AF197" s="5">
        <v>0.72173761312567453</v>
      </c>
      <c r="AG197" s="5">
        <v>2.9645985702355493E-2</v>
      </c>
      <c r="AH197" s="5">
        <v>0.35166588658259218</v>
      </c>
      <c r="AI197" s="5">
        <v>2.0658460248090205E-2</v>
      </c>
      <c r="AJ197" s="5">
        <v>0.23855654888761624</v>
      </c>
      <c r="AK197" s="5">
        <v>3.9044832502275438E-2</v>
      </c>
      <c r="AL197" s="5">
        <v>8.8762829561010864E-2</v>
      </c>
      <c r="AM197" s="5">
        <v>1.3393333499185039E-2</v>
      </c>
      <c r="AN197" s="5">
        <v>0.52814408380690125</v>
      </c>
      <c r="AO197" s="5">
        <v>8.5133082082326533E-2</v>
      </c>
      <c r="AP197" s="5">
        <v>0.11755586694335467</v>
      </c>
      <c r="AQ197" s="5">
        <v>6.2710329617324421E-3</v>
      </c>
      <c r="AR197" s="5">
        <v>2.3716526512976488</v>
      </c>
      <c r="AS197" s="5"/>
      <c r="AT197" s="5"/>
      <c r="AU197" s="5"/>
      <c r="AV197" s="5"/>
      <c r="AW197" s="5"/>
      <c r="AX197" s="5"/>
      <c r="AY197" s="5"/>
      <c r="AZ197" s="5"/>
      <c r="BA197" s="5"/>
      <c r="BB197" s="5"/>
    </row>
    <row r="198" spans="1:54" x14ac:dyDescent="0.3">
      <c r="A198" s="5">
        <v>14070</v>
      </c>
      <c r="B198" s="5"/>
      <c r="C198" s="5">
        <v>3.31693186954673</v>
      </c>
      <c r="D198" s="5">
        <v>7.0628377354677974E-2</v>
      </c>
      <c r="E198" s="5">
        <v>-5.3503406083006584E-3</v>
      </c>
      <c r="F198" s="5">
        <v>9.1274133356973181E-3</v>
      </c>
      <c r="G198" s="5">
        <v>3.3224877523789324E-3</v>
      </c>
      <c r="H198" s="5">
        <v>8.5497190621819388E-2</v>
      </c>
      <c r="I198" s="5">
        <v>-1.0202015986428123E-2</v>
      </c>
      <c r="J198" s="5">
        <v>4.4283506397379595E-2</v>
      </c>
      <c r="K198" s="5">
        <v>-2.4934354217259428E-3</v>
      </c>
      <c r="L198" s="5">
        <v>-3.9696431031254288E-2</v>
      </c>
      <c r="M198" s="5">
        <v>-1.3275610819539558E-2</v>
      </c>
      <c r="N198" s="5">
        <v>-0.13846728134895384</v>
      </c>
      <c r="O198" s="5">
        <v>7.9492965042379012E-3</v>
      </c>
      <c r="P198" s="5">
        <v>0.19182989364707997</v>
      </c>
      <c r="Q198" s="5">
        <v>1.1751160123716718E-2</v>
      </c>
      <c r="R198" s="5">
        <v>2.9547049799015141E-2</v>
      </c>
      <c r="S198" s="5">
        <v>2.6974670729362306E-2</v>
      </c>
      <c r="T198" s="5">
        <v>8.5919690204828286E-2</v>
      </c>
      <c r="U198" s="5">
        <v>3.5433129061556781E-2</v>
      </c>
      <c r="V198" s="5">
        <v>0.35353968742274422</v>
      </c>
      <c r="W198" s="5">
        <v>4.1959179298472767E-2</v>
      </c>
      <c r="X198" s="5">
        <v>0.72071198652659085</v>
      </c>
      <c r="Y198" s="5">
        <v>3.3091595538835103E-2</v>
      </c>
      <c r="Z198" s="5">
        <v>0.18233730570047477</v>
      </c>
      <c r="AA198" s="5">
        <v>1.4809538135743056E-2</v>
      </c>
      <c r="AB198" s="5">
        <v>0.21420500709274579</v>
      </c>
      <c r="AC198" s="5">
        <v>2.5415241551903146E-2</v>
      </c>
      <c r="AD198" s="5">
        <v>1.491250204330144E-2</v>
      </c>
      <c r="AE198" s="5">
        <v>2.5172785229519396E-2</v>
      </c>
      <c r="AF198" s="5">
        <v>0.71903464024592822</v>
      </c>
      <c r="AG198" s="5">
        <v>2.9550541341755009E-2</v>
      </c>
      <c r="AH198" s="5">
        <v>0.35071928605165881</v>
      </c>
      <c r="AI198" s="5">
        <v>2.0613797722061577E-2</v>
      </c>
      <c r="AJ198" s="5">
        <v>0.2381676977791603</v>
      </c>
      <c r="AK198" s="5">
        <v>3.90020413459733E-2</v>
      </c>
      <c r="AL198" s="5">
        <v>8.8713146273343077E-2</v>
      </c>
      <c r="AM198" s="5">
        <v>1.3393047622054784E-2</v>
      </c>
      <c r="AN198" s="5">
        <v>0.52841830955745372</v>
      </c>
      <c r="AO198" s="5">
        <v>8.5223493058359315E-2</v>
      </c>
      <c r="AP198" s="5">
        <v>0.11774477730249004</v>
      </c>
      <c r="AQ198" s="5">
        <v>6.2845420575838836E-3</v>
      </c>
      <c r="AR198" s="5">
        <v>2.3780648398797601</v>
      </c>
      <c r="AS198" s="5"/>
      <c r="AT198" s="5"/>
      <c r="AU198" s="5"/>
      <c r="AV198" s="5"/>
      <c r="AW198" s="5"/>
      <c r="AX198" s="5"/>
      <c r="AY198" s="5"/>
      <c r="AZ198" s="5"/>
      <c r="BA198" s="5"/>
      <c r="BB198" s="5"/>
    </row>
    <row r="199" spans="1:54" x14ac:dyDescent="0.3">
      <c r="A199" s="5">
        <v>14060</v>
      </c>
      <c r="B199" s="5"/>
      <c r="C199" s="5">
        <v>3.3092919562862568</v>
      </c>
      <c r="D199" s="5">
        <v>6.9371703738924012E-2</v>
      </c>
      <c r="E199" s="5">
        <v>-5.2576746479295246E-3</v>
      </c>
      <c r="F199" s="5">
        <v>8.973663856989101E-3</v>
      </c>
      <c r="G199" s="5">
        <v>3.2681044683201183E-3</v>
      </c>
      <c r="H199" s="5">
        <v>8.4138645088094294E-2</v>
      </c>
      <c r="I199" s="5">
        <v>-1.0044803988322604E-2</v>
      </c>
      <c r="J199" s="5">
        <v>4.3622438434480049E-2</v>
      </c>
      <c r="K199" s="5">
        <v>-2.4574189897365352E-3</v>
      </c>
      <c r="L199" s="5">
        <v>-3.9142303315057934E-2</v>
      </c>
      <c r="M199" s="5">
        <v>-1.3096762271260751E-2</v>
      </c>
      <c r="N199" s="5">
        <v>-0.1366695627317798</v>
      </c>
      <c r="O199" s="5">
        <v>7.8499924417089976E-3</v>
      </c>
      <c r="P199" s="5">
        <v>0.18952802241194039</v>
      </c>
      <c r="Q199" s="5">
        <v>1.1615962364572201E-2</v>
      </c>
      <c r="R199" s="5">
        <v>2.9221774994202421E-2</v>
      </c>
      <c r="S199" s="5">
        <v>2.6691153941378155E-2</v>
      </c>
      <c r="T199" s="5">
        <v>8.5059602432794854E-2</v>
      </c>
      <c r="U199" s="5">
        <v>3.5096218343195346E-2</v>
      </c>
      <c r="V199" s="5">
        <v>0.35035626650589291</v>
      </c>
      <c r="W199" s="5">
        <v>4.1602586548181761E-2</v>
      </c>
      <c r="X199" s="5">
        <v>0.71495294925211894</v>
      </c>
      <c r="Y199" s="5">
        <v>3.2844037255836657E-2</v>
      </c>
      <c r="Z199" s="5">
        <v>0.18106654753618384</v>
      </c>
      <c r="AA199" s="5">
        <v>1.4713934336744894E-2</v>
      </c>
      <c r="AB199" s="5">
        <v>0.21293266353422052</v>
      </c>
      <c r="AC199" s="5">
        <v>2.5277437296106636E-2</v>
      </c>
      <c r="AD199" s="5">
        <v>1.4839395706526181E-2</v>
      </c>
      <c r="AE199" s="5">
        <v>2.506251459459561E-2</v>
      </c>
      <c r="AF199" s="5">
        <v>0.71626154789639085</v>
      </c>
      <c r="AG199" s="5">
        <v>2.9452115804862133E-2</v>
      </c>
      <c r="AH199" s="5">
        <v>0.34973631558801932</v>
      </c>
      <c r="AI199" s="5">
        <v>2.0566950872153111E-2</v>
      </c>
      <c r="AJ199" s="5">
        <v>0.23775320368995695</v>
      </c>
      <c r="AK199" s="5">
        <v>3.8955006538722456E-2</v>
      </c>
      <c r="AL199" s="5">
        <v>8.8653760201238621E-2</v>
      </c>
      <c r="AM199" s="5">
        <v>1.3391297056789115E-2</v>
      </c>
      <c r="AN199" s="5">
        <v>0.52863506054504117</v>
      </c>
      <c r="AO199" s="5">
        <v>8.5304735388482988E-2</v>
      </c>
      <c r="AP199" s="5">
        <v>0.11792122984307955</v>
      </c>
      <c r="AQ199" s="5">
        <v>6.2974011980188368E-3</v>
      </c>
      <c r="AR199" s="5">
        <v>2.384238198810837</v>
      </c>
      <c r="AS199" s="5"/>
      <c r="AT199" s="5"/>
      <c r="AU199" s="5"/>
      <c r="AV199" s="5"/>
      <c r="AW199" s="5"/>
      <c r="AX199" s="5"/>
      <c r="AY199" s="5"/>
      <c r="AZ199" s="5"/>
      <c r="BA199" s="5"/>
      <c r="BB199" s="5"/>
    </row>
    <row r="200" spans="1:54" x14ac:dyDescent="0.3">
      <c r="A200" s="5">
        <v>14050</v>
      </c>
      <c r="B200" s="5"/>
      <c r="C200" s="5">
        <v>3.3013838675904732</v>
      </c>
      <c r="D200" s="5">
        <v>6.8129058181035401E-2</v>
      </c>
      <c r="E200" s="5">
        <v>-5.165983640760553E-3</v>
      </c>
      <c r="F200" s="5">
        <v>8.8214315236976142E-3</v>
      </c>
      <c r="G200" s="5">
        <v>3.214221584505158E-3</v>
      </c>
      <c r="H200" s="5">
        <v>8.2791676035606929E-2</v>
      </c>
      <c r="I200" s="5">
        <v>-9.8888223383044906E-3</v>
      </c>
      <c r="J200" s="5">
        <v>4.2966073588423984E-2</v>
      </c>
      <c r="K200" s="5">
        <v>-2.42163251530105E-3</v>
      </c>
      <c r="L200" s="5">
        <v>-3.8591298310164855E-2</v>
      </c>
      <c r="M200" s="5">
        <v>-1.2918783652260065E-2</v>
      </c>
      <c r="N200" s="5">
        <v>-0.13487915808280213</v>
      </c>
      <c r="O200" s="5">
        <v>7.75101070242933E-3</v>
      </c>
      <c r="P200" s="5">
        <v>0.18723165916866152</v>
      </c>
      <c r="Q200" s="5">
        <v>1.1480968165672763E-2</v>
      </c>
      <c r="R200" s="5">
        <v>2.8896688747217451E-2</v>
      </c>
      <c r="S200" s="5">
        <v>2.6407526430944163E-2</v>
      </c>
      <c r="T200" s="5">
        <v>8.4198300532454612E-2</v>
      </c>
      <c r="U200" s="5">
        <v>3.475846814958175E-2</v>
      </c>
      <c r="V200" s="5">
        <v>0.34716125594323344</v>
      </c>
      <c r="W200" s="5">
        <v>4.124425689099722E-2</v>
      </c>
      <c r="X200" s="5">
        <v>0.70915821768513065</v>
      </c>
      <c r="Y200" s="5">
        <v>3.2594587131860482E-2</v>
      </c>
      <c r="Z200" s="5">
        <v>0.17978406151616139</v>
      </c>
      <c r="AA200" s="5">
        <v>1.4617279508668471E-2</v>
      </c>
      <c r="AB200" s="5">
        <v>0.2116438016838651</v>
      </c>
      <c r="AC200" s="5">
        <v>2.5137529992213508E-2</v>
      </c>
      <c r="AD200" s="5">
        <v>1.4764979113417629E-2</v>
      </c>
      <c r="AE200" s="5">
        <v>2.4949916622886099E-2</v>
      </c>
      <c r="AF200" s="5">
        <v>0.71341905732264588</v>
      </c>
      <c r="AG200" s="5">
        <v>2.9350734013958341E-2</v>
      </c>
      <c r="AH200" s="5">
        <v>0.34871721320494359</v>
      </c>
      <c r="AI200" s="5">
        <v>2.0517930205447642E-2</v>
      </c>
      <c r="AJ200" s="5">
        <v>0.23731314698778022</v>
      </c>
      <c r="AK200" s="5">
        <v>3.8903734426735573E-2</v>
      </c>
      <c r="AL200" s="5">
        <v>8.8584670140764335E-2</v>
      </c>
      <c r="AM200" s="5">
        <v>1.3388079252054763E-2</v>
      </c>
      <c r="AN200" s="5">
        <v>0.52879414277527703</v>
      </c>
      <c r="AO200" s="5">
        <v>8.5376762839958542E-2</v>
      </c>
      <c r="AP200" s="5">
        <v>0.11808514030565545</v>
      </c>
      <c r="AQ200" s="5">
        <v>6.3096048181542101E-3</v>
      </c>
      <c r="AR200" s="5">
        <v>2.3901702285284987</v>
      </c>
      <c r="AS200" s="5"/>
      <c r="AT200" s="5"/>
      <c r="AU200" s="5"/>
      <c r="AV200" s="5"/>
      <c r="AW200" s="5"/>
      <c r="AX200" s="5"/>
      <c r="AY200" s="5"/>
      <c r="AZ200" s="5"/>
      <c r="BA200" s="5"/>
      <c r="BB200" s="5"/>
    </row>
    <row r="201" spans="1:54" x14ac:dyDescent="0.3">
      <c r="A201" s="6">
        <v>14040</v>
      </c>
      <c r="B201" s="5"/>
      <c r="C201" s="6">
        <v>3.2932087127814498</v>
      </c>
      <c r="D201" s="6">
        <v>6.6900473702645138E-2</v>
      </c>
      <c r="E201" s="6">
        <v>-5.0752714725634911E-3</v>
      </c>
      <c r="F201" s="6">
        <v>8.6707251268075235E-3</v>
      </c>
      <c r="G201" s="6">
        <v>3.1608430167215026E-3</v>
      </c>
      <c r="H201" s="6">
        <v>8.145640084965429E-2</v>
      </c>
      <c r="I201" s="6">
        <v>-9.7340868165823428E-3</v>
      </c>
      <c r="J201" s="6">
        <v>4.2314487159475153E-2</v>
      </c>
      <c r="K201" s="6">
        <v>-2.3860805722353724E-3</v>
      </c>
      <c r="L201" s="6">
        <v>-3.8043493385953253E-2</v>
      </c>
      <c r="M201" s="6">
        <v>-1.2741702110339228E-2</v>
      </c>
      <c r="N201" s="6">
        <v>-0.13309636130815067</v>
      </c>
      <c r="O201" s="6">
        <v>7.6523686350643801E-3</v>
      </c>
      <c r="P201" s="6">
        <v>0.18494123073799557</v>
      </c>
      <c r="Q201" s="6">
        <v>1.1346203976973817E-2</v>
      </c>
      <c r="R201" s="6">
        <v>2.8571857848641257E-2</v>
      </c>
      <c r="S201" s="6">
        <v>2.6123849012055177E-2</v>
      </c>
      <c r="T201" s="6">
        <v>8.3335976398291448E-2</v>
      </c>
      <c r="U201" s="6">
        <v>3.4419956357853401E-2</v>
      </c>
      <c r="V201" s="6">
        <v>0.34395541528702622</v>
      </c>
      <c r="W201" s="6">
        <v>4.0884277841596636E-2</v>
      </c>
      <c r="X201" s="6">
        <v>0.70332924071534397</v>
      </c>
      <c r="Y201" s="6">
        <v>3.2343308802556869E-2</v>
      </c>
      <c r="Z201" s="6">
        <v>0.17849018028630395</v>
      </c>
      <c r="AA201" s="6">
        <v>1.4519599050223967E-2</v>
      </c>
      <c r="AB201" s="6">
        <v>0.21033876336014021</v>
      </c>
      <c r="AC201" s="6">
        <v>2.499555693071431E-2</v>
      </c>
      <c r="AD201" s="6">
        <v>1.4689272101227094E-2</v>
      </c>
      <c r="AE201" s="6">
        <v>2.4835021156406494E-2</v>
      </c>
      <c r="AF201" s="6">
        <v>0.71050791182849637</v>
      </c>
      <c r="AG201" s="6">
        <v>2.9246421850246146E-2</v>
      </c>
      <c r="AH201" s="6">
        <v>0.34766222879853831</v>
      </c>
      <c r="AI201" s="6">
        <v>2.046674694967511E-2</v>
      </c>
      <c r="AJ201" s="6">
        <v>0.23684761653697936</v>
      </c>
      <c r="AK201" s="6">
        <v>3.8848232761048193E-2</v>
      </c>
      <c r="AL201" s="6">
        <v>8.8505878080472847E-2</v>
      </c>
      <c r="AM201" s="6">
        <v>1.3383392132944682E-2</v>
      </c>
      <c r="AN201" s="6">
        <v>0.52889538062952002</v>
      </c>
      <c r="AO201" s="6">
        <v>8.5439532042992108E-2</v>
      </c>
      <c r="AP201" s="6">
        <v>0.11823642820207436</v>
      </c>
      <c r="AQ201" s="5">
        <v>6.3211475421955212E-3</v>
      </c>
      <c r="AR201" s="5">
        <v>2.3958584955198239</v>
      </c>
    </row>
    <row r="202" spans="1:54" x14ac:dyDescent="0.3">
      <c r="A202" s="6">
        <v>14030</v>
      </c>
      <c r="B202" s="5"/>
      <c r="C202" s="6">
        <v>3.2847676713222218</v>
      </c>
      <c r="D202" s="6">
        <v>6.5685978493253083E-2</v>
      </c>
      <c r="E202" s="6">
        <v>-4.9855416704650294E-3</v>
      </c>
      <c r="F202" s="6">
        <v>8.5215528622632312E-3</v>
      </c>
      <c r="G202" s="6">
        <v>3.1079724716514901E-3</v>
      </c>
      <c r="H202" s="6">
        <v>8.0132931760055218E-2</v>
      </c>
      <c r="I202" s="6">
        <v>-9.5806126185817506E-3</v>
      </c>
      <c r="J202" s="6">
        <v>4.1667752055094459E-2</v>
      </c>
      <c r="K202" s="6">
        <v>-2.3507676084968893E-3</v>
      </c>
      <c r="L202" s="6">
        <v>-3.7498964058678981E-2</v>
      </c>
      <c r="M202" s="6">
        <v>-1.2565544226594557E-2</v>
      </c>
      <c r="N202" s="6">
        <v>-0.13132146097932998</v>
      </c>
      <c r="O202" s="6">
        <v>7.5540833161620328E-3</v>
      </c>
      <c r="P202" s="6">
        <v>0.18265715821708556</v>
      </c>
      <c r="Q202" s="6">
        <v>1.1211695950252926E-2</v>
      </c>
      <c r="R202" s="6">
        <v>2.8247348472243534E-2</v>
      </c>
      <c r="S202" s="6">
        <v>2.5840182057090388E-2</v>
      </c>
      <c r="T202" s="6">
        <v>8.2472820903012556E-2</v>
      </c>
      <c r="U202" s="6">
        <v>3.4080760580567963E-2</v>
      </c>
      <c r="V202" s="6">
        <v>0.34073950298497685</v>
      </c>
      <c r="W202" s="6">
        <v>4.0522736961169974E-2</v>
      </c>
      <c r="X202" s="6">
        <v>0.69746747098365991</v>
      </c>
      <c r="Y202" s="6">
        <v>3.2090266206006024E-2</v>
      </c>
      <c r="Z202" s="6">
        <v>0.17718523884230128</v>
      </c>
      <c r="AA202" s="6">
        <v>1.4420918603370992E-2</v>
      </c>
      <c r="AB202" s="6">
        <v>0.20901789460805839</v>
      </c>
      <c r="AC202" s="6">
        <v>2.4851555981174837E-2</v>
      </c>
      <c r="AD202" s="6">
        <v>1.4612294888446717E-2</v>
      </c>
      <c r="AE202" s="6">
        <v>2.4717858743390747E-2</v>
      </c>
      <c r="AF202" s="6">
        <v>0.70752887645888296</v>
      </c>
      <c r="AG202" s="6">
        <v>2.9139206143348657E-2</v>
      </c>
      <c r="AH202" s="6">
        <v>0.34657162405460185</v>
      </c>
      <c r="AI202" s="6">
        <v>2.0413413049653953E-2</v>
      </c>
      <c r="AJ202" s="6">
        <v>0.23635670968004185</v>
      </c>
      <c r="AK202" s="6">
        <v>3.8788510698263688E-2</v>
      </c>
      <c r="AL202" s="6">
        <v>8.8417389211684377E-2</v>
      </c>
      <c r="AM202" s="6">
        <v>1.3377234103816948E-2</v>
      </c>
      <c r="AN202" s="6">
        <v>0.52893861702670975</v>
      </c>
      <c r="AO202" s="6">
        <v>8.5493002524630615E-2</v>
      </c>
      <c r="AP202" s="6">
        <v>0.11837501687265846</v>
      </c>
      <c r="AQ202" s="5">
        <v>6.3320241870059215E-3</v>
      </c>
      <c r="AR202" s="5">
        <v>2.4013006338540039</v>
      </c>
    </row>
    <row r="203" spans="1:54" x14ac:dyDescent="0.3">
      <c r="A203" s="6">
        <v>14020</v>
      </c>
      <c r="B203" s="5"/>
      <c r="C203" s="6">
        <v>3.2760619927034544</v>
      </c>
      <c r="D203" s="6">
        <v>6.4485595965535505E-2</v>
      </c>
      <c r="E203" s="6">
        <v>-4.8967974062878077E-3</v>
      </c>
      <c r="F203" s="6">
        <v>8.3739223352484252E-3</v>
      </c>
      <c r="G203" s="6">
        <v>3.0556134479304653E-3</v>
      </c>
      <c r="H203" s="6">
        <v>7.8821375856015716E-2</v>
      </c>
      <c r="I203" s="6">
        <v>-9.4284143553114378E-3</v>
      </c>
      <c r="J203" s="6">
        <v>4.102593878574852E-2</v>
      </c>
      <c r="K203" s="6">
        <v>-2.3156979456432215E-3</v>
      </c>
      <c r="L203" s="6">
        <v>-3.6957783978348077E-2</v>
      </c>
      <c r="M203" s="6">
        <v>-1.2390336009642216E-2</v>
      </c>
      <c r="N203" s="6">
        <v>-0.12955474025989624</v>
      </c>
      <c r="O203" s="6">
        <v>7.4561715452730794E-3</v>
      </c>
      <c r="P203" s="6">
        <v>0.18037985684755894</v>
      </c>
      <c r="Q203" s="6">
        <v>1.107746993028927E-2</v>
      </c>
      <c r="R203" s="6">
        <v>2.7923226151265534E-2</v>
      </c>
      <c r="S203" s="6">
        <v>2.5556585474054226E-2</v>
      </c>
      <c r="T203" s="6">
        <v>8.1609023822482779E-2</v>
      </c>
      <c r="U203" s="6">
        <v>3.3740958134074801E-2</v>
      </c>
      <c r="V203" s="6">
        <v>0.3375142760618039</v>
      </c>
      <c r="W203" s="6">
        <v>4.0159721819737836E-2</v>
      </c>
      <c r="X203" s="6">
        <v>0.69157436424434904</v>
      </c>
      <c r="Y203" s="6">
        <v>3.1835523554198872E-2</v>
      </c>
      <c r="Z203" s="6">
        <v>0.1758695743784886</v>
      </c>
      <c r="AA203" s="6">
        <v>1.4321264041665888E-2</v>
      </c>
      <c r="AB203" s="6">
        <v>0.20768154554152857</v>
      </c>
      <c r="AC203" s="6">
        <v>2.470556557502928E-2</v>
      </c>
      <c r="AD203" s="6">
        <v>1.4534068065704361E-2</v>
      </c>
      <c r="AE203" s="6">
        <v>2.4598460624765152E-2</v>
      </c>
      <c r="AF203" s="6">
        <v>0.70448273767053193</v>
      </c>
      <c r="AG203" s="6">
        <v>2.9029114660271534E-2</v>
      </c>
      <c r="AH203" s="6">
        <v>0.34544567234879947</v>
      </c>
      <c r="AI203" s="6">
        <v>2.0357941163328685E-2</v>
      </c>
      <c r="AJ203" s="6">
        <v>0.23584053221443094</v>
      </c>
      <c r="AK203" s="6">
        <v>3.8724578800526654E-2</v>
      </c>
      <c r="AL203" s="6">
        <v>8.8319211937047032E-2</v>
      </c>
      <c r="AM203" s="6">
        <v>1.3369604050882907E-2</v>
      </c>
      <c r="AN203" s="6">
        <v>0.52892371357583268</v>
      </c>
      <c r="AO203" s="6">
        <v>8.553713674125682E-2</v>
      </c>
      <c r="AP203" s="6">
        <v>0.1185008335415882</v>
      </c>
      <c r="AQ203" s="5">
        <v>6.3422297655936627E-3</v>
      </c>
      <c r="AR203" s="5">
        <v>2.4064943466891986</v>
      </c>
    </row>
    <row r="204" spans="1:54" x14ac:dyDescent="0.3">
      <c r="A204" s="6">
        <v>14010</v>
      </c>
      <c r="B204" s="5"/>
      <c r="C204" s="6">
        <v>3.2670929962993127</v>
      </c>
      <c r="D204" s="6">
        <v>6.3299344812417377E-2</v>
      </c>
      <c r="E204" s="6">
        <v>-4.8090415000324755E-3</v>
      </c>
      <c r="F204" s="6">
        <v>8.2278405647216793E-3</v>
      </c>
      <c r="G204" s="6">
        <v>3.0037692373011096E-3</v>
      </c>
      <c r="H204" s="6">
        <v>7.752183510351239E-2</v>
      </c>
      <c r="I204" s="6">
        <v>-9.2775060540310171E-3</v>
      </c>
      <c r="J204" s="6">
        <v>4.0389115462014853E-2</v>
      </c>
      <c r="K204" s="6">
        <v>-2.2808757783624898E-3</v>
      </c>
      <c r="L204" s="6">
        <v>-3.6420024916688228E-2</v>
      </c>
      <c r="M204" s="6">
        <v>-1.2216102890193471E-2</v>
      </c>
      <c r="N204" s="6">
        <v>-0.12779647683557735</v>
      </c>
      <c r="O204" s="6">
        <v>7.3586498402547565E-3</v>
      </c>
      <c r="P204" s="6">
        <v>0.1781097358876523</v>
      </c>
      <c r="Q204" s="6">
        <v>1.094355144626317E-2</v>
      </c>
      <c r="R204" s="6">
        <v>2.7599555755186217E-2</v>
      </c>
      <c r="S204" s="6">
        <v>2.5273118684190486E-2</v>
      </c>
      <c r="T204" s="6">
        <v>8.0744773761619704E-2</v>
      </c>
      <c r="U204" s="6">
        <v>3.3400626007186879E-2</v>
      </c>
      <c r="V204" s="6">
        <v>0.33428048980284786</v>
      </c>
      <c r="W204" s="6">
        <v>3.979531995859685E-2</v>
      </c>
      <c r="X204" s="6">
        <v>0.68565137872745285</v>
      </c>
      <c r="Y204" s="6">
        <v>3.1579145304441059E-2</v>
      </c>
      <c r="Z204" s="6">
        <v>0.17454352613580854</v>
      </c>
      <c r="AA204" s="6">
        <v>1.4220661458500799E-2</v>
      </c>
      <c r="AB204" s="6">
        <v>0.20633007018364369</v>
      </c>
      <c r="AC204" s="6">
        <v>2.4557624688075087E-2</v>
      </c>
      <c r="AD204" s="6">
        <v>1.4454612586454691E-2</v>
      </c>
      <c r="AE204" s="6">
        <v>2.4476858720235736E-2</v>
      </c>
      <c r="AF204" s="6">
        <v>0.70137030299051817</v>
      </c>
      <c r="AG204" s="6">
        <v>2.891617609383303E-2</v>
      </c>
      <c r="AH204" s="6">
        <v>0.34428465864020685</v>
      </c>
      <c r="AI204" s="6">
        <v>2.0300344657404684E-2</v>
      </c>
      <c r="AJ204" s="6">
        <v>0.23529919836469274</v>
      </c>
      <c r="AK204" s="6">
        <v>3.8656449034721041E-2</v>
      </c>
      <c r="AL204" s="6">
        <v>8.8211357877359828E-2</v>
      </c>
      <c r="AM204" s="6">
        <v>1.336050134454134E-2</v>
      </c>
      <c r="AN204" s="6">
        <v>0.52885055071885645</v>
      </c>
      <c r="AO204" s="6">
        <v>8.5571900109652224E-2</v>
      </c>
      <c r="AP204" s="6">
        <v>0.11861380937049701</v>
      </c>
      <c r="AQ204" s="5">
        <v>6.3517594905149726E-3</v>
      </c>
      <c r="AR204" s="5">
        <v>2.4114374077523335</v>
      </c>
    </row>
    <row r="205" spans="1:54" x14ac:dyDescent="0.3">
      <c r="A205" s="6">
        <v>14000</v>
      </c>
      <c r="B205" s="5"/>
      <c r="C205" s="6">
        <v>3.2578620711923576</v>
      </c>
      <c r="D205" s="6">
        <v>6.2127239065849507E-2</v>
      </c>
      <c r="E205" s="6">
        <v>-4.7222764234988194E-3</v>
      </c>
      <c r="F205" s="6">
        <v>8.083313988202414E-3</v>
      </c>
      <c r="G205" s="6">
        <v>2.952442925862359E-3</v>
      </c>
      <c r="H205" s="6">
        <v>7.6234406365158963E-2</v>
      </c>
      <c r="I205" s="6">
        <v>-9.1279011592170119E-3</v>
      </c>
      <c r="J205" s="6">
        <v>3.9757347792973845E-2</v>
      </c>
      <c r="K205" s="6">
        <v>-2.2463051740745791E-3</v>
      </c>
      <c r="L205" s="6">
        <v>-3.58857567562176E-2</v>
      </c>
      <c r="M205" s="6">
        <v>-1.2042869715981763E-2</v>
      </c>
      <c r="N205" s="6">
        <v>-0.12604694284785156</v>
      </c>
      <c r="O205" s="6">
        <v>7.2615344327592035E-3</v>
      </c>
      <c r="P205" s="6">
        <v>0.1758471984884149</v>
      </c>
      <c r="Q205" s="6">
        <v>1.0809965703380595E-2</v>
      </c>
      <c r="R205" s="6">
        <v>2.7276401466983992E-2</v>
      </c>
      <c r="S205" s="6">
        <v>2.4989840599981529E-2</v>
      </c>
      <c r="T205" s="6">
        <v>7.988025808129498E-2</v>
      </c>
      <c r="U205" s="6">
        <v>3.3059840830173291E-2</v>
      </c>
      <c r="V205" s="6">
        <v>0.33103889743990933</v>
      </c>
      <c r="W205" s="6">
        <v>3.9429618852915307E-2</v>
      </c>
      <c r="X205" s="6">
        <v>0.67969997450182662</v>
      </c>
      <c r="Y205" s="6">
        <v>3.1321196130698198E-2</v>
      </c>
      <c r="Z205" s="6">
        <v>0.17320743524897822</v>
      </c>
      <c r="AA205" s="6">
        <v>1.4119137155241629E-2</v>
      </c>
      <c r="AB205" s="6">
        <v>0.20496382630500798</v>
      </c>
      <c r="AC205" s="6">
        <v>2.4407772822680793E-2</v>
      </c>
      <c r="AD205" s="6">
        <v>1.437394975747267E-2</v>
      </c>
      <c r="AE205" s="6">
        <v>2.4353085613997814E-2</v>
      </c>
      <c r="AF205" s="6">
        <v>0.69819240066294097</v>
      </c>
      <c r="AG205" s="6">
        <v>2.8800420050568432E-2</v>
      </c>
      <c r="AH205" s="6">
        <v>0.34308887935826793</v>
      </c>
      <c r="AI205" s="6">
        <v>2.0240637602581584E-2</v>
      </c>
      <c r="AJ205" s="6">
        <v>0.23473283074983056</v>
      </c>
      <c r="AK205" s="6">
        <v>3.8584134770889816E-2</v>
      </c>
      <c r="AL205" s="6">
        <v>8.8093841876645249E-2</v>
      </c>
      <c r="AM205" s="6">
        <v>1.3349925841455498E-2</v>
      </c>
      <c r="AN205" s="6">
        <v>0.52871902786397296</v>
      </c>
      <c r="AO205" s="6">
        <v>8.5597261036596442E-2</v>
      </c>
      <c r="AP205" s="6">
        <v>0.11871387951021754</v>
      </c>
      <c r="AQ205" s="5">
        <v>6.3606087771893903E-3</v>
      </c>
      <c r="AR205" s="5">
        <v>2.416127662790637</v>
      </c>
    </row>
    <row r="206" spans="1:54" x14ac:dyDescent="0.3">
      <c r="AR206" s="5"/>
    </row>
  </sheetData>
  <pageMargins left="0.7" right="0.7" top="0.78740157499999996" bottom="0.78740157499999996"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E7E6F-037B-46B2-8C4F-34EDD951406A}">
  <sheetPr codeName="Tabelle15"/>
  <dimension ref="A1:F9"/>
  <sheetViews>
    <sheetView workbookViewId="0">
      <selection sqref="A1:F9"/>
    </sheetView>
  </sheetViews>
  <sheetFormatPr baseColWidth="10" defaultRowHeight="14.4" x14ac:dyDescent="0.3"/>
  <cols>
    <col min="1" max="1" width="23.44140625" bestFit="1" customWidth="1"/>
    <col min="2" max="3" width="12.44140625" bestFit="1" customWidth="1"/>
    <col min="4" max="4" width="7.88671875" bestFit="1" customWidth="1"/>
    <col min="5" max="5" width="9.88671875" bestFit="1" customWidth="1"/>
    <col min="6" max="6" width="11.5546875" bestFit="1" customWidth="1"/>
  </cols>
  <sheetData>
    <row r="1" spans="1:6" x14ac:dyDescent="0.3">
      <c r="A1" t="s">
        <v>94</v>
      </c>
      <c r="B1" t="s">
        <v>95</v>
      </c>
      <c r="C1" t="s">
        <v>122</v>
      </c>
      <c r="D1" t="s">
        <v>97</v>
      </c>
      <c r="E1" t="s">
        <v>96</v>
      </c>
      <c r="F1" t="s">
        <v>73</v>
      </c>
    </row>
    <row r="2" spans="1:6" x14ac:dyDescent="0.3">
      <c r="A2" t="s">
        <v>98</v>
      </c>
      <c r="B2" t="s">
        <v>400</v>
      </c>
      <c r="C2" t="s">
        <v>401</v>
      </c>
      <c r="D2">
        <v>26</v>
      </c>
      <c r="E2">
        <v>4128</v>
      </c>
      <c r="F2" t="s">
        <v>402</v>
      </c>
    </row>
    <row r="3" spans="1:6" x14ac:dyDescent="0.3">
      <c r="A3" t="s">
        <v>70</v>
      </c>
      <c r="B3" t="s">
        <v>401</v>
      </c>
      <c r="C3" t="s">
        <v>397</v>
      </c>
      <c r="D3">
        <v>24</v>
      </c>
      <c r="E3">
        <v>3716</v>
      </c>
      <c r="F3" t="s">
        <v>399</v>
      </c>
    </row>
    <row r="4" spans="1:6" x14ac:dyDescent="0.3">
      <c r="A4" t="s">
        <v>395</v>
      </c>
      <c r="B4" t="s">
        <v>403</v>
      </c>
      <c r="C4" t="s">
        <v>404</v>
      </c>
      <c r="D4">
        <v>47</v>
      </c>
      <c r="E4">
        <v>7443</v>
      </c>
      <c r="F4" t="s">
        <v>405</v>
      </c>
    </row>
    <row r="5" spans="1:6" x14ac:dyDescent="0.3">
      <c r="A5" t="s">
        <v>139</v>
      </c>
      <c r="B5" t="s">
        <v>406</v>
      </c>
      <c r="C5" t="s">
        <v>407</v>
      </c>
      <c r="D5">
        <v>44</v>
      </c>
      <c r="E5">
        <v>6980</v>
      </c>
      <c r="F5" t="s">
        <v>408</v>
      </c>
    </row>
    <row r="6" spans="1:6" x14ac:dyDescent="0.3">
      <c r="A6" t="s">
        <v>99</v>
      </c>
      <c r="B6" t="s">
        <v>409</v>
      </c>
      <c r="C6" t="s">
        <v>410</v>
      </c>
      <c r="D6">
        <v>44</v>
      </c>
      <c r="E6">
        <v>6957</v>
      </c>
      <c r="F6" t="s">
        <v>408</v>
      </c>
    </row>
    <row r="7" spans="1:6" x14ac:dyDescent="0.3">
      <c r="A7" t="s">
        <v>372</v>
      </c>
      <c r="B7" t="s">
        <v>400</v>
      </c>
      <c r="C7" t="s">
        <v>411</v>
      </c>
      <c r="D7">
        <v>55</v>
      </c>
      <c r="E7">
        <v>8600</v>
      </c>
      <c r="F7" t="s">
        <v>402</v>
      </c>
    </row>
    <row r="8" spans="1:6" x14ac:dyDescent="0.3">
      <c r="A8" t="s">
        <v>389</v>
      </c>
      <c r="B8" t="s">
        <v>412</v>
      </c>
      <c r="C8" t="s">
        <v>398</v>
      </c>
      <c r="D8">
        <v>-21</v>
      </c>
      <c r="E8">
        <v>-3286</v>
      </c>
      <c r="F8" t="s">
        <v>399</v>
      </c>
    </row>
    <row r="9" spans="1:6" x14ac:dyDescent="0.3">
      <c r="A9" t="s">
        <v>202</v>
      </c>
      <c r="B9" t="s">
        <v>400</v>
      </c>
      <c r="C9" t="s">
        <v>411</v>
      </c>
      <c r="D9">
        <v>55</v>
      </c>
      <c r="E9">
        <v>8600</v>
      </c>
      <c r="F9" t="s">
        <v>402</v>
      </c>
    </row>
  </sheetData>
  <phoneticPr fontId="19" type="noConversion"/>
  <pageMargins left="0.7" right="0.7" top="0.78740157499999996" bottom="0.78740157499999996"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18B5B-A8C0-4A10-97DB-5C96A37EF324}">
  <sheetPr codeName="Tabelle9"/>
  <dimension ref="A1:E10"/>
  <sheetViews>
    <sheetView workbookViewId="0">
      <selection sqref="A1:E10"/>
    </sheetView>
  </sheetViews>
  <sheetFormatPr baseColWidth="10" defaultRowHeight="14.4" x14ac:dyDescent="0.3"/>
  <cols>
    <col min="1" max="1" width="11.6640625" bestFit="1" customWidth="1"/>
    <col min="2" max="2" width="7.88671875" bestFit="1" customWidth="1"/>
    <col min="3" max="4" width="10.44140625" bestFit="1" customWidth="1"/>
    <col min="5" max="5" width="8.88671875" bestFit="1" customWidth="1"/>
  </cols>
  <sheetData>
    <row r="1" spans="1:5" x14ac:dyDescent="0.3">
      <c r="A1" t="s">
        <v>73</v>
      </c>
      <c r="B1" t="s">
        <v>150</v>
      </c>
      <c r="C1" t="s">
        <v>151</v>
      </c>
      <c r="D1" t="s">
        <v>152</v>
      </c>
      <c r="E1" t="s">
        <v>153</v>
      </c>
    </row>
    <row r="2" spans="1:5" x14ac:dyDescent="0.3">
      <c r="A2" t="s">
        <v>814</v>
      </c>
      <c r="B2" t="s">
        <v>144</v>
      </c>
      <c r="C2" t="s">
        <v>815</v>
      </c>
      <c r="D2" t="s">
        <v>815</v>
      </c>
      <c r="E2" t="s">
        <v>144</v>
      </c>
    </row>
    <row r="3" spans="1:5" x14ac:dyDescent="0.3">
      <c r="A3" t="s">
        <v>816</v>
      </c>
      <c r="B3" t="s">
        <v>144</v>
      </c>
      <c r="C3" t="s">
        <v>817</v>
      </c>
      <c r="D3" t="s">
        <v>817</v>
      </c>
      <c r="E3" t="s">
        <v>144</v>
      </c>
    </row>
    <row r="4" spans="1:5" x14ac:dyDescent="0.3">
      <c r="A4" t="s">
        <v>818</v>
      </c>
      <c r="B4" t="s">
        <v>144</v>
      </c>
      <c r="C4" t="s">
        <v>819</v>
      </c>
      <c r="D4" t="s">
        <v>819</v>
      </c>
      <c r="E4" t="s">
        <v>144</v>
      </c>
    </row>
    <row r="5" spans="1:5" x14ac:dyDescent="0.3">
      <c r="A5" t="s">
        <v>820</v>
      </c>
      <c r="B5" t="s">
        <v>144</v>
      </c>
      <c r="C5" t="s">
        <v>815</v>
      </c>
      <c r="D5" t="s">
        <v>815</v>
      </c>
      <c r="E5" t="s">
        <v>144</v>
      </c>
    </row>
    <row r="6" spans="1:5" x14ac:dyDescent="0.3">
      <c r="A6" t="s">
        <v>821</v>
      </c>
      <c r="B6" t="s">
        <v>144</v>
      </c>
      <c r="C6" t="s">
        <v>822</v>
      </c>
      <c r="D6" t="s">
        <v>822</v>
      </c>
      <c r="E6" t="s">
        <v>144</v>
      </c>
    </row>
    <row r="7" spans="1:5" x14ac:dyDescent="0.3">
      <c r="A7" t="s">
        <v>823</v>
      </c>
      <c r="B7" t="s">
        <v>144</v>
      </c>
      <c r="C7" t="s">
        <v>824</v>
      </c>
      <c r="D7" t="s">
        <v>824</v>
      </c>
      <c r="E7" t="s">
        <v>144</v>
      </c>
    </row>
    <row r="8" spans="1:5" x14ac:dyDescent="0.3">
      <c r="A8" t="s">
        <v>825</v>
      </c>
      <c r="B8" t="s">
        <v>144</v>
      </c>
      <c r="C8" t="s">
        <v>826</v>
      </c>
      <c r="D8" t="s">
        <v>826</v>
      </c>
      <c r="E8" t="s">
        <v>144</v>
      </c>
    </row>
    <row r="9" spans="1:5" x14ac:dyDescent="0.3">
      <c r="A9" t="s">
        <v>827</v>
      </c>
      <c r="B9" t="s">
        <v>144</v>
      </c>
      <c r="C9" t="s">
        <v>828</v>
      </c>
      <c r="D9" t="s">
        <v>828</v>
      </c>
      <c r="E9" t="s">
        <v>144</v>
      </c>
    </row>
    <row r="10" spans="1:5" x14ac:dyDescent="0.3">
      <c r="A10" t="s">
        <v>829</v>
      </c>
      <c r="B10" t="s">
        <v>144</v>
      </c>
      <c r="C10" t="s">
        <v>828</v>
      </c>
      <c r="D10" t="s">
        <v>828</v>
      </c>
      <c r="E10" t="s">
        <v>144</v>
      </c>
    </row>
  </sheetData>
  <phoneticPr fontId="19" type="noConversion"/>
  <pageMargins left="0.7" right="0.7" top="0.78740157499999996" bottom="0.78740157499999996"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C7AC5-D81E-4589-A037-7A28F248BCB8}">
  <sheetPr codeName="Tabelle10"/>
  <dimension ref="A1:D8"/>
  <sheetViews>
    <sheetView workbookViewId="0">
      <selection sqref="A1:D8"/>
    </sheetView>
  </sheetViews>
  <sheetFormatPr baseColWidth="10" defaultRowHeight="14.4" x14ac:dyDescent="0.3"/>
  <cols>
    <col min="1" max="1" width="15.88671875" bestFit="1" customWidth="1"/>
    <col min="2" max="2" width="9" bestFit="1" customWidth="1"/>
    <col min="3" max="3" width="5.6640625" bestFit="1" customWidth="1"/>
    <col min="4" max="4" width="8.109375" bestFit="1" customWidth="1"/>
  </cols>
  <sheetData>
    <row r="1" spans="1:4" x14ac:dyDescent="0.3">
      <c r="A1" t="s">
        <v>154</v>
      </c>
      <c r="B1" t="s">
        <v>95</v>
      </c>
      <c r="C1" t="s">
        <v>155</v>
      </c>
      <c r="D1" t="s">
        <v>73</v>
      </c>
    </row>
    <row r="2" spans="1:4" x14ac:dyDescent="0.3">
      <c r="A2" t="s">
        <v>156</v>
      </c>
      <c r="B2">
        <v>14745.33</v>
      </c>
      <c r="C2">
        <v>0.48</v>
      </c>
      <c r="D2" s="74">
        <v>0.37430555555555556</v>
      </c>
    </row>
    <row r="3" spans="1:4" x14ac:dyDescent="0.3">
      <c r="A3" t="s">
        <v>157</v>
      </c>
      <c r="B3">
        <v>14748</v>
      </c>
      <c r="C3">
        <v>0.39</v>
      </c>
      <c r="D3" s="74">
        <v>0.37430555555555556</v>
      </c>
    </row>
    <row r="4" spans="1:4" x14ac:dyDescent="0.3">
      <c r="A4" t="s">
        <v>158</v>
      </c>
      <c r="B4">
        <v>14731.05</v>
      </c>
      <c r="C4">
        <v>-1.08</v>
      </c>
      <c r="D4" s="74">
        <v>0.74652777777777779</v>
      </c>
    </row>
    <row r="5" spans="1:4" x14ac:dyDescent="0.3">
      <c r="A5" t="s">
        <v>159</v>
      </c>
      <c r="B5">
        <v>23796.75</v>
      </c>
      <c r="C5">
        <v>-0.94</v>
      </c>
      <c r="D5" s="74">
        <v>0.74652777777777779</v>
      </c>
    </row>
    <row r="6" spans="1:4" x14ac:dyDescent="0.3">
      <c r="A6" t="s">
        <v>327</v>
      </c>
      <c r="B6">
        <v>2834.32</v>
      </c>
      <c r="C6">
        <v>-0.27</v>
      </c>
      <c r="D6" s="74">
        <v>0.74652777777777779</v>
      </c>
    </row>
    <row r="7" spans="1:4" x14ac:dyDescent="0.3">
      <c r="A7" t="s">
        <v>160</v>
      </c>
      <c r="B7">
        <v>12130.28</v>
      </c>
      <c r="C7">
        <v>0.38</v>
      </c>
      <c r="D7" s="74">
        <v>0.74652777777777779</v>
      </c>
    </row>
    <row r="8" spans="1:4" x14ac:dyDescent="0.3">
      <c r="A8" t="s">
        <v>161</v>
      </c>
      <c r="B8">
        <v>50</v>
      </c>
      <c r="D8" s="74">
        <v>0.37152777777777779</v>
      </c>
    </row>
  </sheetData>
  <phoneticPr fontId="19" type="noConversion"/>
  <pageMargins left="0.7" right="0.7" top="0.78740157499999996" bottom="0.78740157499999996"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A8D7F-A99E-4F43-AECB-C764C95B9FE4}">
  <sheetPr codeName="Tabelle11"/>
  <dimension ref="A1:E21"/>
  <sheetViews>
    <sheetView workbookViewId="0">
      <selection sqref="A1:E21"/>
    </sheetView>
  </sheetViews>
  <sheetFormatPr baseColWidth="10" defaultRowHeight="14.4" x14ac:dyDescent="0.3"/>
  <cols>
    <col min="1" max="1" width="9.109375" bestFit="1" customWidth="1"/>
    <col min="2" max="2" width="9.6640625" bestFit="1" customWidth="1"/>
    <col min="3" max="3" width="12" bestFit="1" customWidth="1"/>
    <col min="4" max="4" width="12.5546875" bestFit="1" customWidth="1"/>
  </cols>
  <sheetData>
    <row r="1" spans="1:5" x14ac:dyDescent="0.3">
      <c r="A1" t="s">
        <v>72</v>
      </c>
      <c r="B1" t="s">
        <v>100</v>
      </c>
      <c r="C1" t="s">
        <v>0</v>
      </c>
      <c r="D1" t="s">
        <v>1</v>
      </c>
      <c r="E1" t="s">
        <v>2</v>
      </c>
    </row>
    <row r="2" spans="1:5" x14ac:dyDescent="0.3">
      <c r="A2">
        <v>27122021</v>
      </c>
      <c r="B2">
        <v>15890</v>
      </c>
      <c r="D2">
        <v>15900</v>
      </c>
      <c r="E2">
        <v>15666</v>
      </c>
    </row>
    <row r="3" spans="1:5" x14ac:dyDescent="0.3">
      <c r="A3">
        <v>28122021</v>
      </c>
      <c r="B3">
        <v>15938</v>
      </c>
      <c r="D3">
        <v>15978.5</v>
      </c>
      <c r="E3">
        <v>15831</v>
      </c>
    </row>
    <row r="4" spans="1:5" x14ac:dyDescent="0.3">
      <c r="A4">
        <v>29122021</v>
      </c>
      <c r="B4">
        <v>15860</v>
      </c>
      <c r="D4">
        <v>15967</v>
      </c>
      <c r="E4">
        <v>15801</v>
      </c>
    </row>
    <row r="5" spans="1:5" x14ac:dyDescent="0.3">
      <c r="A5">
        <v>30122021</v>
      </c>
      <c r="B5">
        <v>15894.5</v>
      </c>
      <c r="D5">
        <v>15895</v>
      </c>
      <c r="E5">
        <v>15831.5</v>
      </c>
    </row>
    <row r="6" spans="1:5" x14ac:dyDescent="0.3">
      <c r="A6">
        <v>3012022</v>
      </c>
      <c r="B6">
        <v>16059</v>
      </c>
      <c r="D6">
        <v>16067</v>
      </c>
      <c r="E6">
        <v>15868</v>
      </c>
    </row>
    <row r="7" spans="1:5" x14ac:dyDescent="0.3">
      <c r="A7">
        <v>4012022</v>
      </c>
      <c r="B7">
        <v>16147</v>
      </c>
      <c r="D7">
        <v>16200</v>
      </c>
      <c r="E7">
        <v>16032.5</v>
      </c>
    </row>
    <row r="8" spans="1:5" x14ac:dyDescent="0.3">
      <c r="A8">
        <v>5012022</v>
      </c>
      <c r="B8">
        <v>16086</v>
      </c>
      <c r="D8">
        <v>16284</v>
      </c>
      <c r="E8">
        <v>16077</v>
      </c>
    </row>
    <row r="9" spans="1:5" x14ac:dyDescent="0.3">
      <c r="A9">
        <v>6012022</v>
      </c>
      <c r="B9">
        <v>16032</v>
      </c>
      <c r="D9">
        <v>16153.5</v>
      </c>
      <c r="E9">
        <v>15969</v>
      </c>
    </row>
    <row r="10" spans="1:5" x14ac:dyDescent="0.3">
      <c r="A10">
        <v>7012022</v>
      </c>
      <c r="B10">
        <v>15959</v>
      </c>
      <c r="D10">
        <v>16071</v>
      </c>
      <c r="E10">
        <v>15860.5</v>
      </c>
    </row>
    <row r="11" spans="1:5" x14ac:dyDescent="0.3">
      <c r="A11">
        <v>10012022</v>
      </c>
      <c r="B11">
        <v>15859</v>
      </c>
      <c r="D11">
        <v>16012.5</v>
      </c>
      <c r="E11">
        <v>15724</v>
      </c>
    </row>
    <row r="12" spans="1:5" x14ac:dyDescent="0.3">
      <c r="A12">
        <v>11012022</v>
      </c>
      <c r="B12">
        <v>15984</v>
      </c>
      <c r="D12">
        <v>16004</v>
      </c>
      <c r="E12">
        <v>15855</v>
      </c>
    </row>
    <row r="13" spans="1:5" x14ac:dyDescent="0.3">
      <c r="A13">
        <v>12012022</v>
      </c>
      <c r="B13">
        <v>16011</v>
      </c>
      <c r="D13">
        <v>16080.5</v>
      </c>
      <c r="E13">
        <v>15953.5</v>
      </c>
    </row>
    <row r="14" spans="1:5" x14ac:dyDescent="0.3">
      <c r="A14">
        <v>13012022</v>
      </c>
      <c r="B14">
        <v>15920</v>
      </c>
      <c r="D14">
        <v>16091.5</v>
      </c>
      <c r="E14">
        <v>15893</v>
      </c>
    </row>
    <row r="15" spans="1:5" x14ac:dyDescent="0.3">
      <c r="A15">
        <v>14012022</v>
      </c>
      <c r="B15">
        <v>15963</v>
      </c>
      <c r="D15">
        <v>15974</v>
      </c>
      <c r="E15">
        <v>15835.5</v>
      </c>
    </row>
    <row r="16" spans="1:5" x14ac:dyDescent="0.3">
      <c r="A16">
        <v>17012022</v>
      </c>
      <c r="B16">
        <v>15938</v>
      </c>
      <c r="D16">
        <v>15975</v>
      </c>
      <c r="E16">
        <v>15896</v>
      </c>
    </row>
    <row r="17" spans="1:5" x14ac:dyDescent="0.3">
      <c r="A17">
        <v>18012022</v>
      </c>
      <c r="B17">
        <v>15791</v>
      </c>
      <c r="D17">
        <v>15938</v>
      </c>
      <c r="E17">
        <v>15674</v>
      </c>
    </row>
    <row r="18" spans="1:5" x14ac:dyDescent="0.3">
      <c r="A18">
        <v>19012022</v>
      </c>
      <c r="B18">
        <v>15765</v>
      </c>
      <c r="D18">
        <v>15902.5</v>
      </c>
      <c r="E18">
        <v>15629.5</v>
      </c>
    </row>
    <row r="19" spans="1:5" x14ac:dyDescent="0.3">
      <c r="A19">
        <v>20012022</v>
      </c>
      <c r="B19">
        <v>15733</v>
      </c>
      <c r="D19">
        <v>15923</v>
      </c>
      <c r="E19">
        <v>15673</v>
      </c>
    </row>
    <row r="20" spans="1:5" x14ac:dyDescent="0.3">
      <c r="A20">
        <v>21012022</v>
      </c>
      <c r="B20">
        <v>15441</v>
      </c>
      <c r="D20">
        <v>15745.5</v>
      </c>
      <c r="E20">
        <v>15441</v>
      </c>
    </row>
    <row r="21" spans="1:5" x14ac:dyDescent="0.3">
      <c r="A21">
        <v>24012022</v>
      </c>
      <c r="B21">
        <v>15273</v>
      </c>
      <c r="D21">
        <v>15588.5</v>
      </c>
      <c r="E21">
        <v>14839</v>
      </c>
    </row>
  </sheetData>
  <phoneticPr fontId="19" type="noConversion"/>
  <pageMargins left="0.7" right="0.7" top="0.78740157499999996" bottom="0.78740157499999996"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8FFCEF-7D25-4437-A10E-70140917E08D}">
  <sheetPr codeName="Tabelle12"/>
  <dimension ref="A1:K3"/>
  <sheetViews>
    <sheetView workbookViewId="0">
      <selection sqref="A1:K3"/>
    </sheetView>
  </sheetViews>
  <sheetFormatPr baseColWidth="10" defaultRowHeight="14.4" x14ac:dyDescent="0.3"/>
  <cols>
    <col min="1" max="2" width="11.109375" bestFit="1" customWidth="1"/>
    <col min="3" max="3" width="19.33203125" bestFit="1" customWidth="1"/>
    <col min="4" max="4" width="19.109375" bestFit="1" customWidth="1"/>
    <col min="5" max="5" width="20.109375" bestFit="1" customWidth="1"/>
    <col min="6" max="6" width="11.109375" bestFit="1" customWidth="1"/>
    <col min="7" max="7" width="17.5546875" bestFit="1" customWidth="1"/>
    <col min="8" max="8" width="11.109375" bestFit="1" customWidth="1"/>
    <col min="10" max="11" width="12.109375" bestFit="1" customWidth="1"/>
  </cols>
  <sheetData>
    <row r="1" spans="1:11" x14ac:dyDescent="0.3">
      <c r="A1" t="s">
        <v>14</v>
      </c>
      <c r="B1" t="s">
        <v>15</v>
      </c>
      <c r="C1" t="s">
        <v>16</v>
      </c>
      <c r="D1" t="s">
        <v>17</v>
      </c>
      <c r="E1" t="s">
        <v>18</v>
      </c>
      <c r="F1" t="s">
        <v>19</v>
      </c>
      <c r="G1" t="s">
        <v>162</v>
      </c>
      <c r="H1" t="s">
        <v>163</v>
      </c>
      <c r="I1" t="s">
        <v>164</v>
      </c>
      <c r="J1" t="s">
        <v>165</v>
      </c>
      <c r="K1" t="s">
        <v>166</v>
      </c>
    </row>
    <row r="2" spans="1:11" x14ac:dyDescent="0.3">
      <c r="A2" t="s">
        <v>0</v>
      </c>
      <c r="B2">
        <v>14520</v>
      </c>
      <c r="C2" t="s">
        <v>438</v>
      </c>
      <c r="D2" t="s">
        <v>443</v>
      </c>
      <c r="E2" t="s">
        <v>167</v>
      </c>
      <c r="F2">
        <v>6.7599999999999993E-2</v>
      </c>
      <c r="G2" t="s">
        <v>168</v>
      </c>
      <c r="H2">
        <v>0.18809999999999999</v>
      </c>
      <c r="I2" t="s">
        <v>169</v>
      </c>
      <c r="J2">
        <v>0</v>
      </c>
      <c r="K2" t="s">
        <v>20</v>
      </c>
    </row>
    <row r="3" spans="1:11" x14ac:dyDescent="0.3">
      <c r="A3" t="s">
        <v>122</v>
      </c>
      <c r="B3">
        <v>14627</v>
      </c>
      <c r="C3" t="s">
        <v>170</v>
      </c>
      <c r="D3" t="s">
        <v>431</v>
      </c>
      <c r="E3" t="s">
        <v>171</v>
      </c>
      <c r="F3">
        <v>-7.0599999999999996E-2</v>
      </c>
      <c r="G3" t="s">
        <v>172</v>
      </c>
      <c r="H3">
        <v>0.20449999999999999</v>
      </c>
      <c r="I3" t="s">
        <v>173</v>
      </c>
      <c r="J3">
        <v>0</v>
      </c>
      <c r="K3" t="s">
        <v>20</v>
      </c>
    </row>
  </sheetData>
  <phoneticPr fontId="19" type="noConversion"/>
  <pageMargins left="0.7" right="0.7" top="0.78740157499999996" bottom="0.78740157499999996"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F2C11-46D7-457F-82A0-EC40A6521414}">
  <sheetPr codeName="Tabelle13"/>
  <dimension ref="A1:H24"/>
  <sheetViews>
    <sheetView workbookViewId="0">
      <selection sqref="A1:H24"/>
    </sheetView>
  </sheetViews>
  <sheetFormatPr baseColWidth="10" defaultRowHeight="14.4" x14ac:dyDescent="0.3"/>
  <cols>
    <col min="1" max="1" width="9.109375" bestFit="1" customWidth="1"/>
    <col min="2" max="2" width="8.44140625" bestFit="1" customWidth="1"/>
    <col min="3" max="4" width="8" bestFit="1" customWidth="1"/>
    <col min="5" max="5" width="9.6640625" bestFit="1" customWidth="1"/>
    <col min="6" max="6" width="11.109375" bestFit="1" customWidth="1"/>
    <col min="7" max="7" width="9.109375" bestFit="1" customWidth="1"/>
  </cols>
  <sheetData>
    <row r="1" spans="1:8" x14ac:dyDescent="0.3">
      <c r="A1" t="s">
        <v>72</v>
      </c>
      <c r="B1" t="s">
        <v>174</v>
      </c>
      <c r="C1" t="s">
        <v>175</v>
      </c>
      <c r="D1" t="s">
        <v>176</v>
      </c>
      <c r="E1" t="s">
        <v>100</v>
      </c>
      <c r="F1" t="s">
        <v>19</v>
      </c>
      <c r="G1" t="s">
        <v>177</v>
      </c>
      <c r="H1" t="s">
        <v>178</v>
      </c>
    </row>
    <row r="2" spans="1:8" x14ac:dyDescent="0.3">
      <c r="A2">
        <v>201022</v>
      </c>
      <c r="B2">
        <v>12745</v>
      </c>
      <c r="C2">
        <v>12766</v>
      </c>
      <c r="D2">
        <v>12700</v>
      </c>
      <c r="E2">
        <v>12701</v>
      </c>
      <c r="F2" t="s">
        <v>449</v>
      </c>
      <c r="G2" t="s">
        <v>144</v>
      </c>
      <c r="H2" t="s">
        <v>144</v>
      </c>
    </row>
    <row r="3" spans="1:8" x14ac:dyDescent="0.3">
      <c r="A3">
        <v>191022</v>
      </c>
      <c r="B3">
        <v>12907</v>
      </c>
      <c r="C3">
        <v>12974</v>
      </c>
      <c r="D3">
        <v>12671</v>
      </c>
      <c r="E3">
        <v>12748</v>
      </c>
      <c r="F3" t="s">
        <v>179</v>
      </c>
      <c r="G3" t="s">
        <v>144</v>
      </c>
      <c r="H3" t="s">
        <v>144</v>
      </c>
    </row>
    <row r="4" spans="1:8" x14ac:dyDescent="0.3">
      <c r="A4">
        <v>181022</v>
      </c>
      <c r="B4">
        <v>12815</v>
      </c>
      <c r="C4">
        <v>12934</v>
      </c>
      <c r="D4">
        <v>12743.5</v>
      </c>
      <c r="E4">
        <v>12902</v>
      </c>
      <c r="F4" t="s">
        <v>179</v>
      </c>
      <c r="G4" t="s">
        <v>144</v>
      </c>
      <c r="H4" t="s">
        <v>144</v>
      </c>
    </row>
    <row r="5" spans="1:8" x14ac:dyDescent="0.3">
      <c r="A5">
        <v>171022</v>
      </c>
      <c r="B5">
        <v>12421</v>
      </c>
      <c r="C5">
        <v>12719.5</v>
      </c>
      <c r="D5">
        <v>12395</v>
      </c>
      <c r="E5">
        <v>12676</v>
      </c>
      <c r="F5" t="s">
        <v>179</v>
      </c>
      <c r="G5" t="s">
        <v>144</v>
      </c>
      <c r="H5" t="s">
        <v>144</v>
      </c>
    </row>
    <row r="6" spans="1:8" x14ac:dyDescent="0.3">
      <c r="A6">
        <v>161022</v>
      </c>
      <c r="B6">
        <v>12346</v>
      </c>
      <c r="C6">
        <v>12373</v>
      </c>
      <c r="D6">
        <v>12341</v>
      </c>
      <c r="E6">
        <v>12373</v>
      </c>
      <c r="F6" t="s">
        <v>179</v>
      </c>
      <c r="G6" t="s">
        <v>144</v>
      </c>
      <c r="H6" t="s">
        <v>144</v>
      </c>
    </row>
    <row r="7" spans="1:8" x14ac:dyDescent="0.3">
      <c r="A7">
        <v>151022</v>
      </c>
      <c r="B7">
        <v>12353</v>
      </c>
      <c r="C7">
        <v>12353</v>
      </c>
      <c r="D7">
        <v>12318</v>
      </c>
      <c r="E7">
        <v>12338</v>
      </c>
      <c r="F7" t="s">
        <v>179</v>
      </c>
      <c r="G7" t="s">
        <v>144</v>
      </c>
      <c r="H7" t="s">
        <v>144</v>
      </c>
    </row>
    <row r="8" spans="1:8" x14ac:dyDescent="0.3">
      <c r="A8">
        <v>141022</v>
      </c>
      <c r="B8">
        <v>12465</v>
      </c>
      <c r="C8">
        <v>12680</v>
      </c>
      <c r="D8">
        <v>12343</v>
      </c>
      <c r="E8">
        <v>12348</v>
      </c>
      <c r="F8" t="s">
        <v>179</v>
      </c>
      <c r="G8" t="s">
        <v>144</v>
      </c>
      <c r="H8" t="s">
        <v>144</v>
      </c>
    </row>
    <row r="9" spans="1:8" x14ac:dyDescent="0.3">
      <c r="A9">
        <v>131022</v>
      </c>
      <c r="B9">
        <v>12151.5</v>
      </c>
      <c r="C9">
        <v>12496.5</v>
      </c>
      <c r="D9">
        <v>11997.5</v>
      </c>
      <c r="E9">
        <v>12465</v>
      </c>
      <c r="F9" t="s">
        <v>179</v>
      </c>
      <c r="G9" t="s">
        <v>144</v>
      </c>
      <c r="H9" t="s">
        <v>144</v>
      </c>
    </row>
    <row r="10" spans="1:8" x14ac:dyDescent="0.3">
      <c r="A10">
        <v>121022</v>
      </c>
      <c r="B10">
        <v>12192.5</v>
      </c>
      <c r="C10">
        <v>12301.5</v>
      </c>
      <c r="D10">
        <v>12102</v>
      </c>
      <c r="E10">
        <v>12182.5</v>
      </c>
      <c r="F10" t="s">
        <v>179</v>
      </c>
      <c r="G10" t="s">
        <v>144</v>
      </c>
      <c r="H10" t="s">
        <v>144</v>
      </c>
    </row>
    <row r="11" spans="1:8" x14ac:dyDescent="0.3">
      <c r="A11">
        <v>111022</v>
      </c>
      <c r="B11">
        <v>12211</v>
      </c>
      <c r="C11">
        <v>12281</v>
      </c>
      <c r="D11">
        <v>12096.5</v>
      </c>
      <c r="E11">
        <v>12161.5</v>
      </c>
      <c r="F11" t="s">
        <v>179</v>
      </c>
      <c r="G11" t="s">
        <v>144</v>
      </c>
      <c r="H11" t="s">
        <v>144</v>
      </c>
    </row>
    <row r="12" spans="1:8" x14ac:dyDescent="0.3">
      <c r="A12">
        <v>101022</v>
      </c>
      <c r="B12">
        <v>12158</v>
      </c>
      <c r="C12">
        <v>12412</v>
      </c>
      <c r="D12">
        <v>12120.5</v>
      </c>
      <c r="E12">
        <v>12323</v>
      </c>
      <c r="F12" t="s">
        <v>179</v>
      </c>
      <c r="G12" t="s">
        <v>144</v>
      </c>
      <c r="H12" t="s">
        <v>144</v>
      </c>
    </row>
    <row r="13" spans="1:8" x14ac:dyDescent="0.3">
      <c r="A13">
        <v>91022</v>
      </c>
      <c r="B13">
        <v>12228</v>
      </c>
      <c r="C13">
        <v>12228</v>
      </c>
      <c r="D13">
        <v>12146</v>
      </c>
      <c r="E13">
        <v>12158</v>
      </c>
      <c r="F13" t="s">
        <v>179</v>
      </c>
      <c r="G13" t="s">
        <v>144</v>
      </c>
      <c r="H13" t="s">
        <v>144</v>
      </c>
    </row>
    <row r="14" spans="1:8" x14ac:dyDescent="0.3">
      <c r="A14">
        <v>81022</v>
      </c>
      <c r="B14">
        <v>12228</v>
      </c>
      <c r="C14">
        <v>12228</v>
      </c>
      <c r="D14">
        <v>12228</v>
      </c>
      <c r="E14">
        <v>12228</v>
      </c>
      <c r="F14" t="s">
        <v>179</v>
      </c>
      <c r="G14" t="s">
        <v>144</v>
      </c>
      <c r="H14" t="s">
        <v>144</v>
      </c>
    </row>
    <row r="15" spans="1:8" x14ac:dyDescent="0.3">
      <c r="A15">
        <v>71022</v>
      </c>
      <c r="B15">
        <v>12433</v>
      </c>
      <c r="C15">
        <v>12498</v>
      </c>
      <c r="D15">
        <v>12195.5</v>
      </c>
      <c r="E15">
        <v>12228</v>
      </c>
      <c r="F15" t="s">
        <v>179</v>
      </c>
      <c r="G15" t="s">
        <v>144</v>
      </c>
      <c r="H15" t="s">
        <v>144</v>
      </c>
    </row>
    <row r="16" spans="1:8" x14ac:dyDescent="0.3">
      <c r="A16">
        <v>61022</v>
      </c>
      <c r="B16">
        <v>12670</v>
      </c>
      <c r="C16">
        <v>12703</v>
      </c>
      <c r="D16">
        <v>12418</v>
      </c>
      <c r="E16">
        <v>12438</v>
      </c>
      <c r="F16" t="s">
        <v>179</v>
      </c>
      <c r="G16" t="s">
        <v>144</v>
      </c>
      <c r="H16" t="s">
        <v>144</v>
      </c>
    </row>
    <row r="17" spans="1:8" x14ac:dyDescent="0.3">
      <c r="A17">
        <v>51022</v>
      </c>
      <c r="B17">
        <v>12649</v>
      </c>
      <c r="C17">
        <v>12665</v>
      </c>
      <c r="D17">
        <v>12455.5</v>
      </c>
      <c r="E17">
        <v>12590</v>
      </c>
      <c r="F17" t="s">
        <v>179</v>
      </c>
      <c r="G17" t="s">
        <v>144</v>
      </c>
      <c r="H17" t="s">
        <v>144</v>
      </c>
    </row>
    <row r="18" spans="1:8" x14ac:dyDescent="0.3">
      <c r="A18">
        <v>41022</v>
      </c>
      <c r="B18">
        <v>12399</v>
      </c>
      <c r="C18">
        <v>12675</v>
      </c>
      <c r="D18">
        <v>12348</v>
      </c>
      <c r="E18">
        <v>12649</v>
      </c>
      <c r="F18" t="s">
        <v>179</v>
      </c>
      <c r="G18" t="s">
        <v>144</v>
      </c>
      <c r="H18" t="s">
        <v>144</v>
      </c>
    </row>
    <row r="19" spans="1:8" x14ac:dyDescent="0.3">
      <c r="A19">
        <v>31022</v>
      </c>
      <c r="B19">
        <v>11909</v>
      </c>
      <c r="C19">
        <v>12274</v>
      </c>
      <c r="D19">
        <v>11850</v>
      </c>
      <c r="E19">
        <v>12243</v>
      </c>
      <c r="F19" t="s">
        <v>179</v>
      </c>
      <c r="G19" t="s">
        <v>144</v>
      </c>
      <c r="H19" t="s">
        <v>144</v>
      </c>
    </row>
    <row r="20" spans="1:8" x14ac:dyDescent="0.3">
      <c r="A20">
        <v>21022</v>
      </c>
      <c r="B20">
        <v>11968</v>
      </c>
      <c r="C20">
        <v>11968</v>
      </c>
      <c r="D20">
        <v>11880</v>
      </c>
      <c r="E20">
        <v>11909</v>
      </c>
      <c r="F20" t="s">
        <v>179</v>
      </c>
      <c r="G20" t="s">
        <v>144</v>
      </c>
      <c r="H20" t="s">
        <v>144</v>
      </c>
    </row>
    <row r="21" spans="1:8" x14ac:dyDescent="0.3">
      <c r="A21">
        <v>11022</v>
      </c>
      <c r="B21">
        <v>11968</v>
      </c>
      <c r="C21">
        <v>11968</v>
      </c>
      <c r="D21">
        <v>11968</v>
      </c>
      <c r="E21">
        <v>11968</v>
      </c>
      <c r="F21" t="s">
        <v>179</v>
      </c>
      <c r="G21" t="s">
        <v>144</v>
      </c>
      <c r="H21" t="s">
        <v>144</v>
      </c>
    </row>
    <row r="22" spans="1:8" x14ac:dyDescent="0.3">
      <c r="A22">
        <v>300922</v>
      </c>
      <c r="B22">
        <v>12004</v>
      </c>
      <c r="C22">
        <v>12138.5</v>
      </c>
      <c r="D22">
        <v>11931</v>
      </c>
      <c r="E22">
        <v>11968</v>
      </c>
      <c r="F22" t="s">
        <v>179</v>
      </c>
      <c r="G22" t="s">
        <v>144</v>
      </c>
      <c r="H22" t="s">
        <v>144</v>
      </c>
    </row>
    <row r="23" spans="1:8" x14ac:dyDescent="0.3">
      <c r="A23">
        <v>290922</v>
      </c>
      <c r="B23">
        <v>12289</v>
      </c>
      <c r="C23">
        <v>12289</v>
      </c>
      <c r="D23">
        <v>11867.5</v>
      </c>
      <c r="E23">
        <v>12004</v>
      </c>
      <c r="F23" t="s">
        <v>179</v>
      </c>
      <c r="G23" t="s">
        <v>144</v>
      </c>
      <c r="H23" t="s">
        <v>144</v>
      </c>
    </row>
    <row r="24" spans="1:8" x14ac:dyDescent="0.3">
      <c r="A24">
        <v>280922</v>
      </c>
      <c r="B24">
        <v>11963</v>
      </c>
      <c r="C24">
        <v>12321.5</v>
      </c>
      <c r="D24">
        <v>11862</v>
      </c>
      <c r="E24">
        <v>12289</v>
      </c>
      <c r="F24" t="s">
        <v>179</v>
      </c>
      <c r="G24" t="s">
        <v>144</v>
      </c>
      <c r="H24" t="s">
        <v>144</v>
      </c>
    </row>
  </sheetData>
  <phoneticPr fontId="19" type="noConversion"/>
  <pageMargins left="0.7" right="0.7" top="0.78740157499999996" bottom="0.78740157499999996"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F125F-E4B6-4E09-B0E1-25D090064019}">
  <sheetPr codeName="Tabelle14"/>
  <dimension ref="A1:F38"/>
  <sheetViews>
    <sheetView workbookViewId="0">
      <selection sqref="A1:F2"/>
    </sheetView>
  </sheetViews>
  <sheetFormatPr baseColWidth="10" defaultRowHeight="14.4" x14ac:dyDescent="0.3"/>
  <cols>
    <col min="1" max="1" width="11.109375" bestFit="1" customWidth="1"/>
    <col min="2" max="2" width="11.88671875" bestFit="1" customWidth="1"/>
    <col min="3" max="3" width="8.33203125" bestFit="1" customWidth="1"/>
    <col min="4" max="4" width="5.88671875" bestFit="1" customWidth="1"/>
    <col min="5" max="5" width="7.88671875" bestFit="1" customWidth="1"/>
    <col min="6" max="7" width="4.33203125" bestFit="1" customWidth="1"/>
  </cols>
  <sheetData>
    <row r="1" spans="1:6" x14ac:dyDescent="0.3">
      <c r="A1" t="s">
        <v>14</v>
      </c>
      <c r="B1" t="s">
        <v>94</v>
      </c>
      <c r="C1" t="s">
        <v>180</v>
      </c>
      <c r="D1" t="s">
        <v>181</v>
      </c>
      <c r="E1" t="s">
        <v>97</v>
      </c>
      <c r="F1" t="s">
        <v>140</v>
      </c>
    </row>
    <row r="2" spans="1:6" x14ac:dyDescent="0.3">
      <c r="A2" t="s">
        <v>20</v>
      </c>
      <c r="B2" t="s">
        <v>182</v>
      </c>
      <c r="C2">
        <v>15948.8</v>
      </c>
      <c r="D2">
        <v>-51.2</v>
      </c>
      <c r="E2">
        <v>-3.2000000000000002E-3</v>
      </c>
      <c r="F2" t="s">
        <v>20</v>
      </c>
    </row>
    <row r="38" ht="17.25" customHeight="1" x14ac:dyDescent="0.3"/>
  </sheetData>
  <phoneticPr fontId="19" type="noConversion"/>
  <pageMargins left="0.7" right="0.7" top="0.78740157499999996" bottom="0.78740157499999996"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4581C-46EB-4A6A-BCA1-5454AC8DB839}">
  <sheetPr codeName="Tabelle38"/>
  <dimension ref="A1:B11"/>
  <sheetViews>
    <sheetView workbookViewId="0">
      <selection sqref="A1:B11"/>
    </sheetView>
  </sheetViews>
  <sheetFormatPr baseColWidth="10" defaultRowHeight="14.4" x14ac:dyDescent="0.3"/>
  <cols>
    <col min="1" max="2" width="10.77734375" bestFit="1" customWidth="1"/>
  </cols>
  <sheetData>
    <row r="1" spans="1:2" x14ac:dyDescent="0.3">
      <c r="A1" t="s">
        <v>14</v>
      </c>
      <c r="B1" t="s">
        <v>15</v>
      </c>
    </row>
    <row r="2" spans="1:2" x14ac:dyDescent="0.3">
      <c r="A2">
        <v>25102023</v>
      </c>
      <c r="B2">
        <v>3.9379999999999998E-2</v>
      </c>
    </row>
    <row r="3" spans="1:2" x14ac:dyDescent="0.3">
      <c r="A3">
        <v>24102023</v>
      </c>
      <c r="B3">
        <v>3.9410000000000001E-2</v>
      </c>
    </row>
    <row r="4" spans="1:2" x14ac:dyDescent="0.3">
      <c r="A4">
        <v>23102023</v>
      </c>
      <c r="B4">
        <v>3.9559999999999998E-2</v>
      </c>
    </row>
    <row r="5" spans="1:2" x14ac:dyDescent="0.3">
      <c r="A5">
        <v>20102023</v>
      </c>
      <c r="B5">
        <v>3.9690000000000003E-2</v>
      </c>
    </row>
    <row r="6" spans="1:2" x14ac:dyDescent="0.3">
      <c r="A6">
        <v>19102023</v>
      </c>
      <c r="B6">
        <v>4.002E-2</v>
      </c>
    </row>
    <row r="7" spans="1:2" x14ac:dyDescent="0.3">
      <c r="A7">
        <v>18102023</v>
      </c>
      <c r="B7">
        <v>3.993E-2</v>
      </c>
    </row>
    <row r="8" spans="1:2" x14ac:dyDescent="0.3">
      <c r="A8">
        <v>17102023</v>
      </c>
      <c r="B8">
        <v>3.9719999999999998E-2</v>
      </c>
    </row>
    <row r="9" spans="1:2" x14ac:dyDescent="0.3">
      <c r="A9">
        <v>16102023</v>
      </c>
      <c r="B9">
        <v>3.9750000000000001E-2</v>
      </c>
    </row>
    <row r="10" spans="1:2" x14ac:dyDescent="0.3">
      <c r="A10">
        <v>13102023</v>
      </c>
      <c r="B10">
        <v>3.9849999999999997E-2</v>
      </c>
    </row>
    <row r="11" spans="1:2" x14ac:dyDescent="0.3">
      <c r="A11">
        <v>12102023</v>
      </c>
      <c r="B11">
        <v>3.9649999999999998E-2</v>
      </c>
    </row>
  </sheetData>
  <pageMargins left="0.7" right="0.7" top="0.78740157499999996" bottom="0.78740157499999996"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A9931-AF80-4896-B5B0-9677F9F7AAC9}">
  <sheetPr codeName="Tabelle36"/>
  <dimension ref="A1:R148"/>
  <sheetViews>
    <sheetView workbookViewId="0">
      <selection sqref="A1:R148"/>
    </sheetView>
  </sheetViews>
  <sheetFormatPr baseColWidth="10" defaultRowHeight="14.4" x14ac:dyDescent="0.3"/>
  <cols>
    <col min="1" max="1" width="13.33203125" bestFit="1" customWidth="1"/>
    <col min="2" max="2" width="12.88671875" bestFit="1" customWidth="1"/>
    <col min="3" max="3" width="15.6640625" bestFit="1" customWidth="1"/>
    <col min="4" max="4" width="7.33203125" bestFit="1" customWidth="1"/>
    <col min="5" max="5" width="6.88671875" bestFit="1" customWidth="1"/>
    <col min="6" max="6" width="11" bestFit="1" customWidth="1"/>
    <col min="7" max="7" width="9.33203125" bestFit="1" customWidth="1"/>
    <col min="8" max="8" width="11.33203125" bestFit="1" customWidth="1"/>
    <col min="9" max="9" width="9.5546875" bestFit="1" customWidth="1"/>
    <col min="10" max="10" width="21.6640625" bestFit="1" customWidth="1"/>
    <col min="11" max="11" width="11.5546875" bestFit="1" customWidth="1"/>
    <col min="12" max="12" width="10.6640625" bestFit="1" customWidth="1"/>
    <col min="13" max="13" width="8.109375" bestFit="1" customWidth="1"/>
    <col min="14" max="14" width="20.5546875" bestFit="1" customWidth="1"/>
    <col min="15" max="15" width="17.88671875" bestFit="1" customWidth="1"/>
    <col min="16" max="16" width="20.88671875" bestFit="1" customWidth="1"/>
    <col min="17" max="17" width="20.109375" bestFit="1" customWidth="1"/>
    <col min="18" max="18" width="17" bestFit="1" customWidth="1"/>
  </cols>
  <sheetData>
    <row r="1" spans="1:18" x14ac:dyDescent="0.3">
      <c r="A1" t="s">
        <v>245</v>
      </c>
      <c r="B1" t="s">
        <v>246</v>
      </c>
      <c r="C1" t="s">
        <v>74</v>
      </c>
      <c r="D1" t="s">
        <v>75</v>
      </c>
      <c r="E1" t="s">
        <v>76</v>
      </c>
      <c r="F1" t="s">
        <v>77</v>
      </c>
      <c r="G1" t="s">
        <v>78</v>
      </c>
      <c r="H1" t="s">
        <v>79</v>
      </c>
      <c r="I1" t="s">
        <v>80</v>
      </c>
      <c r="J1" t="s">
        <v>81</v>
      </c>
      <c r="K1" t="s">
        <v>82</v>
      </c>
      <c r="L1" t="s">
        <v>83</v>
      </c>
      <c r="M1" t="s">
        <v>84</v>
      </c>
      <c r="N1" t="s">
        <v>85</v>
      </c>
      <c r="O1" t="s">
        <v>86</v>
      </c>
      <c r="P1" t="s">
        <v>87</v>
      </c>
      <c r="Q1" t="s">
        <v>88</v>
      </c>
      <c r="R1" t="s">
        <v>89</v>
      </c>
    </row>
    <row r="2" spans="1:18" x14ac:dyDescent="0.3">
      <c r="A2" t="s">
        <v>529</v>
      </c>
      <c r="B2">
        <v>0</v>
      </c>
      <c r="C2" t="s">
        <v>132</v>
      </c>
      <c r="D2" t="s">
        <v>132</v>
      </c>
      <c r="E2" t="s">
        <v>132</v>
      </c>
      <c r="F2" t="s">
        <v>132</v>
      </c>
      <c r="G2" t="s">
        <v>132</v>
      </c>
      <c r="H2" t="s">
        <v>132</v>
      </c>
      <c r="I2" t="s">
        <v>132</v>
      </c>
      <c r="J2">
        <v>0</v>
      </c>
      <c r="K2" t="s">
        <v>505</v>
      </c>
      <c r="L2" t="s">
        <v>595</v>
      </c>
      <c r="M2" s="74">
        <v>0.77552083333333333</v>
      </c>
      <c r="N2" t="s">
        <v>505</v>
      </c>
      <c r="O2">
        <v>0</v>
      </c>
      <c r="P2">
        <v>500</v>
      </c>
      <c r="Q2" t="s">
        <v>553</v>
      </c>
      <c r="R2" t="s">
        <v>132</v>
      </c>
    </row>
    <row r="3" spans="1:18" x14ac:dyDescent="0.3">
      <c r="A3" t="s">
        <v>531</v>
      </c>
      <c r="B3">
        <v>0</v>
      </c>
      <c r="C3" t="s">
        <v>132</v>
      </c>
      <c r="D3" t="s">
        <v>132</v>
      </c>
      <c r="E3" t="s">
        <v>132</v>
      </c>
      <c r="F3" t="s">
        <v>132</v>
      </c>
      <c r="G3" t="s">
        <v>132</v>
      </c>
      <c r="H3" t="s">
        <v>132</v>
      </c>
      <c r="I3" t="s">
        <v>132</v>
      </c>
      <c r="J3">
        <v>0</v>
      </c>
      <c r="K3" t="s">
        <v>505</v>
      </c>
      <c r="L3" t="s">
        <v>595</v>
      </c>
      <c r="M3" s="74">
        <v>0.77552083333333333</v>
      </c>
      <c r="N3" t="s">
        <v>505</v>
      </c>
      <c r="O3">
        <v>0</v>
      </c>
      <c r="P3">
        <v>0</v>
      </c>
      <c r="Q3" t="s">
        <v>473</v>
      </c>
      <c r="R3" t="s">
        <v>132</v>
      </c>
    </row>
    <row r="4" spans="1:18" x14ac:dyDescent="0.3">
      <c r="A4" t="s">
        <v>532</v>
      </c>
      <c r="B4">
        <v>0</v>
      </c>
      <c r="C4" t="s">
        <v>132</v>
      </c>
      <c r="D4" t="s">
        <v>132</v>
      </c>
      <c r="E4" t="s">
        <v>132</v>
      </c>
      <c r="F4" t="s">
        <v>132</v>
      </c>
      <c r="G4" t="s">
        <v>132</v>
      </c>
      <c r="H4" t="s">
        <v>132</v>
      </c>
      <c r="I4" t="s">
        <v>132</v>
      </c>
      <c r="J4">
        <v>0</v>
      </c>
      <c r="K4" t="s">
        <v>505</v>
      </c>
      <c r="L4" t="s">
        <v>595</v>
      </c>
      <c r="M4" s="74">
        <v>0.77552083333333333</v>
      </c>
      <c r="N4" t="s">
        <v>505</v>
      </c>
      <c r="O4">
        <v>0</v>
      </c>
      <c r="P4">
        <v>95</v>
      </c>
      <c r="Q4" t="s">
        <v>473</v>
      </c>
      <c r="R4" t="s">
        <v>132</v>
      </c>
    </row>
    <row r="5" spans="1:18" x14ac:dyDescent="0.3">
      <c r="A5" t="s">
        <v>534</v>
      </c>
      <c r="B5">
        <v>0</v>
      </c>
      <c r="C5" t="s">
        <v>132</v>
      </c>
      <c r="D5" t="s">
        <v>132</v>
      </c>
      <c r="E5" t="s">
        <v>132</v>
      </c>
      <c r="F5" t="s">
        <v>132</v>
      </c>
      <c r="G5" t="s">
        <v>132</v>
      </c>
      <c r="H5" t="s">
        <v>132</v>
      </c>
      <c r="I5" t="s">
        <v>132</v>
      </c>
      <c r="J5">
        <v>0</v>
      </c>
      <c r="K5" t="s">
        <v>505</v>
      </c>
      <c r="L5" t="s">
        <v>595</v>
      </c>
      <c r="M5" s="74">
        <v>0.77552083333333333</v>
      </c>
      <c r="N5" t="s">
        <v>505</v>
      </c>
      <c r="O5">
        <v>0</v>
      </c>
      <c r="P5">
        <v>2</v>
      </c>
      <c r="Q5" t="s">
        <v>473</v>
      </c>
      <c r="R5" t="s">
        <v>132</v>
      </c>
    </row>
    <row r="6" spans="1:18" x14ac:dyDescent="0.3">
      <c r="A6" t="s">
        <v>535</v>
      </c>
      <c r="B6">
        <v>0</v>
      </c>
      <c r="C6" t="s">
        <v>132</v>
      </c>
      <c r="D6" t="s">
        <v>132</v>
      </c>
      <c r="E6" t="s">
        <v>132</v>
      </c>
      <c r="F6" t="s">
        <v>132</v>
      </c>
      <c r="G6" t="s">
        <v>132</v>
      </c>
      <c r="H6" t="s">
        <v>132</v>
      </c>
      <c r="I6" t="s">
        <v>132</v>
      </c>
      <c r="J6">
        <v>0</v>
      </c>
      <c r="K6" t="s">
        <v>505</v>
      </c>
      <c r="L6" t="s">
        <v>595</v>
      </c>
      <c r="M6" s="74">
        <v>0.77552083333333333</v>
      </c>
      <c r="N6" t="s">
        <v>505</v>
      </c>
      <c r="O6">
        <v>0</v>
      </c>
      <c r="P6">
        <v>381</v>
      </c>
      <c r="Q6" t="s">
        <v>473</v>
      </c>
      <c r="R6" t="s">
        <v>132</v>
      </c>
    </row>
    <row r="7" spans="1:18" x14ac:dyDescent="0.3">
      <c r="A7" t="s">
        <v>536</v>
      </c>
      <c r="B7">
        <v>0</v>
      </c>
      <c r="C7" t="s">
        <v>132</v>
      </c>
      <c r="D7" t="s">
        <v>132</v>
      </c>
      <c r="E7" t="s">
        <v>132</v>
      </c>
      <c r="F7" t="s">
        <v>132</v>
      </c>
      <c r="G7" t="s">
        <v>132</v>
      </c>
      <c r="H7" t="s">
        <v>132</v>
      </c>
      <c r="I7" t="s">
        <v>132</v>
      </c>
      <c r="J7">
        <v>0</v>
      </c>
      <c r="K7" t="s">
        <v>505</v>
      </c>
      <c r="L7" t="s">
        <v>595</v>
      </c>
      <c r="M7" s="74">
        <v>0.77552083333333333</v>
      </c>
      <c r="N7" t="s">
        <v>505</v>
      </c>
      <c r="O7">
        <v>0</v>
      </c>
      <c r="P7">
        <v>77</v>
      </c>
      <c r="Q7" t="s">
        <v>473</v>
      </c>
      <c r="R7" t="s">
        <v>132</v>
      </c>
    </row>
    <row r="8" spans="1:18" x14ac:dyDescent="0.3">
      <c r="A8" t="s">
        <v>537</v>
      </c>
      <c r="B8">
        <v>0</v>
      </c>
      <c r="C8" t="s">
        <v>132</v>
      </c>
      <c r="D8" t="s">
        <v>132</v>
      </c>
      <c r="E8" t="s">
        <v>132</v>
      </c>
      <c r="F8" t="s">
        <v>132</v>
      </c>
      <c r="G8" t="s">
        <v>132</v>
      </c>
      <c r="H8" t="s">
        <v>132</v>
      </c>
      <c r="I8" t="s">
        <v>132</v>
      </c>
      <c r="J8">
        <v>0</v>
      </c>
      <c r="K8" t="s">
        <v>505</v>
      </c>
      <c r="L8" t="s">
        <v>595</v>
      </c>
      <c r="M8" s="74">
        <v>0.77552083333333333</v>
      </c>
      <c r="N8" t="s">
        <v>505</v>
      </c>
      <c r="O8">
        <v>0</v>
      </c>
      <c r="P8">
        <v>55</v>
      </c>
      <c r="Q8" t="s">
        <v>473</v>
      </c>
      <c r="R8" t="s">
        <v>132</v>
      </c>
    </row>
    <row r="9" spans="1:18" x14ac:dyDescent="0.3">
      <c r="A9" t="s">
        <v>538</v>
      </c>
      <c r="B9">
        <v>0</v>
      </c>
      <c r="C9" t="s">
        <v>132</v>
      </c>
      <c r="D9" t="s">
        <v>132</v>
      </c>
      <c r="E9" t="s">
        <v>132</v>
      </c>
      <c r="F9" t="s">
        <v>132</v>
      </c>
      <c r="G9" t="s">
        <v>132</v>
      </c>
      <c r="H9" t="s">
        <v>132</v>
      </c>
      <c r="I9" t="s">
        <v>132</v>
      </c>
      <c r="J9">
        <v>0</v>
      </c>
      <c r="K9" t="s">
        <v>505</v>
      </c>
      <c r="L9" t="s">
        <v>595</v>
      </c>
      <c r="M9" s="74">
        <v>0.77552083333333333</v>
      </c>
      <c r="N9" t="s">
        <v>505</v>
      </c>
      <c r="O9">
        <v>0</v>
      </c>
      <c r="P9">
        <v>100</v>
      </c>
      <c r="Q9" t="s">
        <v>473</v>
      </c>
      <c r="R9" t="s">
        <v>132</v>
      </c>
    </row>
    <row r="10" spans="1:18" x14ac:dyDescent="0.3">
      <c r="A10" t="s">
        <v>539</v>
      </c>
      <c r="B10">
        <v>0</v>
      </c>
      <c r="C10" t="s">
        <v>132</v>
      </c>
      <c r="D10" t="s">
        <v>132</v>
      </c>
      <c r="E10" t="s">
        <v>132</v>
      </c>
      <c r="F10" t="s">
        <v>132</v>
      </c>
      <c r="G10" t="s">
        <v>132</v>
      </c>
      <c r="H10" t="s">
        <v>132</v>
      </c>
      <c r="I10" t="s">
        <v>132</v>
      </c>
      <c r="J10">
        <v>0</v>
      </c>
      <c r="K10" t="s">
        <v>505</v>
      </c>
      <c r="L10" t="s">
        <v>595</v>
      </c>
      <c r="M10" s="74">
        <v>0.77552083333333333</v>
      </c>
      <c r="N10" t="s">
        <v>505</v>
      </c>
      <c r="O10">
        <v>0</v>
      </c>
      <c r="P10">
        <v>20</v>
      </c>
      <c r="Q10" t="s">
        <v>473</v>
      </c>
      <c r="R10" t="s">
        <v>132</v>
      </c>
    </row>
    <row r="11" spans="1:18" x14ac:dyDescent="0.3">
      <c r="A11" t="s">
        <v>540</v>
      </c>
      <c r="B11">
        <v>0</v>
      </c>
      <c r="C11" t="s">
        <v>132</v>
      </c>
      <c r="D11" t="s">
        <v>132</v>
      </c>
      <c r="E11" t="s">
        <v>132</v>
      </c>
      <c r="F11" t="s">
        <v>132</v>
      </c>
      <c r="G11" t="s">
        <v>132</v>
      </c>
      <c r="H11" t="s">
        <v>132</v>
      </c>
      <c r="I11" t="s">
        <v>132</v>
      </c>
      <c r="J11">
        <v>0</v>
      </c>
      <c r="K11" t="s">
        <v>505</v>
      </c>
      <c r="L11" t="s">
        <v>595</v>
      </c>
      <c r="M11" s="74">
        <v>0.77552083333333333</v>
      </c>
      <c r="N11" t="s">
        <v>505</v>
      </c>
      <c r="O11">
        <v>0</v>
      </c>
      <c r="P11">
        <v>2.6949999999999998</v>
      </c>
      <c r="Q11" t="s">
        <v>473</v>
      </c>
      <c r="R11" t="s">
        <v>132</v>
      </c>
    </row>
    <row r="12" spans="1:18" x14ac:dyDescent="0.3">
      <c r="A12" t="s">
        <v>541</v>
      </c>
      <c r="B12">
        <v>0</v>
      </c>
      <c r="C12" t="s">
        <v>132</v>
      </c>
      <c r="D12" t="s">
        <v>132</v>
      </c>
      <c r="E12" t="s">
        <v>132</v>
      </c>
      <c r="F12" t="s">
        <v>132</v>
      </c>
      <c r="G12" t="s">
        <v>132</v>
      </c>
      <c r="H12" t="s">
        <v>132</v>
      </c>
      <c r="I12" t="s">
        <v>132</v>
      </c>
      <c r="J12">
        <v>0</v>
      </c>
      <c r="K12" t="s">
        <v>505</v>
      </c>
      <c r="L12" t="s">
        <v>595</v>
      </c>
      <c r="M12" s="74">
        <v>0.77552083333333333</v>
      </c>
      <c r="N12" t="s">
        <v>505</v>
      </c>
      <c r="O12">
        <v>0</v>
      </c>
      <c r="P12">
        <v>264</v>
      </c>
      <c r="Q12" t="s">
        <v>485</v>
      </c>
      <c r="R12" t="s">
        <v>132</v>
      </c>
    </row>
    <row r="13" spans="1:18" x14ac:dyDescent="0.3">
      <c r="A13" t="s">
        <v>542</v>
      </c>
      <c r="B13">
        <v>0</v>
      </c>
      <c r="C13" t="s">
        <v>132</v>
      </c>
      <c r="D13" t="s">
        <v>132</v>
      </c>
      <c r="E13" t="s">
        <v>132</v>
      </c>
      <c r="F13" t="s">
        <v>132</v>
      </c>
      <c r="G13" t="s">
        <v>132</v>
      </c>
      <c r="H13" t="s">
        <v>132</v>
      </c>
      <c r="I13" t="s">
        <v>132</v>
      </c>
      <c r="J13">
        <v>0</v>
      </c>
      <c r="K13" t="s">
        <v>505</v>
      </c>
      <c r="L13" t="s">
        <v>595</v>
      </c>
      <c r="M13" s="74">
        <v>0.77552083333333333</v>
      </c>
      <c r="N13" t="s">
        <v>505</v>
      </c>
      <c r="O13">
        <v>0</v>
      </c>
      <c r="P13">
        <v>599</v>
      </c>
      <c r="Q13" t="s">
        <v>525</v>
      </c>
      <c r="R13" t="s">
        <v>132</v>
      </c>
    </row>
    <row r="14" spans="1:18" x14ac:dyDescent="0.3">
      <c r="A14" t="s">
        <v>543</v>
      </c>
      <c r="B14">
        <v>0</v>
      </c>
      <c r="C14" t="s">
        <v>132</v>
      </c>
      <c r="D14" t="s">
        <v>132</v>
      </c>
      <c r="E14" t="s">
        <v>132</v>
      </c>
      <c r="F14" t="s">
        <v>132</v>
      </c>
      <c r="G14" t="s">
        <v>132</v>
      </c>
      <c r="H14" t="s">
        <v>132</v>
      </c>
      <c r="I14" t="s">
        <v>132</v>
      </c>
      <c r="J14">
        <v>0</v>
      </c>
      <c r="K14" t="s">
        <v>505</v>
      </c>
      <c r="L14" t="s">
        <v>595</v>
      </c>
      <c r="M14" s="74">
        <v>0.77552083333333333</v>
      </c>
      <c r="N14" t="s">
        <v>505</v>
      </c>
      <c r="O14">
        <v>0</v>
      </c>
      <c r="P14">
        <v>1.734</v>
      </c>
      <c r="Q14" t="s">
        <v>516</v>
      </c>
      <c r="R14" t="s">
        <v>132</v>
      </c>
    </row>
    <row r="15" spans="1:18" x14ac:dyDescent="0.3">
      <c r="A15" t="s">
        <v>544</v>
      </c>
      <c r="B15">
        <v>0</v>
      </c>
      <c r="C15" t="s">
        <v>132</v>
      </c>
      <c r="D15" t="s">
        <v>132</v>
      </c>
      <c r="E15" t="s">
        <v>132</v>
      </c>
      <c r="F15" t="s">
        <v>132</v>
      </c>
      <c r="G15" t="s">
        <v>132</v>
      </c>
      <c r="H15" t="s">
        <v>132</v>
      </c>
      <c r="I15" t="s">
        <v>132</v>
      </c>
      <c r="J15">
        <v>0</v>
      </c>
      <c r="K15" t="s">
        <v>505</v>
      </c>
      <c r="L15" t="s">
        <v>595</v>
      </c>
      <c r="M15" s="74">
        <v>0.77552083333333333</v>
      </c>
      <c r="N15" t="s">
        <v>505</v>
      </c>
      <c r="O15">
        <v>0</v>
      </c>
      <c r="P15">
        <v>917</v>
      </c>
      <c r="Q15" t="s">
        <v>473</v>
      </c>
      <c r="R15" t="s">
        <v>132</v>
      </c>
    </row>
    <row r="16" spans="1:18" x14ac:dyDescent="0.3">
      <c r="A16" t="s">
        <v>545</v>
      </c>
      <c r="B16">
        <v>0</v>
      </c>
      <c r="C16" t="s">
        <v>132</v>
      </c>
      <c r="D16" t="s">
        <v>132</v>
      </c>
      <c r="E16" t="s">
        <v>132</v>
      </c>
      <c r="F16" t="s">
        <v>132</v>
      </c>
      <c r="G16" t="s">
        <v>132</v>
      </c>
      <c r="H16" t="s">
        <v>132</v>
      </c>
      <c r="I16" t="s">
        <v>132</v>
      </c>
      <c r="J16">
        <v>0</v>
      </c>
      <c r="K16" t="s">
        <v>505</v>
      </c>
      <c r="L16" t="s">
        <v>595</v>
      </c>
      <c r="M16" s="74">
        <v>0.77552083333333333</v>
      </c>
      <c r="N16" t="s">
        <v>505</v>
      </c>
      <c r="O16">
        <v>0</v>
      </c>
      <c r="P16">
        <v>26</v>
      </c>
      <c r="Q16" t="s">
        <v>513</v>
      </c>
      <c r="R16" t="s">
        <v>132</v>
      </c>
    </row>
    <row r="17" spans="1:18" x14ac:dyDescent="0.3">
      <c r="A17" t="s">
        <v>546</v>
      </c>
      <c r="B17">
        <v>0</v>
      </c>
      <c r="C17" t="s">
        <v>132</v>
      </c>
      <c r="D17" t="s">
        <v>132</v>
      </c>
      <c r="E17" t="s">
        <v>132</v>
      </c>
      <c r="F17" t="s">
        <v>132</v>
      </c>
      <c r="G17" t="s">
        <v>132</v>
      </c>
      <c r="H17" t="s">
        <v>132</v>
      </c>
      <c r="I17" t="s">
        <v>132</v>
      </c>
      <c r="J17">
        <v>0</v>
      </c>
      <c r="K17" t="s">
        <v>505</v>
      </c>
      <c r="L17" t="s">
        <v>595</v>
      </c>
      <c r="M17" s="74">
        <v>0.77552083333333333</v>
      </c>
      <c r="N17" t="s">
        <v>505</v>
      </c>
      <c r="O17">
        <v>0</v>
      </c>
      <c r="P17">
        <v>943</v>
      </c>
      <c r="Q17" t="s">
        <v>547</v>
      </c>
      <c r="R17" t="s">
        <v>132</v>
      </c>
    </row>
    <row r="18" spans="1:18" x14ac:dyDescent="0.3">
      <c r="A18" t="s">
        <v>474</v>
      </c>
      <c r="B18">
        <v>0</v>
      </c>
      <c r="C18" t="s">
        <v>132</v>
      </c>
      <c r="D18" t="s">
        <v>132</v>
      </c>
      <c r="E18" t="s">
        <v>132</v>
      </c>
      <c r="F18" t="s">
        <v>132</v>
      </c>
      <c r="G18" t="s">
        <v>132</v>
      </c>
      <c r="H18" t="s">
        <v>132</v>
      </c>
      <c r="I18" t="s">
        <v>132</v>
      </c>
      <c r="J18">
        <v>0</v>
      </c>
      <c r="K18" t="s">
        <v>505</v>
      </c>
      <c r="L18" t="s">
        <v>595</v>
      </c>
      <c r="M18" s="74">
        <v>0.77552083333333333</v>
      </c>
      <c r="N18" t="s">
        <v>505</v>
      </c>
      <c r="O18">
        <v>0</v>
      </c>
      <c r="P18">
        <v>4.984</v>
      </c>
      <c r="Q18" t="s">
        <v>596</v>
      </c>
      <c r="R18" t="s">
        <v>132</v>
      </c>
    </row>
    <row r="19" spans="1:18" x14ac:dyDescent="0.3">
      <c r="A19" t="s">
        <v>549</v>
      </c>
      <c r="B19">
        <v>0</v>
      </c>
      <c r="C19" t="s">
        <v>132</v>
      </c>
      <c r="D19" t="s">
        <v>132</v>
      </c>
      <c r="E19" t="s">
        <v>132</v>
      </c>
      <c r="F19" t="s">
        <v>132</v>
      </c>
      <c r="G19" t="s">
        <v>132</v>
      </c>
      <c r="H19" t="s">
        <v>132</v>
      </c>
      <c r="I19" t="s">
        <v>132</v>
      </c>
      <c r="J19">
        <v>0</v>
      </c>
      <c r="K19" t="s">
        <v>505</v>
      </c>
      <c r="L19" t="s">
        <v>595</v>
      </c>
      <c r="M19" s="74">
        <v>0.77552083333333333</v>
      </c>
      <c r="N19" t="s">
        <v>505</v>
      </c>
      <c r="O19">
        <v>0</v>
      </c>
      <c r="P19">
        <v>646</v>
      </c>
      <c r="Q19" t="s">
        <v>596</v>
      </c>
      <c r="R19" t="s">
        <v>132</v>
      </c>
    </row>
    <row r="20" spans="1:18" x14ac:dyDescent="0.3">
      <c r="A20" t="s">
        <v>589</v>
      </c>
      <c r="B20">
        <v>0</v>
      </c>
      <c r="C20" t="s">
        <v>132</v>
      </c>
      <c r="D20" t="s">
        <v>132</v>
      </c>
      <c r="E20" t="s">
        <v>132</v>
      </c>
      <c r="F20" t="s">
        <v>132</v>
      </c>
      <c r="G20" t="s">
        <v>132</v>
      </c>
      <c r="H20" t="s">
        <v>132</v>
      </c>
      <c r="I20" t="s">
        <v>132</v>
      </c>
      <c r="J20">
        <v>0</v>
      </c>
      <c r="K20" t="s">
        <v>505</v>
      </c>
      <c r="L20" t="s">
        <v>595</v>
      </c>
      <c r="M20" s="74">
        <v>0.77552083333333333</v>
      </c>
      <c r="N20" t="s">
        <v>505</v>
      </c>
      <c r="O20">
        <v>0</v>
      </c>
      <c r="P20">
        <v>0</v>
      </c>
      <c r="Q20" t="s">
        <v>590</v>
      </c>
      <c r="R20" t="s">
        <v>132</v>
      </c>
    </row>
    <row r="21" spans="1:18" x14ac:dyDescent="0.3">
      <c r="A21" t="s">
        <v>476</v>
      </c>
      <c r="B21">
        <v>0</v>
      </c>
      <c r="C21" t="s">
        <v>132</v>
      </c>
      <c r="D21" t="s">
        <v>132</v>
      </c>
      <c r="E21" t="s">
        <v>132</v>
      </c>
      <c r="F21" t="s">
        <v>132</v>
      </c>
      <c r="G21" t="s">
        <v>132</v>
      </c>
      <c r="H21" t="s">
        <v>132</v>
      </c>
      <c r="I21" t="s">
        <v>132</v>
      </c>
      <c r="J21">
        <v>0</v>
      </c>
      <c r="K21" t="s">
        <v>505</v>
      </c>
      <c r="L21" t="s">
        <v>595</v>
      </c>
      <c r="M21" s="74">
        <v>0.77552083333333333</v>
      </c>
      <c r="N21" t="s">
        <v>505</v>
      </c>
      <c r="O21">
        <v>0</v>
      </c>
      <c r="P21">
        <v>272</v>
      </c>
      <c r="Q21" t="s">
        <v>597</v>
      </c>
      <c r="R21" t="s">
        <v>132</v>
      </c>
    </row>
    <row r="22" spans="1:18" x14ac:dyDescent="0.3">
      <c r="A22" t="s">
        <v>518</v>
      </c>
      <c r="B22">
        <v>0</v>
      </c>
      <c r="C22" t="s">
        <v>132</v>
      </c>
      <c r="D22" t="s">
        <v>132</v>
      </c>
      <c r="E22" t="s">
        <v>132</v>
      </c>
      <c r="F22" t="s">
        <v>132</v>
      </c>
      <c r="G22" t="s">
        <v>132</v>
      </c>
      <c r="H22" t="s">
        <v>132</v>
      </c>
      <c r="I22" t="s">
        <v>132</v>
      </c>
      <c r="J22">
        <v>0</v>
      </c>
      <c r="K22" t="s">
        <v>505</v>
      </c>
      <c r="L22" t="s">
        <v>595</v>
      </c>
      <c r="M22" s="74">
        <v>0.77552083333333333</v>
      </c>
      <c r="N22" t="s">
        <v>505</v>
      </c>
      <c r="O22">
        <v>0</v>
      </c>
      <c r="P22">
        <v>181</v>
      </c>
      <c r="Q22" t="s">
        <v>524</v>
      </c>
      <c r="R22" t="s">
        <v>132</v>
      </c>
    </row>
    <row r="23" spans="1:18" x14ac:dyDescent="0.3">
      <c r="A23" t="s">
        <v>519</v>
      </c>
      <c r="B23">
        <v>0</v>
      </c>
      <c r="C23" t="s">
        <v>132</v>
      </c>
      <c r="D23" t="s">
        <v>132</v>
      </c>
      <c r="E23" t="s">
        <v>132</v>
      </c>
      <c r="F23" t="s">
        <v>132</v>
      </c>
      <c r="G23" t="s">
        <v>132</v>
      </c>
      <c r="H23" t="s">
        <v>132</v>
      </c>
      <c r="I23" t="s">
        <v>132</v>
      </c>
      <c r="J23">
        <v>-50</v>
      </c>
      <c r="K23" t="s">
        <v>505</v>
      </c>
      <c r="L23" t="s">
        <v>595</v>
      </c>
      <c r="M23" s="74">
        <v>0.77552083333333333</v>
      </c>
      <c r="N23" t="s">
        <v>505</v>
      </c>
      <c r="O23">
        <v>2</v>
      </c>
      <c r="P23">
        <v>639</v>
      </c>
      <c r="Q23" t="s">
        <v>595</v>
      </c>
      <c r="R23" t="s">
        <v>132</v>
      </c>
    </row>
    <row r="24" spans="1:18" x14ac:dyDescent="0.3">
      <c r="A24" t="s">
        <v>520</v>
      </c>
      <c r="B24">
        <v>0</v>
      </c>
      <c r="C24" t="s">
        <v>132</v>
      </c>
      <c r="D24" t="s">
        <v>132</v>
      </c>
      <c r="E24" t="s">
        <v>132</v>
      </c>
      <c r="F24" t="s">
        <v>132</v>
      </c>
      <c r="G24" t="s">
        <v>132</v>
      </c>
      <c r="H24" t="s">
        <v>132</v>
      </c>
      <c r="I24" t="s">
        <v>132</v>
      </c>
      <c r="J24">
        <v>-66.67</v>
      </c>
      <c r="K24" t="s">
        <v>505</v>
      </c>
      <c r="L24" t="s">
        <v>595</v>
      </c>
      <c r="M24" s="74">
        <v>0.77552083333333333</v>
      </c>
      <c r="N24" t="s">
        <v>505</v>
      </c>
      <c r="O24">
        <v>0</v>
      </c>
      <c r="P24">
        <v>239</v>
      </c>
      <c r="Q24" t="s">
        <v>552</v>
      </c>
      <c r="R24" t="s">
        <v>132</v>
      </c>
    </row>
    <row r="25" spans="1:18" x14ac:dyDescent="0.3">
      <c r="A25" t="s">
        <v>477</v>
      </c>
      <c r="B25">
        <v>0</v>
      </c>
      <c r="C25" t="s">
        <v>132</v>
      </c>
      <c r="D25" t="s">
        <v>132</v>
      </c>
      <c r="E25" t="s">
        <v>132</v>
      </c>
      <c r="F25" t="s">
        <v>132</v>
      </c>
      <c r="G25" t="s">
        <v>132</v>
      </c>
      <c r="H25" t="s">
        <v>132</v>
      </c>
      <c r="I25" t="s">
        <v>132</v>
      </c>
      <c r="J25">
        <v>-66.67</v>
      </c>
      <c r="K25" t="s">
        <v>505</v>
      </c>
      <c r="L25" t="s">
        <v>595</v>
      </c>
      <c r="M25" s="74">
        <v>0.77552083333333333</v>
      </c>
      <c r="N25" t="s">
        <v>505</v>
      </c>
      <c r="O25">
        <v>0</v>
      </c>
      <c r="P25">
        <v>841</v>
      </c>
      <c r="Q25" t="s">
        <v>592</v>
      </c>
      <c r="R25" t="s">
        <v>132</v>
      </c>
    </row>
    <row r="26" spans="1:18" x14ac:dyDescent="0.3">
      <c r="A26" t="s">
        <v>521</v>
      </c>
      <c r="B26">
        <v>0</v>
      </c>
      <c r="C26" t="s">
        <v>132</v>
      </c>
      <c r="D26" t="s">
        <v>132</v>
      </c>
      <c r="E26" t="s">
        <v>132</v>
      </c>
      <c r="F26" t="s">
        <v>132</v>
      </c>
      <c r="G26" t="s">
        <v>132</v>
      </c>
      <c r="H26" t="s">
        <v>132</v>
      </c>
      <c r="I26" t="s">
        <v>132</v>
      </c>
      <c r="J26">
        <v>-75</v>
      </c>
      <c r="K26" t="s">
        <v>505</v>
      </c>
      <c r="L26" t="s">
        <v>595</v>
      </c>
      <c r="M26" s="74">
        <v>0.77552083333333333</v>
      </c>
      <c r="N26" t="s">
        <v>505</v>
      </c>
      <c r="O26">
        <v>0</v>
      </c>
      <c r="P26">
        <v>52</v>
      </c>
      <c r="Q26" t="s">
        <v>524</v>
      </c>
      <c r="R26" t="s">
        <v>132</v>
      </c>
    </row>
    <row r="27" spans="1:18" x14ac:dyDescent="0.3">
      <c r="A27" t="s">
        <v>522</v>
      </c>
      <c r="B27">
        <v>0</v>
      </c>
      <c r="C27" t="s">
        <v>132</v>
      </c>
      <c r="D27" t="s">
        <v>132</v>
      </c>
      <c r="E27" t="s">
        <v>132</v>
      </c>
      <c r="F27" t="s">
        <v>132</v>
      </c>
      <c r="G27" t="s">
        <v>132</v>
      </c>
      <c r="H27" t="s">
        <v>132</v>
      </c>
      <c r="I27" t="s">
        <v>132</v>
      </c>
      <c r="J27">
        <v>-80</v>
      </c>
      <c r="K27" t="s">
        <v>505</v>
      </c>
      <c r="L27" t="s">
        <v>595</v>
      </c>
      <c r="M27" s="74">
        <v>0.77552083333333333</v>
      </c>
      <c r="N27" t="s">
        <v>505</v>
      </c>
      <c r="O27">
        <v>26</v>
      </c>
      <c r="P27">
        <v>2.0750000000000002</v>
      </c>
      <c r="Q27" t="s">
        <v>595</v>
      </c>
      <c r="R27" t="s">
        <v>132</v>
      </c>
    </row>
    <row r="28" spans="1:18" x14ac:dyDescent="0.3">
      <c r="A28" t="s">
        <v>484</v>
      </c>
      <c r="B28">
        <v>0</v>
      </c>
      <c r="C28" t="s">
        <v>132</v>
      </c>
      <c r="D28" t="s">
        <v>132</v>
      </c>
      <c r="E28" t="s">
        <v>132</v>
      </c>
      <c r="F28" t="s">
        <v>132</v>
      </c>
      <c r="G28" t="s">
        <v>132</v>
      </c>
      <c r="H28" t="s">
        <v>132</v>
      </c>
      <c r="I28" t="s">
        <v>132</v>
      </c>
      <c r="J28">
        <v>-83.33</v>
      </c>
      <c r="K28" t="s">
        <v>505</v>
      </c>
      <c r="L28" t="s">
        <v>595</v>
      </c>
      <c r="M28" s="74">
        <v>0.77552083333333333</v>
      </c>
      <c r="N28" t="s">
        <v>505</v>
      </c>
      <c r="O28">
        <v>0</v>
      </c>
      <c r="P28">
        <v>130</v>
      </c>
      <c r="Q28" t="s">
        <v>596</v>
      </c>
      <c r="R28" t="s">
        <v>132</v>
      </c>
    </row>
    <row r="29" spans="1:18" x14ac:dyDescent="0.3">
      <c r="A29" t="s">
        <v>478</v>
      </c>
      <c r="B29">
        <v>0</v>
      </c>
      <c r="C29" t="s">
        <v>132</v>
      </c>
      <c r="D29" t="s">
        <v>132</v>
      </c>
      <c r="E29" t="s">
        <v>132</v>
      </c>
      <c r="F29" t="s">
        <v>132</v>
      </c>
      <c r="G29" t="s">
        <v>132</v>
      </c>
      <c r="H29" t="s">
        <v>132</v>
      </c>
      <c r="I29" t="s">
        <v>132</v>
      </c>
      <c r="J29">
        <v>-85.71</v>
      </c>
      <c r="K29" t="s">
        <v>505</v>
      </c>
      <c r="L29" t="s">
        <v>595</v>
      </c>
      <c r="M29" s="74">
        <v>0.77552083333333333</v>
      </c>
      <c r="N29" t="s">
        <v>505</v>
      </c>
      <c r="O29">
        <v>0</v>
      </c>
      <c r="P29">
        <v>6.5880000000000001</v>
      </c>
      <c r="Q29" t="s">
        <v>596</v>
      </c>
      <c r="R29" t="s">
        <v>132</v>
      </c>
    </row>
    <row r="30" spans="1:18" x14ac:dyDescent="0.3">
      <c r="A30" t="s">
        <v>482</v>
      </c>
      <c r="B30">
        <v>0</v>
      </c>
      <c r="C30" t="s">
        <v>132</v>
      </c>
      <c r="D30" t="s">
        <v>132</v>
      </c>
      <c r="E30" t="s">
        <v>132</v>
      </c>
      <c r="F30" t="s">
        <v>132</v>
      </c>
      <c r="G30" t="s">
        <v>132</v>
      </c>
      <c r="H30" t="s">
        <v>132</v>
      </c>
      <c r="I30" t="s">
        <v>132</v>
      </c>
      <c r="J30">
        <v>-75</v>
      </c>
      <c r="K30" t="s">
        <v>507</v>
      </c>
      <c r="L30" t="s">
        <v>595</v>
      </c>
      <c r="M30" s="74">
        <v>0.77552083333333333</v>
      </c>
      <c r="N30" t="s">
        <v>507</v>
      </c>
      <c r="O30">
        <v>0</v>
      </c>
      <c r="P30">
        <v>142</v>
      </c>
      <c r="Q30" t="s">
        <v>595</v>
      </c>
      <c r="R30" t="s">
        <v>132</v>
      </c>
    </row>
    <row r="31" spans="1:18" x14ac:dyDescent="0.3">
      <c r="A31" t="s">
        <v>479</v>
      </c>
      <c r="B31">
        <v>0</v>
      </c>
      <c r="C31" t="s">
        <v>132</v>
      </c>
      <c r="D31" t="s">
        <v>132</v>
      </c>
      <c r="E31" t="s">
        <v>132</v>
      </c>
      <c r="F31" t="s">
        <v>132</v>
      </c>
      <c r="G31" t="s">
        <v>132</v>
      </c>
      <c r="H31" t="s">
        <v>132</v>
      </c>
      <c r="I31" t="s">
        <v>132</v>
      </c>
      <c r="J31">
        <v>-77.78</v>
      </c>
      <c r="K31" t="s">
        <v>507</v>
      </c>
      <c r="L31" t="s">
        <v>595</v>
      </c>
      <c r="M31" s="74">
        <v>0.77552083333333333</v>
      </c>
      <c r="N31" t="s">
        <v>507</v>
      </c>
      <c r="O31">
        <v>2.8540000000000001</v>
      </c>
      <c r="P31">
        <v>4.2069999999999999</v>
      </c>
      <c r="Q31" t="s">
        <v>595</v>
      </c>
      <c r="R31" t="s">
        <v>132</v>
      </c>
    </row>
    <row r="32" spans="1:18" x14ac:dyDescent="0.3">
      <c r="A32" t="s">
        <v>480</v>
      </c>
      <c r="B32">
        <v>0</v>
      </c>
      <c r="C32" t="s">
        <v>132</v>
      </c>
      <c r="D32" t="s">
        <v>132</v>
      </c>
      <c r="E32" t="s">
        <v>132</v>
      </c>
      <c r="F32" t="s">
        <v>132</v>
      </c>
      <c r="G32" t="s">
        <v>132</v>
      </c>
      <c r="H32" t="s">
        <v>132</v>
      </c>
      <c r="I32" t="s">
        <v>132</v>
      </c>
      <c r="J32">
        <v>-72.73</v>
      </c>
      <c r="K32" t="s">
        <v>508</v>
      </c>
      <c r="L32" t="s">
        <v>595</v>
      </c>
      <c r="M32" s="74">
        <v>0.77552083333333333</v>
      </c>
      <c r="N32" t="s">
        <v>508</v>
      </c>
      <c r="O32">
        <v>0</v>
      </c>
      <c r="P32">
        <v>1.345</v>
      </c>
      <c r="Q32" t="s">
        <v>596</v>
      </c>
      <c r="R32" t="s">
        <v>132</v>
      </c>
    </row>
    <row r="33" spans="1:18" x14ac:dyDescent="0.3">
      <c r="A33" t="s">
        <v>469</v>
      </c>
      <c r="B33">
        <v>0</v>
      </c>
      <c r="C33" t="s">
        <v>132</v>
      </c>
      <c r="D33" t="s">
        <v>132</v>
      </c>
      <c r="E33" t="s">
        <v>132</v>
      </c>
      <c r="F33" t="s">
        <v>132</v>
      </c>
      <c r="G33" t="s">
        <v>132</v>
      </c>
      <c r="H33" t="s">
        <v>132</v>
      </c>
      <c r="I33" t="s">
        <v>132</v>
      </c>
      <c r="J33">
        <v>-76.92</v>
      </c>
      <c r="K33" t="s">
        <v>508</v>
      </c>
      <c r="L33" t="s">
        <v>595</v>
      </c>
      <c r="M33" s="74">
        <v>0.77552083333333333</v>
      </c>
      <c r="N33" t="s">
        <v>508</v>
      </c>
      <c r="O33">
        <v>0</v>
      </c>
      <c r="P33">
        <v>6.33</v>
      </c>
      <c r="Q33" t="s">
        <v>595</v>
      </c>
      <c r="R33" t="s">
        <v>132</v>
      </c>
    </row>
    <row r="34" spans="1:18" x14ac:dyDescent="0.3">
      <c r="A34" t="s">
        <v>471</v>
      </c>
      <c r="B34">
        <v>0</v>
      </c>
      <c r="C34" t="s">
        <v>132</v>
      </c>
      <c r="D34" t="s">
        <v>132</v>
      </c>
      <c r="E34" t="s">
        <v>132</v>
      </c>
      <c r="F34" t="s">
        <v>132</v>
      </c>
      <c r="G34" t="s">
        <v>132</v>
      </c>
      <c r="H34" t="s">
        <v>132</v>
      </c>
      <c r="I34" t="s">
        <v>132</v>
      </c>
      <c r="J34">
        <v>-68.75</v>
      </c>
      <c r="K34" t="s">
        <v>501</v>
      </c>
      <c r="L34" t="s">
        <v>595</v>
      </c>
      <c r="M34" s="74">
        <v>0.77552083333333333</v>
      </c>
      <c r="N34" t="s">
        <v>501</v>
      </c>
      <c r="O34">
        <v>54</v>
      </c>
      <c r="P34">
        <v>1.401</v>
      </c>
      <c r="Q34" t="s">
        <v>595</v>
      </c>
      <c r="R34" t="s">
        <v>132</v>
      </c>
    </row>
    <row r="35" spans="1:18" x14ac:dyDescent="0.3">
      <c r="A35" t="s">
        <v>472</v>
      </c>
      <c r="B35">
        <v>0</v>
      </c>
      <c r="C35" t="s">
        <v>132</v>
      </c>
      <c r="D35" t="s">
        <v>132</v>
      </c>
      <c r="E35" t="s">
        <v>132</v>
      </c>
      <c r="F35" t="s">
        <v>132</v>
      </c>
      <c r="G35" t="s">
        <v>132</v>
      </c>
      <c r="H35" t="s">
        <v>132</v>
      </c>
      <c r="I35" t="s">
        <v>132</v>
      </c>
      <c r="J35">
        <v>-68.42</v>
      </c>
      <c r="K35" t="s">
        <v>464</v>
      </c>
      <c r="L35" t="s">
        <v>595</v>
      </c>
      <c r="M35" s="74">
        <v>0.77552083333333333</v>
      </c>
      <c r="N35" t="s">
        <v>464</v>
      </c>
      <c r="O35">
        <v>757</v>
      </c>
      <c r="P35">
        <v>8.6859999999999999</v>
      </c>
      <c r="Q35" t="s">
        <v>595</v>
      </c>
      <c r="R35" t="s">
        <v>132</v>
      </c>
    </row>
    <row r="36" spans="1:18" x14ac:dyDescent="0.3">
      <c r="A36" t="s">
        <v>465</v>
      </c>
      <c r="B36">
        <v>0</v>
      </c>
      <c r="C36" t="s">
        <v>132</v>
      </c>
      <c r="D36" t="s">
        <v>132</v>
      </c>
      <c r="E36" t="s">
        <v>132</v>
      </c>
      <c r="F36" t="s">
        <v>132</v>
      </c>
      <c r="G36" t="s">
        <v>132</v>
      </c>
      <c r="H36" t="s">
        <v>132</v>
      </c>
      <c r="I36" t="s">
        <v>132</v>
      </c>
      <c r="J36">
        <v>-65.22</v>
      </c>
      <c r="K36" t="s">
        <v>510</v>
      </c>
      <c r="L36" t="s">
        <v>595</v>
      </c>
      <c r="M36" s="74">
        <v>0.77552083333333333</v>
      </c>
      <c r="N36" t="s">
        <v>510</v>
      </c>
      <c r="O36">
        <v>30</v>
      </c>
      <c r="P36">
        <v>1.179</v>
      </c>
      <c r="Q36" t="s">
        <v>596</v>
      </c>
      <c r="R36" t="s">
        <v>132</v>
      </c>
    </row>
    <row r="37" spans="1:18" x14ac:dyDescent="0.3">
      <c r="A37" t="s">
        <v>247</v>
      </c>
      <c r="B37">
        <v>0</v>
      </c>
      <c r="C37" t="s">
        <v>132</v>
      </c>
      <c r="D37" t="s">
        <v>132</v>
      </c>
      <c r="E37" t="s">
        <v>132</v>
      </c>
      <c r="F37" t="s">
        <v>132</v>
      </c>
      <c r="G37" t="s">
        <v>132</v>
      </c>
      <c r="H37" t="s">
        <v>132</v>
      </c>
      <c r="I37" t="s">
        <v>132</v>
      </c>
      <c r="J37">
        <v>-59.26</v>
      </c>
      <c r="K37" t="s">
        <v>503</v>
      </c>
      <c r="L37" t="s">
        <v>595</v>
      </c>
      <c r="M37" s="74">
        <v>0.77552083333333333</v>
      </c>
      <c r="N37" t="s">
        <v>503</v>
      </c>
      <c r="O37">
        <v>339</v>
      </c>
      <c r="P37">
        <v>9.0510000000000002</v>
      </c>
      <c r="Q37" t="s">
        <v>595</v>
      </c>
      <c r="R37" t="s">
        <v>132</v>
      </c>
    </row>
    <row r="38" spans="1:18" x14ac:dyDescent="0.3">
      <c r="A38" t="s">
        <v>466</v>
      </c>
      <c r="B38">
        <v>0</v>
      </c>
      <c r="C38" t="s">
        <v>132</v>
      </c>
      <c r="D38" t="s">
        <v>132</v>
      </c>
      <c r="E38" t="s">
        <v>132</v>
      </c>
      <c r="F38" t="s">
        <v>132</v>
      </c>
      <c r="G38" t="s">
        <v>132</v>
      </c>
      <c r="H38" t="s">
        <v>132</v>
      </c>
      <c r="I38" t="s">
        <v>132</v>
      </c>
      <c r="J38">
        <v>-54.55</v>
      </c>
      <c r="K38" t="s">
        <v>528</v>
      </c>
      <c r="L38" t="s">
        <v>595</v>
      </c>
      <c r="M38" s="74">
        <v>0.77552083333333333</v>
      </c>
      <c r="N38" t="s">
        <v>528</v>
      </c>
      <c r="O38">
        <v>22</v>
      </c>
      <c r="P38">
        <v>1.53</v>
      </c>
      <c r="Q38" t="s">
        <v>595</v>
      </c>
      <c r="R38" t="s">
        <v>132</v>
      </c>
    </row>
    <row r="39" spans="1:18" x14ac:dyDescent="0.3">
      <c r="A39" t="s">
        <v>467</v>
      </c>
      <c r="B39">
        <v>0</v>
      </c>
      <c r="C39" t="s">
        <v>132</v>
      </c>
      <c r="D39" t="s">
        <v>132</v>
      </c>
      <c r="E39" t="s">
        <v>132</v>
      </c>
      <c r="F39" t="s">
        <v>132</v>
      </c>
      <c r="G39" t="s">
        <v>132</v>
      </c>
      <c r="H39" t="s">
        <v>132</v>
      </c>
      <c r="I39" t="s">
        <v>132</v>
      </c>
      <c r="J39">
        <v>-47.5</v>
      </c>
      <c r="K39" t="s">
        <v>585</v>
      </c>
      <c r="L39" t="s">
        <v>595</v>
      </c>
      <c r="M39" s="74">
        <v>0.77552083333333333</v>
      </c>
      <c r="N39" t="s">
        <v>585</v>
      </c>
      <c r="O39">
        <v>607</v>
      </c>
      <c r="P39">
        <v>2.8010000000000002</v>
      </c>
      <c r="Q39" t="s">
        <v>595</v>
      </c>
      <c r="R39" t="s">
        <v>132</v>
      </c>
    </row>
    <row r="40" spans="1:18" x14ac:dyDescent="0.3">
      <c r="A40" t="s">
        <v>468</v>
      </c>
      <c r="B40">
        <v>0</v>
      </c>
      <c r="C40" t="s">
        <v>132</v>
      </c>
      <c r="D40" t="s">
        <v>132</v>
      </c>
      <c r="E40" t="s">
        <v>132</v>
      </c>
      <c r="F40" t="s">
        <v>132</v>
      </c>
      <c r="G40" t="s">
        <v>132</v>
      </c>
      <c r="H40" t="s">
        <v>132</v>
      </c>
      <c r="I40" t="s">
        <v>132</v>
      </c>
      <c r="J40">
        <v>-39.58</v>
      </c>
      <c r="K40" t="s">
        <v>598</v>
      </c>
      <c r="L40" t="s">
        <v>595</v>
      </c>
      <c r="M40" s="74">
        <v>0.77552083333333333</v>
      </c>
      <c r="N40" t="s">
        <v>598</v>
      </c>
      <c r="O40">
        <v>159</v>
      </c>
      <c r="P40">
        <v>2.2029999999999998</v>
      </c>
      <c r="Q40" t="s">
        <v>595</v>
      </c>
      <c r="R40" t="s">
        <v>132</v>
      </c>
    </row>
    <row r="41" spans="1:18" x14ac:dyDescent="0.3">
      <c r="A41" t="s">
        <v>248</v>
      </c>
      <c r="B41">
        <v>0</v>
      </c>
      <c r="C41" t="s">
        <v>132</v>
      </c>
      <c r="D41" t="s">
        <v>132</v>
      </c>
      <c r="E41" t="s">
        <v>132</v>
      </c>
      <c r="F41" t="s">
        <v>132</v>
      </c>
      <c r="G41" t="s">
        <v>132</v>
      </c>
      <c r="H41" t="s">
        <v>132</v>
      </c>
      <c r="I41" t="s">
        <v>132</v>
      </c>
      <c r="J41">
        <v>-32.200000000000003</v>
      </c>
      <c r="K41" t="s">
        <v>599</v>
      </c>
      <c r="L41" t="s">
        <v>595</v>
      </c>
      <c r="M41" s="74">
        <v>0.77552083333333333</v>
      </c>
      <c r="N41" t="s">
        <v>599</v>
      </c>
      <c r="O41">
        <v>224</v>
      </c>
      <c r="P41">
        <v>7.7069999999999999</v>
      </c>
      <c r="Q41" t="s">
        <v>595</v>
      </c>
      <c r="R41" t="s">
        <v>132</v>
      </c>
    </row>
    <row r="42" spans="1:18" x14ac:dyDescent="0.3">
      <c r="A42" t="s">
        <v>461</v>
      </c>
      <c r="B42">
        <v>0</v>
      </c>
      <c r="C42" t="s">
        <v>132</v>
      </c>
      <c r="D42" t="s">
        <v>132</v>
      </c>
      <c r="E42" t="s">
        <v>132</v>
      </c>
      <c r="F42" t="s">
        <v>132</v>
      </c>
      <c r="G42" t="s">
        <v>132</v>
      </c>
      <c r="H42" t="s">
        <v>132</v>
      </c>
      <c r="I42" t="s">
        <v>132</v>
      </c>
      <c r="J42">
        <v>-23.61</v>
      </c>
      <c r="K42" t="s">
        <v>600</v>
      </c>
      <c r="L42" t="s">
        <v>595</v>
      </c>
      <c r="M42" s="74">
        <v>0.77552083333333333</v>
      </c>
      <c r="N42" t="s">
        <v>600</v>
      </c>
      <c r="O42">
        <v>11.865</v>
      </c>
      <c r="P42">
        <v>2.0499999999999998</v>
      </c>
      <c r="Q42" t="s">
        <v>595</v>
      </c>
      <c r="R42" t="s">
        <v>132</v>
      </c>
    </row>
    <row r="43" spans="1:18" x14ac:dyDescent="0.3">
      <c r="A43" t="s">
        <v>249</v>
      </c>
      <c r="B43">
        <v>0</v>
      </c>
      <c r="C43" t="s">
        <v>132</v>
      </c>
      <c r="D43" t="s">
        <v>132</v>
      </c>
      <c r="E43" t="s">
        <v>132</v>
      </c>
      <c r="F43" t="s">
        <v>132</v>
      </c>
      <c r="G43" t="s">
        <v>132</v>
      </c>
      <c r="H43" t="s">
        <v>132</v>
      </c>
      <c r="I43" t="s">
        <v>132</v>
      </c>
      <c r="J43">
        <v>-13.48</v>
      </c>
      <c r="K43" t="s">
        <v>601</v>
      </c>
      <c r="L43" t="s">
        <v>595</v>
      </c>
      <c r="M43" s="74">
        <v>0.77552083333333333</v>
      </c>
      <c r="N43" t="s">
        <v>601</v>
      </c>
      <c r="O43">
        <v>644</v>
      </c>
      <c r="P43">
        <v>3.7090000000000001</v>
      </c>
      <c r="Q43" t="s">
        <v>595</v>
      </c>
      <c r="R43" t="s">
        <v>132</v>
      </c>
    </row>
    <row r="44" spans="1:18" x14ac:dyDescent="0.3">
      <c r="A44" t="s">
        <v>459</v>
      </c>
      <c r="B44">
        <v>0</v>
      </c>
      <c r="C44" t="s">
        <v>132</v>
      </c>
      <c r="D44" t="s">
        <v>132</v>
      </c>
      <c r="E44" t="s">
        <v>132</v>
      </c>
      <c r="F44" t="s">
        <v>132</v>
      </c>
      <c r="G44" t="s">
        <v>132</v>
      </c>
      <c r="H44" t="s">
        <v>132</v>
      </c>
      <c r="I44" t="s">
        <v>132</v>
      </c>
      <c r="J44">
        <v>-3.6</v>
      </c>
      <c r="K44" t="s">
        <v>602</v>
      </c>
      <c r="L44" t="s">
        <v>595</v>
      </c>
      <c r="M44" s="74">
        <v>0.77552083333333333</v>
      </c>
      <c r="N44" t="s">
        <v>602</v>
      </c>
      <c r="O44">
        <v>639</v>
      </c>
      <c r="P44">
        <v>2.5830000000000002</v>
      </c>
      <c r="Q44" t="s">
        <v>595</v>
      </c>
      <c r="R44" t="s">
        <v>132</v>
      </c>
    </row>
    <row r="45" spans="1:18" x14ac:dyDescent="0.3">
      <c r="A45" t="s">
        <v>250</v>
      </c>
      <c r="B45">
        <v>0</v>
      </c>
      <c r="C45" t="s">
        <v>132</v>
      </c>
      <c r="D45" t="s">
        <v>132</v>
      </c>
      <c r="E45" t="s">
        <v>132</v>
      </c>
      <c r="F45" t="s">
        <v>132</v>
      </c>
      <c r="G45" t="s">
        <v>132</v>
      </c>
      <c r="H45" t="s">
        <v>132</v>
      </c>
      <c r="I45" t="s">
        <v>132</v>
      </c>
      <c r="J45">
        <v>7.91</v>
      </c>
      <c r="K45" t="s">
        <v>603</v>
      </c>
      <c r="L45" t="s">
        <v>595</v>
      </c>
      <c r="M45" s="74">
        <v>0.77552083333333333</v>
      </c>
      <c r="N45" t="s">
        <v>603</v>
      </c>
      <c r="O45">
        <v>1.242</v>
      </c>
      <c r="P45">
        <v>6.774</v>
      </c>
      <c r="Q45" t="s">
        <v>595</v>
      </c>
      <c r="R45" t="s">
        <v>132</v>
      </c>
    </row>
    <row r="46" spans="1:18" x14ac:dyDescent="0.3">
      <c r="A46" t="s">
        <v>457</v>
      </c>
      <c r="B46">
        <v>0</v>
      </c>
      <c r="C46" t="s">
        <v>132</v>
      </c>
      <c r="D46" t="s">
        <v>132</v>
      </c>
      <c r="E46" t="s">
        <v>132</v>
      </c>
      <c r="F46" t="s">
        <v>132</v>
      </c>
      <c r="G46" t="s">
        <v>132</v>
      </c>
      <c r="H46" t="s">
        <v>132</v>
      </c>
      <c r="I46" t="s">
        <v>132</v>
      </c>
      <c r="J46">
        <v>19.32</v>
      </c>
      <c r="K46" t="s">
        <v>604</v>
      </c>
      <c r="L46" t="s">
        <v>595</v>
      </c>
      <c r="M46" s="74">
        <v>0.77552083333333333</v>
      </c>
      <c r="N46" t="s">
        <v>604</v>
      </c>
      <c r="O46">
        <v>2.0409999999999999</v>
      </c>
      <c r="P46">
        <v>2.532</v>
      </c>
      <c r="Q46" t="s">
        <v>595</v>
      </c>
      <c r="R46" t="s">
        <v>132</v>
      </c>
    </row>
    <row r="47" spans="1:18" x14ac:dyDescent="0.3">
      <c r="A47" t="s">
        <v>251</v>
      </c>
      <c r="B47">
        <v>0</v>
      </c>
      <c r="C47" t="s">
        <v>132</v>
      </c>
      <c r="D47" t="s">
        <v>132</v>
      </c>
      <c r="E47" t="s">
        <v>132</v>
      </c>
      <c r="F47" t="s">
        <v>132</v>
      </c>
      <c r="G47" t="s">
        <v>132</v>
      </c>
      <c r="H47" t="s">
        <v>132</v>
      </c>
      <c r="I47" t="s">
        <v>132</v>
      </c>
      <c r="J47">
        <v>31.39</v>
      </c>
      <c r="K47" t="s">
        <v>605</v>
      </c>
      <c r="L47" t="s">
        <v>595</v>
      </c>
      <c r="M47" s="74">
        <v>0.77552083333333333</v>
      </c>
      <c r="N47" t="s">
        <v>605</v>
      </c>
      <c r="O47">
        <v>1.3240000000000001</v>
      </c>
      <c r="P47">
        <v>9.7469999999999999</v>
      </c>
      <c r="Q47" t="s">
        <v>595</v>
      </c>
      <c r="R47" t="s">
        <v>132</v>
      </c>
    </row>
    <row r="48" spans="1:18" x14ac:dyDescent="0.3">
      <c r="A48" t="s">
        <v>458</v>
      </c>
      <c r="B48">
        <v>0</v>
      </c>
      <c r="C48" t="s">
        <v>132</v>
      </c>
      <c r="D48" t="s">
        <v>132</v>
      </c>
      <c r="E48" t="s">
        <v>132</v>
      </c>
      <c r="F48" t="s">
        <v>132</v>
      </c>
      <c r="G48" t="s">
        <v>132</v>
      </c>
      <c r="H48" t="s">
        <v>132</v>
      </c>
      <c r="I48" t="s">
        <v>132</v>
      </c>
      <c r="J48">
        <v>42.05</v>
      </c>
      <c r="K48" t="s">
        <v>606</v>
      </c>
      <c r="L48" t="s">
        <v>595</v>
      </c>
      <c r="M48" s="74">
        <v>0.77552083333333333</v>
      </c>
      <c r="N48" t="s">
        <v>606</v>
      </c>
      <c r="O48">
        <v>1.9119999999999999</v>
      </c>
      <c r="P48">
        <v>3.6360000000000001</v>
      </c>
      <c r="Q48" t="s">
        <v>595</v>
      </c>
      <c r="R48" t="s">
        <v>132</v>
      </c>
    </row>
    <row r="49" spans="1:18" x14ac:dyDescent="0.3">
      <c r="A49" t="s">
        <v>252</v>
      </c>
      <c r="B49">
        <v>0</v>
      </c>
      <c r="C49" t="s">
        <v>132</v>
      </c>
      <c r="D49" t="s">
        <v>132</v>
      </c>
      <c r="E49" t="s">
        <v>132</v>
      </c>
      <c r="F49" t="s">
        <v>132</v>
      </c>
      <c r="G49" t="s">
        <v>132</v>
      </c>
      <c r="H49" t="s">
        <v>132</v>
      </c>
      <c r="I49" t="s">
        <v>132</v>
      </c>
      <c r="J49">
        <v>50.7</v>
      </c>
      <c r="K49" t="s">
        <v>607</v>
      </c>
      <c r="L49" t="s">
        <v>595</v>
      </c>
      <c r="M49" s="74">
        <v>0.77552083333333333</v>
      </c>
      <c r="N49" t="s">
        <v>607</v>
      </c>
      <c r="O49">
        <v>1.153</v>
      </c>
      <c r="P49">
        <v>6.87</v>
      </c>
      <c r="Q49" t="s">
        <v>595</v>
      </c>
      <c r="R49" t="s">
        <v>132</v>
      </c>
    </row>
    <row r="50" spans="1:18" x14ac:dyDescent="0.3">
      <c r="A50" t="s">
        <v>453</v>
      </c>
      <c r="B50">
        <v>0</v>
      </c>
      <c r="C50" t="s">
        <v>132</v>
      </c>
      <c r="D50" t="s">
        <v>132</v>
      </c>
      <c r="E50" t="s">
        <v>132</v>
      </c>
      <c r="F50" t="s">
        <v>132</v>
      </c>
      <c r="G50" t="s">
        <v>132</v>
      </c>
      <c r="H50" t="s">
        <v>132</v>
      </c>
      <c r="I50" t="s">
        <v>132</v>
      </c>
      <c r="J50">
        <v>57.05</v>
      </c>
      <c r="K50" t="s">
        <v>608</v>
      </c>
      <c r="L50" t="s">
        <v>595</v>
      </c>
      <c r="M50" s="74">
        <v>0.77552083333333333</v>
      </c>
      <c r="N50" t="s">
        <v>608</v>
      </c>
      <c r="O50">
        <v>391</v>
      </c>
      <c r="P50">
        <v>1.6859999999999999</v>
      </c>
      <c r="Q50" t="s">
        <v>595</v>
      </c>
      <c r="R50" t="s">
        <v>132</v>
      </c>
    </row>
    <row r="51" spans="1:18" x14ac:dyDescent="0.3">
      <c r="A51" t="s">
        <v>253</v>
      </c>
      <c r="B51">
        <v>0</v>
      </c>
      <c r="C51" t="s">
        <v>132</v>
      </c>
      <c r="D51" t="s">
        <v>132</v>
      </c>
      <c r="E51" t="s">
        <v>132</v>
      </c>
      <c r="F51" t="s">
        <v>132</v>
      </c>
      <c r="G51" t="s">
        <v>132</v>
      </c>
      <c r="H51" t="s">
        <v>132</v>
      </c>
      <c r="I51" t="s">
        <v>132</v>
      </c>
      <c r="J51">
        <v>61.4</v>
      </c>
      <c r="K51" t="s">
        <v>609</v>
      </c>
      <c r="L51" t="s">
        <v>595</v>
      </c>
      <c r="M51" s="74">
        <v>0.77552083333333333</v>
      </c>
      <c r="N51" t="s">
        <v>609</v>
      </c>
      <c r="O51">
        <v>8.3889999999999993</v>
      </c>
      <c r="P51">
        <v>3.1819999999999999</v>
      </c>
      <c r="Q51" t="s">
        <v>595</v>
      </c>
      <c r="R51" t="s">
        <v>132</v>
      </c>
    </row>
    <row r="52" spans="1:18" x14ac:dyDescent="0.3">
      <c r="A52" t="s">
        <v>454</v>
      </c>
      <c r="B52">
        <v>0</v>
      </c>
      <c r="C52" t="s">
        <v>132</v>
      </c>
      <c r="D52" t="s">
        <v>132</v>
      </c>
      <c r="E52" t="s">
        <v>132</v>
      </c>
      <c r="F52" t="s">
        <v>132</v>
      </c>
      <c r="G52" t="s">
        <v>132</v>
      </c>
      <c r="H52" t="s">
        <v>132</v>
      </c>
      <c r="I52" t="s">
        <v>132</v>
      </c>
      <c r="J52">
        <v>63.75</v>
      </c>
      <c r="K52" t="s">
        <v>610</v>
      </c>
      <c r="L52" t="s">
        <v>595</v>
      </c>
      <c r="M52" s="74">
        <v>0.77552083333333333</v>
      </c>
      <c r="N52" t="s">
        <v>610</v>
      </c>
      <c r="O52">
        <v>660</v>
      </c>
      <c r="P52">
        <v>3.5910000000000002</v>
      </c>
      <c r="Q52" t="s">
        <v>595</v>
      </c>
      <c r="R52" t="s">
        <v>132</v>
      </c>
    </row>
    <row r="53" spans="1:18" x14ac:dyDescent="0.3">
      <c r="A53" t="s">
        <v>254</v>
      </c>
      <c r="B53">
        <v>0</v>
      </c>
      <c r="C53" t="s">
        <v>132</v>
      </c>
      <c r="D53" t="s">
        <v>132</v>
      </c>
      <c r="E53" t="s">
        <v>132</v>
      </c>
      <c r="F53" t="s">
        <v>132</v>
      </c>
      <c r="G53" t="s">
        <v>132</v>
      </c>
      <c r="H53" t="s">
        <v>132</v>
      </c>
      <c r="I53" t="s">
        <v>132</v>
      </c>
      <c r="J53">
        <v>64.599999999999994</v>
      </c>
      <c r="K53" t="s">
        <v>611</v>
      </c>
      <c r="L53" t="s">
        <v>595</v>
      </c>
      <c r="M53" s="74">
        <v>0.77552083333333333</v>
      </c>
      <c r="N53" t="s">
        <v>611</v>
      </c>
      <c r="O53">
        <v>1.087</v>
      </c>
      <c r="P53">
        <v>4.6029999999999998</v>
      </c>
      <c r="Q53" t="s">
        <v>595</v>
      </c>
      <c r="R53" t="s">
        <v>132</v>
      </c>
    </row>
    <row r="54" spans="1:18" x14ac:dyDescent="0.3">
      <c r="A54" t="s">
        <v>455</v>
      </c>
      <c r="B54">
        <v>0</v>
      </c>
      <c r="C54" t="s">
        <v>132</v>
      </c>
      <c r="D54" t="s">
        <v>132</v>
      </c>
      <c r="E54" t="s">
        <v>132</v>
      </c>
      <c r="F54" t="s">
        <v>132</v>
      </c>
      <c r="G54" t="s">
        <v>132</v>
      </c>
      <c r="H54" t="s">
        <v>132</v>
      </c>
      <c r="I54" t="s">
        <v>132</v>
      </c>
      <c r="J54">
        <v>64.12</v>
      </c>
      <c r="K54" t="s">
        <v>612</v>
      </c>
      <c r="L54" t="s">
        <v>595</v>
      </c>
      <c r="M54" s="74">
        <v>0.77552083333333333</v>
      </c>
      <c r="N54" t="s">
        <v>612</v>
      </c>
      <c r="O54">
        <v>16</v>
      </c>
      <c r="P54">
        <v>927</v>
      </c>
      <c r="Q54" t="s">
        <v>595</v>
      </c>
      <c r="R54" t="s">
        <v>132</v>
      </c>
    </row>
    <row r="55" spans="1:18" x14ac:dyDescent="0.3">
      <c r="A55" t="s">
        <v>255</v>
      </c>
      <c r="B55">
        <v>0</v>
      </c>
      <c r="C55" t="s">
        <v>132</v>
      </c>
      <c r="D55" t="s">
        <v>132</v>
      </c>
      <c r="E55" t="s">
        <v>132</v>
      </c>
      <c r="F55" t="s">
        <v>132</v>
      </c>
      <c r="G55" t="s">
        <v>132</v>
      </c>
      <c r="H55" t="s">
        <v>132</v>
      </c>
      <c r="I55" t="s">
        <v>132</v>
      </c>
      <c r="J55">
        <v>62.8</v>
      </c>
      <c r="K55" t="s">
        <v>613</v>
      </c>
      <c r="L55" t="s">
        <v>595</v>
      </c>
      <c r="M55" s="74">
        <v>0.77552083333333333</v>
      </c>
      <c r="N55" t="s">
        <v>613</v>
      </c>
      <c r="O55">
        <v>1.071</v>
      </c>
      <c r="P55">
        <v>5.5629999999999997</v>
      </c>
      <c r="Q55" t="s">
        <v>595</v>
      </c>
      <c r="R55" t="s">
        <v>132</v>
      </c>
    </row>
    <row r="56" spans="1:18" x14ac:dyDescent="0.3">
      <c r="A56" t="s">
        <v>456</v>
      </c>
      <c r="B56">
        <v>0</v>
      </c>
      <c r="C56" t="s">
        <v>132</v>
      </c>
      <c r="D56" t="s">
        <v>132</v>
      </c>
      <c r="E56" t="s">
        <v>132</v>
      </c>
      <c r="F56" t="s">
        <v>132</v>
      </c>
      <c r="G56" t="s">
        <v>132</v>
      </c>
      <c r="H56" t="s">
        <v>132</v>
      </c>
      <c r="I56" t="s">
        <v>132</v>
      </c>
      <c r="J56">
        <v>60.74</v>
      </c>
      <c r="K56" t="s">
        <v>614</v>
      </c>
      <c r="L56" t="s">
        <v>595</v>
      </c>
      <c r="M56" s="74">
        <v>0.77552083333333333</v>
      </c>
      <c r="N56" t="s">
        <v>614</v>
      </c>
      <c r="O56">
        <v>776</v>
      </c>
      <c r="P56">
        <v>1.0580000000000001</v>
      </c>
      <c r="Q56" t="s">
        <v>595</v>
      </c>
      <c r="R56" t="s">
        <v>132</v>
      </c>
    </row>
    <row r="57" spans="1:18" x14ac:dyDescent="0.3">
      <c r="A57" t="s">
        <v>256</v>
      </c>
      <c r="B57">
        <v>0</v>
      </c>
      <c r="C57" t="s">
        <v>132</v>
      </c>
      <c r="D57" t="s">
        <v>132</v>
      </c>
      <c r="E57" t="s">
        <v>132</v>
      </c>
      <c r="F57" t="s">
        <v>132</v>
      </c>
      <c r="G57" t="s">
        <v>132</v>
      </c>
      <c r="H57" t="s">
        <v>132</v>
      </c>
      <c r="I57" t="s">
        <v>132</v>
      </c>
      <c r="J57">
        <v>58.24</v>
      </c>
      <c r="K57" t="s">
        <v>615</v>
      </c>
      <c r="L57" t="s">
        <v>595</v>
      </c>
      <c r="M57" s="74">
        <v>0.77552083333333333</v>
      </c>
      <c r="N57" t="s">
        <v>615</v>
      </c>
      <c r="O57">
        <v>218</v>
      </c>
      <c r="P57">
        <v>8.391</v>
      </c>
      <c r="Q57" t="s">
        <v>595</v>
      </c>
      <c r="R57" t="s">
        <v>132</v>
      </c>
    </row>
    <row r="58" spans="1:18" x14ac:dyDescent="0.3">
      <c r="A58" t="s">
        <v>451</v>
      </c>
      <c r="B58">
        <v>0</v>
      </c>
      <c r="C58" t="s">
        <v>132</v>
      </c>
      <c r="D58" t="s">
        <v>132</v>
      </c>
      <c r="E58" t="s">
        <v>132</v>
      </c>
      <c r="F58" t="s">
        <v>132</v>
      </c>
      <c r="G58" t="s">
        <v>132</v>
      </c>
      <c r="H58" t="s">
        <v>132</v>
      </c>
      <c r="I58" t="s">
        <v>132</v>
      </c>
      <c r="J58">
        <v>55.57</v>
      </c>
      <c r="K58" t="s">
        <v>616</v>
      </c>
      <c r="L58" t="s">
        <v>595</v>
      </c>
      <c r="M58" s="74">
        <v>0.77552083333333333</v>
      </c>
      <c r="N58" t="s">
        <v>616</v>
      </c>
      <c r="O58">
        <v>0</v>
      </c>
      <c r="P58">
        <v>805</v>
      </c>
      <c r="Q58" t="s">
        <v>595</v>
      </c>
      <c r="R58" t="s">
        <v>132</v>
      </c>
    </row>
    <row r="59" spans="1:18" x14ac:dyDescent="0.3">
      <c r="A59" t="s">
        <v>257</v>
      </c>
      <c r="B59">
        <v>0</v>
      </c>
      <c r="C59" t="s">
        <v>132</v>
      </c>
      <c r="D59" t="s">
        <v>132</v>
      </c>
      <c r="E59" t="s">
        <v>132</v>
      </c>
      <c r="F59" t="s">
        <v>132</v>
      </c>
      <c r="G59" t="s">
        <v>132</v>
      </c>
      <c r="H59" t="s">
        <v>132</v>
      </c>
      <c r="I59" t="s">
        <v>132</v>
      </c>
      <c r="J59">
        <v>52.87</v>
      </c>
      <c r="K59" t="s">
        <v>617</v>
      </c>
      <c r="L59" t="s">
        <v>595</v>
      </c>
      <c r="M59" s="74">
        <v>0.77552083333333333</v>
      </c>
      <c r="N59" t="s">
        <v>617</v>
      </c>
      <c r="O59">
        <v>15</v>
      </c>
      <c r="P59">
        <v>2.113</v>
      </c>
      <c r="Q59" t="s">
        <v>595</v>
      </c>
      <c r="R59" t="s">
        <v>132</v>
      </c>
    </row>
    <row r="60" spans="1:18" x14ac:dyDescent="0.3">
      <c r="A60" t="s">
        <v>452</v>
      </c>
      <c r="B60">
        <v>0</v>
      </c>
      <c r="C60" t="s">
        <v>132</v>
      </c>
      <c r="D60" t="s">
        <v>132</v>
      </c>
      <c r="E60" t="s">
        <v>132</v>
      </c>
      <c r="F60" t="s">
        <v>132</v>
      </c>
      <c r="G60" t="s">
        <v>132</v>
      </c>
      <c r="H60" t="s">
        <v>132</v>
      </c>
      <c r="I60" t="s">
        <v>132</v>
      </c>
      <c r="J60">
        <v>50.17</v>
      </c>
      <c r="K60" t="s">
        <v>618</v>
      </c>
      <c r="L60" t="s">
        <v>595</v>
      </c>
      <c r="M60" s="74">
        <v>0.77552083333333333</v>
      </c>
      <c r="N60" t="s">
        <v>618</v>
      </c>
      <c r="O60">
        <v>57</v>
      </c>
      <c r="P60">
        <v>558</v>
      </c>
      <c r="Q60" t="s">
        <v>595</v>
      </c>
      <c r="R60" t="s">
        <v>132</v>
      </c>
    </row>
    <row r="61" spans="1:18" x14ac:dyDescent="0.3">
      <c r="A61" t="s">
        <v>258</v>
      </c>
      <c r="B61">
        <v>0</v>
      </c>
      <c r="C61" t="s">
        <v>132</v>
      </c>
      <c r="D61" t="s">
        <v>132</v>
      </c>
      <c r="E61" t="s">
        <v>132</v>
      </c>
      <c r="F61" t="s">
        <v>132</v>
      </c>
      <c r="G61" t="s">
        <v>132</v>
      </c>
      <c r="H61" t="s">
        <v>132</v>
      </c>
      <c r="I61" t="s">
        <v>132</v>
      </c>
      <c r="J61">
        <v>47.55</v>
      </c>
      <c r="K61" t="s">
        <v>619</v>
      </c>
      <c r="L61" t="s">
        <v>595</v>
      </c>
      <c r="M61" s="74">
        <v>0.77552083333333333</v>
      </c>
      <c r="N61" t="s">
        <v>619</v>
      </c>
      <c r="O61">
        <v>68</v>
      </c>
      <c r="P61">
        <v>3.4790000000000001</v>
      </c>
      <c r="Q61" t="s">
        <v>595</v>
      </c>
      <c r="R61" t="s">
        <v>132</v>
      </c>
    </row>
    <row r="62" spans="1:18" x14ac:dyDescent="0.3">
      <c r="A62" t="s">
        <v>259</v>
      </c>
      <c r="B62">
        <v>0</v>
      </c>
      <c r="C62" t="s">
        <v>132</v>
      </c>
      <c r="D62" t="s">
        <v>132</v>
      </c>
      <c r="E62" t="s">
        <v>132</v>
      </c>
      <c r="F62" t="s">
        <v>132</v>
      </c>
      <c r="G62" t="s">
        <v>132</v>
      </c>
      <c r="H62" t="s">
        <v>132</v>
      </c>
      <c r="I62" t="s">
        <v>132</v>
      </c>
      <c r="J62">
        <v>45</v>
      </c>
      <c r="K62" t="s">
        <v>620</v>
      </c>
      <c r="L62" t="s">
        <v>595</v>
      </c>
      <c r="M62" s="74">
        <v>0.77552083333333333</v>
      </c>
      <c r="N62" t="s">
        <v>620</v>
      </c>
      <c r="O62">
        <v>66</v>
      </c>
      <c r="P62">
        <v>1.014</v>
      </c>
      <c r="Q62" t="s">
        <v>595</v>
      </c>
      <c r="R62" t="s">
        <v>132</v>
      </c>
    </row>
    <row r="63" spans="1:18" x14ac:dyDescent="0.3">
      <c r="A63" t="s">
        <v>260</v>
      </c>
      <c r="B63">
        <v>0</v>
      </c>
      <c r="C63" t="s">
        <v>132</v>
      </c>
      <c r="D63" t="s">
        <v>132</v>
      </c>
      <c r="E63" t="s">
        <v>132</v>
      </c>
      <c r="F63" t="s">
        <v>132</v>
      </c>
      <c r="G63" t="s">
        <v>132</v>
      </c>
      <c r="H63" t="s">
        <v>132</v>
      </c>
      <c r="I63" t="s">
        <v>132</v>
      </c>
      <c r="J63">
        <v>42.62</v>
      </c>
      <c r="K63" t="s">
        <v>621</v>
      </c>
      <c r="L63" t="s">
        <v>595</v>
      </c>
      <c r="M63" s="74">
        <v>0.77552083333333333</v>
      </c>
      <c r="N63" t="s">
        <v>621</v>
      </c>
      <c r="O63">
        <v>21</v>
      </c>
      <c r="P63">
        <v>1.1779999999999999</v>
      </c>
      <c r="Q63" t="s">
        <v>596</v>
      </c>
      <c r="R63" t="s">
        <v>132</v>
      </c>
    </row>
    <row r="64" spans="1:18" x14ac:dyDescent="0.3">
      <c r="A64" t="s">
        <v>261</v>
      </c>
      <c r="B64">
        <v>0</v>
      </c>
      <c r="C64" t="s">
        <v>132</v>
      </c>
      <c r="D64" t="s">
        <v>132</v>
      </c>
      <c r="E64" t="s">
        <v>132</v>
      </c>
      <c r="F64" t="s">
        <v>132</v>
      </c>
      <c r="G64" t="s">
        <v>132</v>
      </c>
      <c r="H64" t="s">
        <v>132</v>
      </c>
      <c r="I64" t="s">
        <v>132</v>
      </c>
      <c r="J64">
        <v>40.369999999999997</v>
      </c>
      <c r="K64" t="s">
        <v>622</v>
      </c>
      <c r="L64" t="s">
        <v>595</v>
      </c>
      <c r="M64" s="74">
        <v>0.77552083333333333</v>
      </c>
      <c r="N64" t="s">
        <v>622</v>
      </c>
      <c r="O64">
        <v>0</v>
      </c>
      <c r="P64">
        <v>293</v>
      </c>
      <c r="Q64" t="s">
        <v>595</v>
      </c>
      <c r="R64" t="s">
        <v>132</v>
      </c>
    </row>
    <row r="65" spans="1:18" x14ac:dyDescent="0.3">
      <c r="A65" t="s">
        <v>262</v>
      </c>
      <c r="B65">
        <v>0</v>
      </c>
      <c r="C65" t="s">
        <v>132</v>
      </c>
      <c r="D65" t="s">
        <v>132</v>
      </c>
      <c r="E65" t="s">
        <v>132</v>
      </c>
      <c r="F65" t="s">
        <v>132</v>
      </c>
      <c r="G65" t="s">
        <v>132</v>
      </c>
      <c r="H65" t="s">
        <v>132</v>
      </c>
      <c r="I65" t="s">
        <v>132</v>
      </c>
      <c r="J65">
        <v>38.270000000000003</v>
      </c>
      <c r="K65" t="s">
        <v>623</v>
      </c>
      <c r="L65" t="s">
        <v>595</v>
      </c>
      <c r="M65" s="74">
        <v>0.77552083333333333</v>
      </c>
      <c r="N65" t="s">
        <v>623</v>
      </c>
      <c r="O65">
        <v>259</v>
      </c>
      <c r="P65">
        <v>2.5819999999999999</v>
      </c>
      <c r="Q65" t="s">
        <v>596</v>
      </c>
      <c r="R65" t="s">
        <v>132</v>
      </c>
    </row>
    <row r="66" spans="1:18" x14ac:dyDescent="0.3">
      <c r="A66" t="s">
        <v>263</v>
      </c>
      <c r="B66">
        <v>0</v>
      </c>
      <c r="C66" t="s">
        <v>132</v>
      </c>
      <c r="D66" t="s">
        <v>132</v>
      </c>
      <c r="E66" t="s">
        <v>132</v>
      </c>
      <c r="F66" t="s">
        <v>132</v>
      </c>
      <c r="G66" t="s">
        <v>132</v>
      </c>
      <c r="H66" t="s">
        <v>132</v>
      </c>
      <c r="I66" t="s">
        <v>132</v>
      </c>
      <c r="J66">
        <v>36.29</v>
      </c>
      <c r="K66" t="s">
        <v>624</v>
      </c>
      <c r="L66" t="s">
        <v>595</v>
      </c>
      <c r="M66" s="74">
        <v>0.77552083333333333</v>
      </c>
      <c r="N66" t="s">
        <v>624</v>
      </c>
      <c r="O66">
        <v>0</v>
      </c>
      <c r="P66">
        <v>135</v>
      </c>
      <c r="Q66" t="s">
        <v>473</v>
      </c>
      <c r="R66" t="s">
        <v>132</v>
      </c>
    </row>
    <row r="67" spans="1:18" x14ac:dyDescent="0.3">
      <c r="A67" t="s">
        <v>264</v>
      </c>
      <c r="B67">
        <v>0</v>
      </c>
      <c r="C67" t="s">
        <v>132</v>
      </c>
      <c r="D67" t="s">
        <v>132</v>
      </c>
      <c r="E67" t="s">
        <v>132</v>
      </c>
      <c r="F67" t="s">
        <v>132</v>
      </c>
      <c r="G67" t="s">
        <v>132</v>
      </c>
      <c r="H67" t="s">
        <v>132</v>
      </c>
      <c r="I67" t="s">
        <v>132</v>
      </c>
      <c r="J67">
        <v>34.44</v>
      </c>
      <c r="K67" t="s">
        <v>625</v>
      </c>
      <c r="L67" t="s">
        <v>595</v>
      </c>
      <c r="M67" s="74">
        <v>0.77552083333333333</v>
      </c>
      <c r="N67" t="s">
        <v>625</v>
      </c>
      <c r="O67">
        <v>27</v>
      </c>
      <c r="P67">
        <v>6.9059999999999997</v>
      </c>
      <c r="Q67" t="s">
        <v>595</v>
      </c>
      <c r="R67" t="s">
        <v>132</v>
      </c>
    </row>
    <row r="68" spans="1:18" x14ac:dyDescent="0.3">
      <c r="A68" t="s">
        <v>265</v>
      </c>
      <c r="B68">
        <v>0</v>
      </c>
      <c r="C68" t="s">
        <v>132</v>
      </c>
      <c r="D68" t="s">
        <v>132</v>
      </c>
      <c r="E68" t="s">
        <v>132</v>
      </c>
      <c r="F68" t="s">
        <v>132</v>
      </c>
      <c r="G68" t="s">
        <v>132</v>
      </c>
      <c r="H68" t="s">
        <v>132</v>
      </c>
      <c r="I68" t="s">
        <v>132</v>
      </c>
      <c r="J68">
        <v>32.72</v>
      </c>
      <c r="K68" t="s">
        <v>626</v>
      </c>
      <c r="L68" t="s">
        <v>595</v>
      </c>
      <c r="M68" s="74">
        <v>0.77552083333333333</v>
      </c>
      <c r="N68" t="s">
        <v>626</v>
      </c>
      <c r="O68">
        <v>0</v>
      </c>
      <c r="P68">
        <v>75</v>
      </c>
      <c r="Q68" t="s">
        <v>596</v>
      </c>
      <c r="R68" t="s">
        <v>132</v>
      </c>
    </row>
    <row r="69" spans="1:18" x14ac:dyDescent="0.3">
      <c r="A69" t="s">
        <v>266</v>
      </c>
      <c r="B69">
        <v>0</v>
      </c>
      <c r="C69" t="s">
        <v>132</v>
      </c>
      <c r="D69" t="s">
        <v>132</v>
      </c>
      <c r="E69" t="s">
        <v>132</v>
      </c>
      <c r="F69" t="s">
        <v>132</v>
      </c>
      <c r="G69" t="s">
        <v>132</v>
      </c>
      <c r="H69" t="s">
        <v>132</v>
      </c>
      <c r="I69" t="s">
        <v>132</v>
      </c>
      <c r="J69">
        <v>31.14</v>
      </c>
      <c r="K69" t="s">
        <v>627</v>
      </c>
      <c r="L69" t="s">
        <v>595</v>
      </c>
      <c r="M69" s="74">
        <v>0.77552083333333333</v>
      </c>
      <c r="N69" t="s">
        <v>627</v>
      </c>
      <c r="O69">
        <v>6</v>
      </c>
      <c r="P69">
        <v>8.4550000000000001</v>
      </c>
      <c r="Q69" t="s">
        <v>595</v>
      </c>
      <c r="R69" t="s">
        <v>132</v>
      </c>
    </row>
    <row r="70" spans="1:18" x14ac:dyDescent="0.3">
      <c r="A70" t="s">
        <v>267</v>
      </c>
      <c r="B70">
        <v>0</v>
      </c>
      <c r="C70" t="s">
        <v>132</v>
      </c>
      <c r="D70" t="s">
        <v>132</v>
      </c>
      <c r="E70" t="s">
        <v>132</v>
      </c>
      <c r="F70" t="s">
        <v>132</v>
      </c>
      <c r="G70" t="s">
        <v>132</v>
      </c>
      <c r="H70" t="s">
        <v>132</v>
      </c>
      <c r="I70" t="s">
        <v>132</v>
      </c>
      <c r="J70">
        <v>29.66</v>
      </c>
      <c r="K70" t="s">
        <v>628</v>
      </c>
      <c r="L70" t="s">
        <v>595</v>
      </c>
      <c r="M70" s="74">
        <v>0.77552083333333333</v>
      </c>
      <c r="N70" t="s">
        <v>628</v>
      </c>
      <c r="O70">
        <v>0</v>
      </c>
      <c r="P70">
        <v>136</v>
      </c>
      <c r="Q70" t="s">
        <v>555</v>
      </c>
      <c r="R70" t="s">
        <v>132</v>
      </c>
    </row>
    <row r="71" spans="1:18" x14ac:dyDescent="0.3">
      <c r="A71" t="s">
        <v>268</v>
      </c>
      <c r="B71">
        <v>0</v>
      </c>
      <c r="C71" t="s">
        <v>132</v>
      </c>
      <c r="D71" t="s">
        <v>132</v>
      </c>
      <c r="E71" t="s">
        <v>132</v>
      </c>
      <c r="F71" t="s">
        <v>132</v>
      </c>
      <c r="G71" t="s">
        <v>132</v>
      </c>
      <c r="H71" t="s">
        <v>132</v>
      </c>
      <c r="I71" t="s">
        <v>132</v>
      </c>
      <c r="J71">
        <v>28.29</v>
      </c>
      <c r="K71" t="s">
        <v>629</v>
      </c>
      <c r="L71" t="s">
        <v>595</v>
      </c>
      <c r="M71" s="74">
        <v>0.77552083333333333</v>
      </c>
      <c r="N71" t="s">
        <v>629</v>
      </c>
      <c r="O71">
        <v>12</v>
      </c>
      <c r="P71">
        <v>1.829</v>
      </c>
      <c r="Q71" t="s">
        <v>595</v>
      </c>
      <c r="R71" t="s">
        <v>132</v>
      </c>
    </row>
    <row r="72" spans="1:18" x14ac:dyDescent="0.3">
      <c r="A72" t="s">
        <v>269</v>
      </c>
      <c r="B72">
        <v>0</v>
      </c>
      <c r="C72" t="s">
        <v>132</v>
      </c>
      <c r="D72" t="s">
        <v>132</v>
      </c>
      <c r="E72" t="s">
        <v>132</v>
      </c>
      <c r="F72" t="s">
        <v>132</v>
      </c>
      <c r="G72" t="s">
        <v>132</v>
      </c>
      <c r="H72" t="s">
        <v>132</v>
      </c>
      <c r="I72" t="s">
        <v>132</v>
      </c>
      <c r="J72">
        <v>26.99</v>
      </c>
      <c r="K72" t="s">
        <v>630</v>
      </c>
      <c r="L72" t="s">
        <v>595</v>
      </c>
      <c r="M72" s="74">
        <v>0.77552083333333333</v>
      </c>
      <c r="N72" t="s">
        <v>630</v>
      </c>
      <c r="O72">
        <v>5</v>
      </c>
      <c r="P72">
        <v>244</v>
      </c>
      <c r="Q72" t="s">
        <v>596</v>
      </c>
      <c r="R72" t="s">
        <v>132</v>
      </c>
    </row>
    <row r="73" spans="1:18" x14ac:dyDescent="0.3">
      <c r="A73" t="s">
        <v>270</v>
      </c>
      <c r="B73">
        <v>0</v>
      </c>
      <c r="C73" t="s">
        <v>132</v>
      </c>
      <c r="D73" t="s">
        <v>132</v>
      </c>
      <c r="E73" t="s">
        <v>132</v>
      </c>
      <c r="F73" t="s">
        <v>132</v>
      </c>
      <c r="G73" t="s">
        <v>132</v>
      </c>
      <c r="H73" t="s">
        <v>132</v>
      </c>
      <c r="I73" t="s">
        <v>132</v>
      </c>
      <c r="J73">
        <v>25.78</v>
      </c>
      <c r="K73" t="s">
        <v>631</v>
      </c>
      <c r="L73" t="s">
        <v>595</v>
      </c>
      <c r="M73" s="74">
        <v>0.77552083333333333</v>
      </c>
      <c r="N73" t="s">
        <v>631</v>
      </c>
      <c r="O73">
        <v>3</v>
      </c>
      <c r="P73">
        <v>3.1360000000000001</v>
      </c>
      <c r="Q73" t="s">
        <v>595</v>
      </c>
      <c r="R73" t="s">
        <v>132</v>
      </c>
    </row>
    <row r="74" spans="1:18" x14ac:dyDescent="0.3">
      <c r="A74" t="s">
        <v>369</v>
      </c>
      <c r="B74">
        <v>0</v>
      </c>
      <c r="C74" t="s">
        <v>132</v>
      </c>
      <c r="D74" t="s">
        <v>132</v>
      </c>
      <c r="E74" t="s">
        <v>132</v>
      </c>
      <c r="F74" t="s">
        <v>132</v>
      </c>
      <c r="G74" t="s">
        <v>132</v>
      </c>
      <c r="H74" t="s">
        <v>132</v>
      </c>
      <c r="I74" t="s">
        <v>132</v>
      </c>
      <c r="J74">
        <v>24.63</v>
      </c>
      <c r="K74" t="s">
        <v>632</v>
      </c>
      <c r="L74" t="s">
        <v>595</v>
      </c>
      <c r="M74" s="74">
        <v>0.77552083333333333</v>
      </c>
      <c r="N74" t="s">
        <v>632</v>
      </c>
      <c r="O74">
        <v>2</v>
      </c>
      <c r="P74">
        <v>224</v>
      </c>
      <c r="Q74" t="s">
        <v>586</v>
      </c>
      <c r="R74" t="s">
        <v>132</v>
      </c>
    </row>
    <row r="75" spans="1:18" x14ac:dyDescent="0.3">
      <c r="A75" t="s">
        <v>271</v>
      </c>
      <c r="B75">
        <v>0</v>
      </c>
      <c r="C75" t="s">
        <v>132</v>
      </c>
      <c r="D75" t="s">
        <v>132</v>
      </c>
      <c r="E75" t="s">
        <v>132</v>
      </c>
      <c r="F75" t="s">
        <v>132</v>
      </c>
      <c r="G75" t="s">
        <v>132</v>
      </c>
      <c r="H75" t="s">
        <v>132</v>
      </c>
      <c r="I75" t="s">
        <v>132</v>
      </c>
      <c r="J75">
        <v>23.56</v>
      </c>
      <c r="K75" t="s">
        <v>633</v>
      </c>
      <c r="L75" t="s">
        <v>595</v>
      </c>
      <c r="M75" s="74">
        <v>0.77552083333333333</v>
      </c>
      <c r="N75" t="s">
        <v>633</v>
      </c>
      <c r="O75">
        <v>0</v>
      </c>
      <c r="P75">
        <v>952</v>
      </c>
      <c r="Q75" t="s">
        <v>595</v>
      </c>
      <c r="R75" t="s">
        <v>132</v>
      </c>
    </row>
    <row r="76" spans="1:18" x14ac:dyDescent="0.3">
      <c r="A76" t="s">
        <v>370</v>
      </c>
      <c r="B76">
        <v>0</v>
      </c>
      <c r="C76" t="s">
        <v>132</v>
      </c>
      <c r="D76" t="s">
        <v>132</v>
      </c>
      <c r="E76" t="s">
        <v>132</v>
      </c>
      <c r="F76" t="s">
        <v>132</v>
      </c>
      <c r="G76" t="s">
        <v>132</v>
      </c>
      <c r="H76" t="s">
        <v>132</v>
      </c>
      <c r="I76" t="s">
        <v>132</v>
      </c>
      <c r="J76">
        <v>22.54</v>
      </c>
      <c r="K76" t="s">
        <v>634</v>
      </c>
      <c r="L76" t="s">
        <v>595</v>
      </c>
      <c r="M76" s="74">
        <v>0.77552083333333333</v>
      </c>
      <c r="N76" t="s">
        <v>634</v>
      </c>
      <c r="O76">
        <v>0</v>
      </c>
      <c r="P76">
        <v>185</v>
      </c>
      <c r="Q76" t="s">
        <v>526</v>
      </c>
      <c r="R76" t="s">
        <v>132</v>
      </c>
    </row>
    <row r="77" spans="1:18" x14ac:dyDescent="0.3">
      <c r="A77" t="s">
        <v>272</v>
      </c>
      <c r="B77">
        <v>0</v>
      </c>
      <c r="C77" t="s">
        <v>132</v>
      </c>
      <c r="D77" t="s">
        <v>132</v>
      </c>
      <c r="E77" t="s">
        <v>132</v>
      </c>
      <c r="F77" t="s">
        <v>132</v>
      </c>
      <c r="G77" t="s">
        <v>132</v>
      </c>
      <c r="H77" t="s">
        <v>132</v>
      </c>
      <c r="I77" t="s">
        <v>132</v>
      </c>
      <c r="J77">
        <v>21.59</v>
      </c>
      <c r="K77" t="s">
        <v>635</v>
      </c>
      <c r="L77" t="s">
        <v>595</v>
      </c>
      <c r="M77" s="74">
        <v>0.77552083333333333</v>
      </c>
      <c r="N77" t="s">
        <v>635</v>
      </c>
      <c r="O77">
        <v>270</v>
      </c>
      <c r="P77">
        <v>5.6120000000000001</v>
      </c>
      <c r="Q77" t="s">
        <v>595</v>
      </c>
      <c r="R77" t="s">
        <v>132</v>
      </c>
    </row>
    <row r="78" spans="1:18" x14ac:dyDescent="0.3">
      <c r="A78" t="s">
        <v>371</v>
      </c>
      <c r="B78">
        <v>0</v>
      </c>
      <c r="C78" t="s">
        <v>132</v>
      </c>
      <c r="D78" t="s">
        <v>132</v>
      </c>
      <c r="E78" t="s">
        <v>132</v>
      </c>
      <c r="F78" t="s">
        <v>132</v>
      </c>
      <c r="G78" t="s">
        <v>132</v>
      </c>
      <c r="H78" t="s">
        <v>132</v>
      </c>
      <c r="I78" t="s">
        <v>132</v>
      </c>
      <c r="J78">
        <v>20.69</v>
      </c>
      <c r="K78" t="s">
        <v>636</v>
      </c>
      <c r="L78" t="s">
        <v>595</v>
      </c>
      <c r="M78" s="74">
        <v>0.77552083333333333</v>
      </c>
      <c r="N78" t="s">
        <v>636</v>
      </c>
      <c r="O78">
        <v>0</v>
      </c>
      <c r="P78">
        <v>60</v>
      </c>
      <c r="Q78" t="s">
        <v>548</v>
      </c>
      <c r="R78" t="s">
        <v>132</v>
      </c>
    </row>
    <row r="79" spans="1:18" x14ac:dyDescent="0.3">
      <c r="A79" t="s">
        <v>273</v>
      </c>
      <c r="B79">
        <v>0</v>
      </c>
      <c r="C79" t="s">
        <v>132</v>
      </c>
      <c r="D79" t="s">
        <v>132</v>
      </c>
      <c r="E79" t="s">
        <v>132</v>
      </c>
      <c r="F79" t="s">
        <v>132</v>
      </c>
      <c r="G79" t="s">
        <v>132</v>
      </c>
      <c r="H79" t="s">
        <v>132</v>
      </c>
      <c r="I79" t="s">
        <v>132</v>
      </c>
      <c r="J79">
        <v>19.87</v>
      </c>
      <c r="K79" t="s">
        <v>637</v>
      </c>
      <c r="L79" t="s">
        <v>595</v>
      </c>
      <c r="M79" s="74">
        <v>0.77552083333333333</v>
      </c>
      <c r="N79" t="s">
        <v>637</v>
      </c>
      <c r="O79">
        <v>0</v>
      </c>
      <c r="P79">
        <v>1.4850000000000001</v>
      </c>
      <c r="Q79" t="s">
        <v>595</v>
      </c>
      <c r="R79" t="s">
        <v>132</v>
      </c>
    </row>
    <row r="80" spans="1:18" x14ac:dyDescent="0.3">
      <c r="A80" t="s">
        <v>378</v>
      </c>
      <c r="B80">
        <v>0</v>
      </c>
      <c r="C80" t="s">
        <v>132</v>
      </c>
      <c r="D80" t="s">
        <v>132</v>
      </c>
      <c r="E80" t="s">
        <v>132</v>
      </c>
      <c r="F80" t="s">
        <v>132</v>
      </c>
      <c r="G80" t="s">
        <v>132</v>
      </c>
      <c r="H80" t="s">
        <v>132</v>
      </c>
      <c r="I80" t="s">
        <v>132</v>
      </c>
      <c r="J80">
        <v>19.11</v>
      </c>
      <c r="K80" t="s">
        <v>638</v>
      </c>
      <c r="L80" t="s">
        <v>595</v>
      </c>
      <c r="M80" s="74">
        <v>0.77552083333333333</v>
      </c>
      <c r="N80" t="s">
        <v>638</v>
      </c>
      <c r="O80">
        <v>0</v>
      </c>
      <c r="P80">
        <v>176</v>
      </c>
      <c r="Q80" t="s">
        <v>524</v>
      </c>
      <c r="R80" t="s">
        <v>132</v>
      </c>
    </row>
    <row r="81" spans="1:18" x14ac:dyDescent="0.3">
      <c r="A81" t="s">
        <v>274</v>
      </c>
      <c r="B81">
        <v>0</v>
      </c>
      <c r="C81" t="s">
        <v>132</v>
      </c>
      <c r="D81" t="s">
        <v>132</v>
      </c>
      <c r="E81" t="s">
        <v>132</v>
      </c>
      <c r="F81" t="s">
        <v>132</v>
      </c>
      <c r="G81" t="s">
        <v>132</v>
      </c>
      <c r="H81" t="s">
        <v>132</v>
      </c>
      <c r="I81" t="s">
        <v>132</v>
      </c>
      <c r="J81">
        <v>18.41</v>
      </c>
      <c r="K81" t="s">
        <v>639</v>
      </c>
      <c r="L81" t="s">
        <v>595</v>
      </c>
      <c r="M81" s="74">
        <v>0.77552083333333333</v>
      </c>
      <c r="N81" t="s">
        <v>639</v>
      </c>
      <c r="O81">
        <v>0</v>
      </c>
      <c r="P81">
        <v>4.2320000000000002</v>
      </c>
      <c r="Q81" t="s">
        <v>515</v>
      </c>
      <c r="R81" t="s">
        <v>132</v>
      </c>
    </row>
    <row r="82" spans="1:18" x14ac:dyDescent="0.3">
      <c r="A82" t="s">
        <v>413</v>
      </c>
      <c r="B82">
        <v>0</v>
      </c>
      <c r="C82" t="s">
        <v>132</v>
      </c>
      <c r="D82" t="s">
        <v>132</v>
      </c>
      <c r="E82" t="s">
        <v>132</v>
      </c>
      <c r="F82" t="s">
        <v>132</v>
      </c>
      <c r="G82" t="s">
        <v>132</v>
      </c>
      <c r="H82" t="s">
        <v>132</v>
      </c>
      <c r="I82" t="s">
        <v>132</v>
      </c>
      <c r="J82">
        <v>17.739999999999998</v>
      </c>
      <c r="K82" t="s">
        <v>640</v>
      </c>
      <c r="L82" t="s">
        <v>595</v>
      </c>
      <c r="M82" s="74">
        <v>0.77552083333333333</v>
      </c>
      <c r="N82" t="s">
        <v>640</v>
      </c>
      <c r="O82">
        <v>5</v>
      </c>
      <c r="P82">
        <v>10</v>
      </c>
      <c r="Q82" t="s">
        <v>587</v>
      </c>
      <c r="R82" t="s">
        <v>132</v>
      </c>
    </row>
    <row r="83" spans="1:18" x14ac:dyDescent="0.3">
      <c r="A83" t="s">
        <v>275</v>
      </c>
      <c r="B83">
        <v>0</v>
      </c>
      <c r="C83" t="s">
        <v>132</v>
      </c>
      <c r="D83" t="s">
        <v>132</v>
      </c>
      <c r="E83" t="s">
        <v>132</v>
      </c>
      <c r="F83" t="s">
        <v>132</v>
      </c>
      <c r="G83" t="s">
        <v>132</v>
      </c>
      <c r="H83" t="s">
        <v>132</v>
      </c>
      <c r="I83" t="s">
        <v>132</v>
      </c>
      <c r="J83">
        <v>17.12</v>
      </c>
      <c r="K83" t="s">
        <v>641</v>
      </c>
      <c r="L83" t="s">
        <v>595</v>
      </c>
      <c r="M83" s="74">
        <v>0.77552083333333333</v>
      </c>
      <c r="N83" t="s">
        <v>641</v>
      </c>
      <c r="O83">
        <v>0</v>
      </c>
      <c r="P83">
        <v>1.24</v>
      </c>
      <c r="Q83" t="s">
        <v>595</v>
      </c>
      <c r="R83" t="s">
        <v>132</v>
      </c>
    </row>
    <row r="84" spans="1:18" x14ac:dyDescent="0.3">
      <c r="A84" t="s">
        <v>414</v>
      </c>
      <c r="B84">
        <v>0</v>
      </c>
      <c r="C84" t="s">
        <v>132</v>
      </c>
      <c r="D84" t="s">
        <v>132</v>
      </c>
      <c r="E84" t="s">
        <v>132</v>
      </c>
      <c r="F84" t="s">
        <v>132</v>
      </c>
      <c r="G84" t="s">
        <v>132</v>
      </c>
      <c r="H84" t="s">
        <v>132</v>
      </c>
      <c r="I84" t="s">
        <v>132</v>
      </c>
      <c r="J84">
        <v>16.54</v>
      </c>
      <c r="K84" t="s">
        <v>642</v>
      </c>
      <c r="L84" t="s">
        <v>595</v>
      </c>
      <c r="M84" s="74">
        <v>0.77552083333333333</v>
      </c>
      <c r="N84" t="s">
        <v>642</v>
      </c>
      <c r="O84">
        <v>0</v>
      </c>
      <c r="P84">
        <v>36</v>
      </c>
      <c r="Q84" t="s">
        <v>596</v>
      </c>
      <c r="R84" t="s">
        <v>132</v>
      </c>
    </row>
    <row r="85" spans="1:18" x14ac:dyDescent="0.3">
      <c r="A85" t="s">
        <v>276</v>
      </c>
      <c r="B85">
        <v>0</v>
      </c>
      <c r="C85" t="s">
        <v>132</v>
      </c>
      <c r="D85" t="s">
        <v>132</v>
      </c>
      <c r="E85" t="s">
        <v>132</v>
      </c>
      <c r="F85" t="s">
        <v>132</v>
      </c>
      <c r="G85" t="s">
        <v>132</v>
      </c>
      <c r="H85" t="s">
        <v>132</v>
      </c>
      <c r="I85" t="s">
        <v>132</v>
      </c>
      <c r="J85">
        <v>16</v>
      </c>
      <c r="K85" t="s">
        <v>643</v>
      </c>
      <c r="L85" t="s">
        <v>595</v>
      </c>
      <c r="M85" s="74">
        <v>0.77552083333333333</v>
      </c>
      <c r="N85" t="s">
        <v>643</v>
      </c>
      <c r="O85">
        <v>0</v>
      </c>
      <c r="P85">
        <v>363</v>
      </c>
      <c r="Q85" t="s">
        <v>595</v>
      </c>
      <c r="R85" t="s">
        <v>132</v>
      </c>
    </row>
    <row r="86" spans="1:18" x14ac:dyDescent="0.3">
      <c r="A86" t="s">
        <v>415</v>
      </c>
      <c r="B86">
        <v>0</v>
      </c>
      <c r="C86" t="s">
        <v>132</v>
      </c>
      <c r="D86" t="s">
        <v>132</v>
      </c>
      <c r="E86" t="s">
        <v>132</v>
      </c>
      <c r="F86" t="s">
        <v>132</v>
      </c>
      <c r="G86" t="s">
        <v>132</v>
      </c>
      <c r="H86" t="s">
        <v>132</v>
      </c>
      <c r="I86" t="s">
        <v>132</v>
      </c>
      <c r="J86">
        <v>15.49</v>
      </c>
      <c r="K86" t="s">
        <v>644</v>
      </c>
      <c r="L86" t="s">
        <v>595</v>
      </c>
      <c r="M86" s="74">
        <v>0.77552083333333333</v>
      </c>
      <c r="N86" t="s">
        <v>644</v>
      </c>
      <c r="O86">
        <v>10</v>
      </c>
      <c r="P86">
        <v>15</v>
      </c>
      <c r="Q86" t="s">
        <v>517</v>
      </c>
      <c r="R86" t="s">
        <v>132</v>
      </c>
    </row>
    <row r="87" spans="1:18" x14ac:dyDescent="0.3">
      <c r="A87" t="s">
        <v>277</v>
      </c>
      <c r="B87">
        <v>0</v>
      </c>
      <c r="C87" t="s">
        <v>132</v>
      </c>
      <c r="D87" t="s">
        <v>132</v>
      </c>
      <c r="E87" t="s">
        <v>132</v>
      </c>
      <c r="F87" t="s">
        <v>132</v>
      </c>
      <c r="G87" t="s">
        <v>132</v>
      </c>
      <c r="H87" t="s">
        <v>132</v>
      </c>
      <c r="I87" t="s">
        <v>132</v>
      </c>
      <c r="J87">
        <v>15</v>
      </c>
      <c r="K87" t="s">
        <v>645</v>
      </c>
      <c r="L87" t="s">
        <v>595</v>
      </c>
      <c r="M87" s="74">
        <v>0.77552083333333333</v>
      </c>
      <c r="N87" t="s">
        <v>645</v>
      </c>
      <c r="O87">
        <v>102</v>
      </c>
      <c r="P87">
        <v>2.0920000000000001</v>
      </c>
      <c r="Q87" t="s">
        <v>595</v>
      </c>
      <c r="R87" t="s">
        <v>132</v>
      </c>
    </row>
    <row r="88" spans="1:18" x14ac:dyDescent="0.3">
      <c r="A88" t="s">
        <v>422</v>
      </c>
      <c r="B88">
        <v>0</v>
      </c>
      <c r="C88" t="s">
        <v>132</v>
      </c>
      <c r="D88" t="s">
        <v>132</v>
      </c>
      <c r="E88" t="s">
        <v>132</v>
      </c>
      <c r="F88" t="s">
        <v>132</v>
      </c>
      <c r="G88" t="s">
        <v>132</v>
      </c>
      <c r="H88" t="s">
        <v>132</v>
      </c>
      <c r="I88" t="s">
        <v>132</v>
      </c>
      <c r="J88">
        <v>14.55</v>
      </c>
      <c r="K88" t="s">
        <v>646</v>
      </c>
      <c r="L88" t="s">
        <v>595</v>
      </c>
      <c r="M88" s="74">
        <v>0.77552083333333333</v>
      </c>
      <c r="N88" t="s">
        <v>646</v>
      </c>
      <c r="O88">
        <v>0</v>
      </c>
      <c r="P88">
        <v>85</v>
      </c>
      <c r="Q88" t="s">
        <v>592</v>
      </c>
      <c r="R88" t="s">
        <v>132</v>
      </c>
    </row>
    <row r="89" spans="1:18" x14ac:dyDescent="0.3">
      <c r="A89" t="s">
        <v>278</v>
      </c>
      <c r="B89">
        <v>0</v>
      </c>
      <c r="C89" t="s">
        <v>132</v>
      </c>
      <c r="D89" t="s">
        <v>132</v>
      </c>
      <c r="E89" t="s">
        <v>132</v>
      </c>
      <c r="F89" t="s">
        <v>132</v>
      </c>
      <c r="G89" t="s">
        <v>132</v>
      </c>
      <c r="H89" t="s">
        <v>132</v>
      </c>
      <c r="I89" t="s">
        <v>132</v>
      </c>
      <c r="J89">
        <v>14.13</v>
      </c>
      <c r="K89" t="s">
        <v>647</v>
      </c>
      <c r="L89" t="s">
        <v>595</v>
      </c>
      <c r="M89" s="74">
        <v>0.77552083333333333</v>
      </c>
      <c r="N89" t="s">
        <v>647</v>
      </c>
      <c r="O89">
        <v>0</v>
      </c>
      <c r="P89">
        <v>1.819</v>
      </c>
      <c r="Q89" t="s">
        <v>595</v>
      </c>
      <c r="R89" t="s">
        <v>132</v>
      </c>
    </row>
    <row r="90" spans="1:18" x14ac:dyDescent="0.3">
      <c r="A90" t="s">
        <v>423</v>
      </c>
      <c r="B90">
        <v>0</v>
      </c>
      <c r="C90" t="s">
        <v>132</v>
      </c>
      <c r="D90" t="s">
        <v>132</v>
      </c>
      <c r="E90" t="s">
        <v>132</v>
      </c>
      <c r="F90" t="s">
        <v>132</v>
      </c>
      <c r="G90" t="s">
        <v>132</v>
      </c>
      <c r="H90" t="s">
        <v>132</v>
      </c>
      <c r="I90" t="s">
        <v>132</v>
      </c>
      <c r="J90">
        <v>13.72</v>
      </c>
      <c r="K90" t="s">
        <v>648</v>
      </c>
      <c r="L90" t="s">
        <v>595</v>
      </c>
      <c r="M90" s="74">
        <v>0.77552083333333333</v>
      </c>
      <c r="N90" t="s">
        <v>648</v>
      </c>
      <c r="O90">
        <v>0</v>
      </c>
      <c r="P90">
        <v>75</v>
      </c>
      <c r="Q90" t="s">
        <v>498</v>
      </c>
      <c r="R90" t="s">
        <v>132</v>
      </c>
    </row>
    <row r="91" spans="1:18" x14ac:dyDescent="0.3">
      <c r="A91" t="s">
        <v>279</v>
      </c>
      <c r="B91">
        <v>0</v>
      </c>
      <c r="C91" t="s">
        <v>132</v>
      </c>
      <c r="D91" t="s">
        <v>132</v>
      </c>
      <c r="E91" t="s">
        <v>132</v>
      </c>
      <c r="F91" t="s">
        <v>132</v>
      </c>
      <c r="G91" t="s">
        <v>132</v>
      </c>
      <c r="H91" t="s">
        <v>132</v>
      </c>
      <c r="I91" t="s">
        <v>132</v>
      </c>
      <c r="J91">
        <v>13.34</v>
      </c>
      <c r="K91" t="s">
        <v>649</v>
      </c>
      <c r="L91" t="s">
        <v>595</v>
      </c>
      <c r="M91" s="74">
        <v>0.77552083333333333</v>
      </c>
      <c r="N91" t="s">
        <v>649</v>
      </c>
      <c r="O91">
        <v>1</v>
      </c>
      <c r="P91">
        <v>260</v>
      </c>
      <c r="Q91" t="s">
        <v>595</v>
      </c>
      <c r="R91" t="s">
        <v>132</v>
      </c>
    </row>
    <row r="92" spans="1:18" x14ac:dyDescent="0.3">
      <c r="A92" t="s">
        <v>424</v>
      </c>
      <c r="B92">
        <v>0</v>
      </c>
      <c r="C92" t="s">
        <v>132</v>
      </c>
      <c r="D92" t="s">
        <v>132</v>
      </c>
      <c r="E92" t="s">
        <v>132</v>
      </c>
      <c r="F92" t="s">
        <v>132</v>
      </c>
      <c r="G92" t="s">
        <v>132</v>
      </c>
      <c r="H92" t="s">
        <v>132</v>
      </c>
      <c r="I92" t="s">
        <v>132</v>
      </c>
      <c r="J92">
        <v>12.98</v>
      </c>
      <c r="K92" t="s">
        <v>650</v>
      </c>
      <c r="L92" t="s">
        <v>595</v>
      </c>
      <c r="M92" s="74">
        <v>0.77552083333333333</v>
      </c>
      <c r="N92" t="s">
        <v>650</v>
      </c>
      <c r="O92">
        <v>0</v>
      </c>
      <c r="P92">
        <v>0</v>
      </c>
      <c r="Q92" t="s">
        <v>516</v>
      </c>
      <c r="R92" t="s">
        <v>132</v>
      </c>
    </row>
    <row r="93" spans="1:18" x14ac:dyDescent="0.3">
      <c r="A93" t="s">
        <v>280</v>
      </c>
      <c r="B93">
        <v>0</v>
      </c>
      <c r="C93" t="s">
        <v>132</v>
      </c>
      <c r="D93" t="s">
        <v>132</v>
      </c>
      <c r="E93" t="s">
        <v>132</v>
      </c>
      <c r="F93" t="s">
        <v>132</v>
      </c>
      <c r="G93" t="s">
        <v>132</v>
      </c>
      <c r="H93" t="s">
        <v>132</v>
      </c>
      <c r="I93" t="s">
        <v>132</v>
      </c>
      <c r="J93">
        <v>12.64</v>
      </c>
      <c r="K93" t="s">
        <v>651</v>
      </c>
      <c r="L93" t="s">
        <v>595</v>
      </c>
      <c r="M93" s="74">
        <v>0.77552083333333333</v>
      </c>
      <c r="N93" t="s">
        <v>651</v>
      </c>
      <c r="O93">
        <v>0</v>
      </c>
      <c r="P93">
        <v>1.0289999999999999</v>
      </c>
      <c r="Q93" t="s">
        <v>595</v>
      </c>
      <c r="R93" t="s">
        <v>132</v>
      </c>
    </row>
    <row r="94" spans="1:18" x14ac:dyDescent="0.3">
      <c r="A94" t="s">
        <v>425</v>
      </c>
      <c r="B94">
        <v>0</v>
      </c>
      <c r="C94" t="s">
        <v>132</v>
      </c>
      <c r="D94" t="s">
        <v>132</v>
      </c>
      <c r="E94" t="s">
        <v>132</v>
      </c>
      <c r="F94" t="s">
        <v>132</v>
      </c>
      <c r="G94" t="s">
        <v>132</v>
      </c>
      <c r="H94" t="s">
        <v>132</v>
      </c>
      <c r="I94" t="s">
        <v>132</v>
      </c>
      <c r="J94">
        <v>12.31</v>
      </c>
      <c r="K94" t="s">
        <v>652</v>
      </c>
      <c r="L94" t="s">
        <v>595</v>
      </c>
      <c r="M94" s="74">
        <v>0.77552083333333333</v>
      </c>
      <c r="N94" t="s">
        <v>652</v>
      </c>
      <c r="O94">
        <v>0</v>
      </c>
      <c r="P94">
        <v>0</v>
      </c>
      <c r="Q94" t="s">
        <v>473</v>
      </c>
      <c r="R94" t="s">
        <v>132</v>
      </c>
    </row>
    <row r="95" spans="1:18" x14ac:dyDescent="0.3">
      <c r="A95" t="s">
        <v>281</v>
      </c>
      <c r="B95">
        <v>0</v>
      </c>
      <c r="C95" t="s">
        <v>132</v>
      </c>
      <c r="D95" t="s">
        <v>132</v>
      </c>
      <c r="E95" t="s">
        <v>132</v>
      </c>
      <c r="F95" t="s">
        <v>132</v>
      </c>
      <c r="G95" t="s">
        <v>132</v>
      </c>
      <c r="H95" t="s">
        <v>132</v>
      </c>
      <c r="I95" t="s">
        <v>132</v>
      </c>
      <c r="J95">
        <v>12.01</v>
      </c>
      <c r="K95" t="s">
        <v>653</v>
      </c>
      <c r="L95" t="s">
        <v>595</v>
      </c>
      <c r="M95" s="74">
        <v>0.77552083333333333</v>
      </c>
      <c r="N95" t="s">
        <v>653</v>
      </c>
      <c r="O95">
        <v>0</v>
      </c>
      <c r="P95">
        <v>893</v>
      </c>
      <c r="Q95" t="s">
        <v>595</v>
      </c>
      <c r="R95" t="s">
        <v>132</v>
      </c>
    </row>
    <row r="96" spans="1:18" x14ac:dyDescent="0.3">
      <c r="A96" t="s">
        <v>426</v>
      </c>
      <c r="B96">
        <v>0</v>
      </c>
      <c r="C96" t="s">
        <v>132</v>
      </c>
      <c r="D96" t="s">
        <v>132</v>
      </c>
      <c r="E96" t="s">
        <v>132</v>
      </c>
      <c r="F96" t="s">
        <v>132</v>
      </c>
      <c r="G96" t="s">
        <v>132</v>
      </c>
      <c r="H96" t="s">
        <v>132</v>
      </c>
      <c r="I96" t="s">
        <v>132</v>
      </c>
      <c r="J96">
        <v>11.71</v>
      </c>
      <c r="K96" t="s">
        <v>654</v>
      </c>
      <c r="L96" t="s">
        <v>595</v>
      </c>
      <c r="M96" s="74">
        <v>0.77552083333333333</v>
      </c>
      <c r="N96" t="s">
        <v>654</v>
      </c>
      <c r="O96">
        <v>0</v>
      </c>
      <c r="P96">
        <v>0</v>
      </c>
      <c r="Q96" t="s">
        <v>513</v>
      </c>
      <c r="R96" t="s">
        <v>132</v>
      </c>
    </row>
    <row r="97" spans="1:18" x14ac:dyDescent="0.3">
      <c r="A97" t="s">
        <v>282</v>
      </c>
      <c r="B97">
        <v>0</v>
      </c>
      <c r="C97" t="s">
        <v>132</v>
      </c>
      <c r="D97" t="s">
        <v>132</v>
      </c>
      <c r="E97" t="s">
        <v>132</v>
      </c>
      <c r="F97" t="s">
        <v>132</v>
      </c>
      <c r="G97" t="s">
        <v>132</v>
      </c>
      <c r="H97" t="s">
        <v>132</v>
      </c>
      <c r="I97" t="s">
        <v>132</v>
      </c>
      <c r="J97">
        <v>11.42</v>
      </c>
      <c r="K97" t="s">
        <v>655</v>
      </c>
      <c r="L97" t="s">
        <v>595</v>
      </c>
      <c r="M97" s="74">
        <v>0.77552083333333333</v>
      </c>
      <c r="N97" t="s">
        <v>655</v>
      </c>
      <c r="O97">
        <v>0</v>
      </c>
      <c r="P97">
        <v>3.1269999999999998</v>
      </c>
      <c r="Q97" t="s">
        <v>595</v>
      </c>
      <c r="R97" t="s">
        <v>132</v>
      </c>
    </row>
    <row r="98" spans="1:18" x14ac:dyDescent="0.3">
      <c r="A98" t="s">
        <v>427</v>
      </c>
      <c r="B98">
        <v>0</v>
      </c>
      <c r="C98" t="s">
        <v>132</v>
      </c>
      <c r="D98" t="s">
        <v>132</v>
      </c>
      <c r="E98" t="s">
        <v>132</v>
      </c>
      <c r="F98" t="s">
        <v>132</v>
      </c>
      <c r="G98" t="s">
        <v>132</v>
      </c>
      <c r="H98" t="s">
        <v>132</v>
      </c>
      <c r="I98" t="s">
        <v>132</v>
      </c>
      <c r="J98">
        <v>11.16</v>
      </c>
      <c r="K98" t="s">
        <v>656</v>
      </c>
      <c r="L98" t="s">
        <v>595</v>
      </c>
      <c r="M98" s="74">
        <v>0.77552083333333333</v>
      </c>
      <c r="N98" t="s">
        <v>656</v>
      </c>
      <c r="O98">
        <v>0</v>
      </c>
      <c r="P98">
        <v>0</v>
      </c>
      <c r="Q98" t="s">
        <v>473</v>
      </c>
      <c r="R98" t="s">
        <v>132</v>
      </c>
    </row>
    <row r="99" spans="1:18" x14ac:dyDescent="0.3">
      <c r="A99" t="s">
        <v>283</v>
      </c>
      <c r="B99">
        <v>0</v>
      </c>
      <c r="C99" t="s">
        <v>132</v>
      </c>
      <c r="D99" t="s">
        <v>132</v>
      </c>
      <c r="E99" t="s">
        <v>132</v>
      </c>
      <c r="F99" t="s">
        <v>132</v>
      </c>
      <c r="G99" t="s">
        <v>132</v>
      </c>
      <c r="H99" t="s">
        <v>132</v>
      </c>
      <c r="I99" t="s">
        <v>132</v>
      </c>
      <c r="J99">
        <v>10.91</v>
      </c>
      <c r="K99" t="s">
        <v>657</v>
      </c>
      <c r="L99" t="s">
        <v>595</v>
      </c>
      <c r="M99" s="74">
        <v>0.77552083333333333</v>
      </c>
      <c r="N99" t="s">
        <v>657</v>
      </c>
      <c r="O99">
        <v>2</v>
      </c>
      <c r="P99">
        <v>156</v>
      </c>
      <c r="Q99" t="s">
        <v>596</v>
      </c>
      <c r="R99" t="s">
        <v>132</v>
      </c>
    </row>
    <row r="100" spans="1:18" x14ac:dyDescent="0.3">
      <c r="A100" t="s">
        <v>428</v>
      </c>
      <c r="B100">
        <v>0</v>
      </c>
      <c r="C100" t="s">
        <v>132</v>
      </c>
      <c r="D100" t="s">
        <v>132</v>
      </c>
      <c r="E100" t="s">
        <v>132</v>
      </c>
      <c r="F100" t="s">
        <v>132</v>
      </c>
      <c r="G100" t="s">
        <v>132</v>
      </c>
      <c r="H100" t="s">
        <v>132</v>
      </c>
      <c r="I100" t="s">
        <v>132</v>
      </c>
      <c r="J100">
        <v>10.66</v>
      </c>
      <c r="K100" t="s">
        <v>658</v>
      </c>
      <c r="L100" t="s">
        <v>595</v>
      </c>
      <c r="M100" s="74">
        <v>0.77552083333333333</v>
      </c>
      <c r="N100" t="s">
        <v>658</v>
      </c>
      <c r="O100">
        <v>0</v>
      </c>
      <c r="P100">
        <v>0</v>
      </c>
      <c r="Q100" t="s">
        <v>473</v>
      </c>
      <c r="R100" t="s">
        <v>132</v>
      </c>
    </row>
    <row r="101" spans="1:18" x14ac:dyDescent="0.3">
      <c r="A101" t="s">
        <v>284</v>
      </c>
      <c r="B101">
        <v>0</v>
      </c>
      <c r="C101" t="s">
        <v>132</v>
      </c>
      <c r="D101" t="s">
        <v>132</v>
      </c>
      <c r="E101" t="s">
        <v>132</v>
      </c>
      <c r="F101" t="s">
        <v>132</v>
      </c>
      <c r="G101" t="s">
        <v>132</v>
      </c>
      <c r="H101" t="s">
        <v>132</v>
      </c>
      <c r="I101" t="s">
        <v>132</v>
      </c>
      <c r="J101">
        <v>10.43</v>
      </c>
      <c r="K101" t="s">
        <v>659</v>
      </c>
      <c r="L101" t="s">
        <v>595</v>
      </c>
      <c r="M101" s="74">
        <v>0.77552083333333333</v>
      </c>
      <c r="N101" t="s">
        <v>659</v>
      </c>
      <c r="O101">
        <v>0</v>
      </c>
      <c r="P101">
        <v>438</v>
      </c>
      <c r="Q101" t="s">
        <v>530</v>
      </c>
      <c r="R101" t="s">
        <v>132</v>
      </c>
    </row>
    <row r="102" spans="1:18" x14ac:dyDescent="0.3">
      <c r="A102" t="s">
        <v>429</v>
      </c>
      <c r="B102">
        <v>0</v>
      </c>
      <c r="C102" t="s">
        <v>132</v>
      </c>
      <c r="D102" t="s">
        <v>132</v>
      </c>
      <c r="E102" t="s">
        <v>132</v>
      </c>
      <c r="F102" t="s">
        <v>132</v>
      </c>
      <c r="G102" t="s">
        <v>132</v>
      </c>
      <c r="H102" t="s">
        <v>132</v>
      </c>
      <c r="I102" t="s">
        <v>132</v>
      </c>
      <c r="J102">
        <v>10.210000000000001</v>
      </c>
      <c r="K102" t="s">
        <v>660</v>
      </c>
      <c r="L102" t="s">
        <v>595</v>
      </c>
      <c r="M102" s="74">
        <v>0.77552083333333333</v>
      </c>
      <c r="N102" t="s">
        <v>660</v>
      </c>
      <c r="O102">
        <v>0</v>
      </c>
      <c r="P102">
        <v>0</v>
      </c>
      <c r="Q102" t="s">
        <v>473</v>
      </c>
      <c r="R102" t="s">
        <v>132</v>
      </c>
    </row>
    <row r="103" spans="1:18" x14ac:dyDescent="0.3">
      <c r="A103" t="s">
        <v>285</v>
      </c>
      <c r="B103">
        <v>0</v>
      </c>
      <c r="C103" t="s">
        <v>132</v>
      </c>
      <c r="D103" t="s">
        <v>132</v>
      </c>
      <c r="E103" t="s">
        <v>132</v>
      </c>
      <c r="F103" t="s">
        <v>132</v>
      </c>
      <c r="G103" t="s">
        <v>132</v>
      </c>
      <c r="H103" t="s">
        <v>132</v>
      </c>
      <c r="I103" t="s">
        <v>132</v>
      </c>
      <c r="J103">
        <v>10</v>
      </c>
      <c r="K103" t="s">
        <v>661</v>
      </c>
      <c r="L103" t="s">
        <v>595</v>
      </c>
      <c r="M103" s="74">
        <v>0.77552083333333333</v>
      </c>
      <c r="N103" t="s">
        <v>661</v>
      </c>
      <c r="O103">
        <v>0</v>
      </c>
      <c r="P103">
        <v>195</v>
      </c>
      <c r="Q103" t="s">
        <v>590</v>
      </c>
      <c r="R103" t="s">
        <v>132</v>
      </c>
    </row>
    <row r="104" spans="1:18" x14ac:dyDescent="0.3">
      <c r="A104" t="s">
        <v>430</v>
      </c>
      <c r="B104">
        <v>0</v>
      </c>
      <c r="C104" t="s">
        <v>132</v>
      </c>
      <c r="D104" t="s">
        <v>132</v>
      </c>
      <c r="E104" t="s">
        <v>132</v>
      </c>
      <c r="F104" t="s">
        <v>132</v>
      </c>
      <c r="G104" t="s">
        <v>132</v>
      </c>
      <c r="H104" t="s">
        <v>132</v>
      </c>
      <c r="I104" t="s">
        <v>132</v>
      </c>
      <c r="J104">
        <v>9.7899999999999991</v>
      </c>
      <c r="K104" t="s">
        <v>662</v>
      </c>
      <c r="L104" t="s">
        <v>595</v>
      </c>
      <c r="M104" s="74">
        <v>0.77552083333333333</v>
      </c>
      <c r="N104" t="s">
        <v>662</v>
      </c>
      <c r="O104">
        <v>0</v>
      </c>
      <c r="P104">
        <v>71</v>
      </c>
      <c r="Q104" t="s">
        <v>553</v>
      </c>
      <c r="R104" t="s">
        <v>132</v>
      </c>
    </row>
    <row r="105" spans="1:18" x14ac:dyDescent="0.3">
      <c r="A105" t="s">
        <v>286</v>
      </c>
      <c r="B105">
        <v>0</v>
      </c>
      <c r="C105" t="s">
        <v>132</v>
      </c>
      <c r="D105" t="s">
        <v>132</v>
      </c>
      <c r="E105" t="s">
        <v>132</v>
      </c>
      <c r="F105" t="s">
        <v>132</v>
      </c>
      <c r="G105" t="s">
        <v>132</v>
      </c>
      <c r="H105" t="s">
        <v>132</v>
      </c>
      <c r="I105" t="s">
        <v>132</v>
      </c>
      <c r="J105">
        <v>9.6</v>
      </c>
      <c r="K105" t="s">
        <v>663</v>
      </c>
      <c r="L105" t="s">
        <v>595</v>
      </c>
      <c r="M105" s="74">
        <v>0.77552083333333333</v>
      </c>
      <c r="N105" t="s">
        <v>663</v>
      </c>
      <c r="O105">
        <v>0</v>
      </c>
      <c r="P105">
        <v>800</v>
      </c>
      <c r="Q105" t="s">
        <v>595</v>
      </c>
      <c r="R105" t="s">
        <v>132</v>
      </c>
    </row>
    <row r="106" spans="1:18" x14ac:dyDescent="0.3">
      <c r="A106" t="s">
        <v>287</v>
      </c>
      <c r="B106">
        <v>0</v>
      </c>
      <c r="C106" t="s">
        <v>132</v>
      </c>
      <c r="D106" t="s">
        <v>132</v>
      </c>
      <c r="E106" t="s">
        <v>132</v>
      </c>
      <c r="F106" t="s">
        <v>132</v>
      </c>
      <c r="G106" t="s">
        <v>132</v>
      </c>
      <c r="H106" t="s">
        <v>132</v>
      </c>
      <c r="I106" t="s">
        <v>132</v>
      </c>
      <c r="J106">
        <v>9.23</v>
      </c>
      <c r="K106" t="s">
        <v>664</v>
      </c>
      <c r="L106" t="s">
        <v>595</v>
      </c>
      <c r="M106" s="74">
        <v>0.77552083333333333</v>
      </c>
      <c r="N106" t="s">
        <v>664</v>
      </c>
      <c r="O106">
        <v>0</v>
      </c>
      <c r="P106">
        <v>4.7030000000000003</v>
      </c>
      <c r="Q106" t="s">
        <v>554</v>
      </c>
      <c r="R106" t="s">
        <v>132</v>
      </c>
    </row>
    <row r="107" spans="1:18" x14ac:dyDescent="0.3">
      <c r="A107" t="s">
        <v>288</v>
      </c>
      <c r="B107">
        <v>0</v>
      </c>
      <c r="C107" t="s">
        <v>132</v>
      </c>
      <c r="D107" t="s">
        <v>132</v>
      </c>
      <c r="E107" t="s">
        <v>132</v>
      </c>
      <c r="F107" t="s">
        <v>132</v>
      </c>
      <c r="G107" t="s">
        <v>132</v>
      </c>
      <c r="H107" t="s">
        <v>132</v>
      </c>
      <c r="I107" t="s">
        <v>132</v>
      </c>
      <c r="J107">
        <v>8.89</v>
      </c>
      <c r="K107" t="s">
        <v>665</v>
      </c>
      <c r="L107" t="s">
        <v>595</v>
      </c>
      <c r="M107" s="74">
        <v>0.77552083333333333</v>
      </c>
      <c r="N107" t="s">
        <v>665</v>
      </c>
      <c r="O107">
        <v>0</v>
      </c>
      <c r="P107">
        <v>188</v>
      </c>
      <c r="Q107" t="s">
        <v>547</v>
      </c>
      <c r="R107" t="s">
        <v>132</v>
      </c>
    </row>
    <row r="108" spans="1:18" x14ac:dyDescent="0.3">
      <c r="A108" t="s">
        <v>556</v>
      </c>
      <c r="B108">
        <v>0</v>
      </c>
      <c r="C108" t="s">
        <v>132</v>
      </c>
      <c r="D108" t="s">
        <v>132</v>
      </c>
      <c r="E108" t="s">
        <v>132</v>
      </c>
      <c r="F108" t="s">
        <v>132</v>
      </c>
      <c r="G108" t="s">
        <v>132</v>
      </c>
      <c r="H108" t="s">
        <v>132</v>
      </c>
      <c r="I108" t="s">
        <v>132</v>
      </c>
      <c r="J108">
        <v>8.57</v>
      </c>
      <c r="K108" t="s">
        <v>666</v>
      </c>
      <c r="L108" t="s">
        <v>595</v>
      </c>
      <c r="M108" s="74">
        <v>0.77552083333333333</v>
      </c>
      <c r="N108" t="s">
        <v>666</v>
      </c>
      <c r="O108">
        <v>0</v>
      </c>
      <c r="P108">
        <v>260</v>
      </c>
      <c r="Q108" t="s">
        <v>473</v>
      </c>
      <c r="R108" t="s">
        <v>132</v>
      </c>
    </row>
    <row r="109" spans="1:18" x14ac:dyDescent="0.3">
      <c r="A109" t="s">
        <v>289</v>
      </c>
      <c r="B109">
        <v>0</v>
      </c>
      <c r="C109" t="s">
        <v>132</v>
      </c>
      <c r="D109" t="s">
        <v>132</v>
      </c>
      <c r="E109" t="s">
        <v>132</v>
      </c>
      <c r="F109" t="s">
        <v>132</v>
      </c>
      <c r="G109" t="s">
        <v>132</v>
      </c>
      <c r="H109" t="s">
        <v>132</v>
      </c>
      <c r="I109" t="s">
        <v>132</v>
      </c>
      <c r="J109">
        <v>8.27</v>
      </c>
      <c r="K109" t="s">
        <v>667</v>
      </c>
      <c r="L109" t="s">
        <v>595</v>
      </c>
      <c r="M109" s="74">
        <v>0.77552083333333333</v>
      </c>
      <c r="N109" t="s">
        <v>667</v>
      </c>
      <c r="O109">
        <v>0</v>
      </c>
      <c r="P109">
        <v>80</v>
      </c>
      <c r="Q109" t="s">
        <v>595</v>
      </c>
      <c r="R109" t="s">
        <v>132</v>
      </c>
    </row>
    <row r="110" spans="1:18" x14ac:dyDescent="0.3">
      <c r="A110" t="s">
        <v>557</v>
      </c>
      <c r="B110">
        <v>0</v>
      </c>
      <c r="C110" t="s">
        <v>132</v>
      </c>
      <c r="D110" t="s">
        <v>132</v>
      </c>
      <c r="E110" t="s">
        <v>132</v>
      </c>
      <c r="F110" t="s">
        <v>132</v>
      </c>
      <c r="G110" t="s">
        <v>132</v>
      </c>
      <c r="H110" t="s">
        <v>132</v>
      </c>
      <c r="I110" t="s">
        <v>132</v>
      </c>
      <c r="J110">
        <v>7.99</v>
      </c>
      <c r="K110" t="s">
        <v>668</v>
      </c>
      <c r="L110" t="s">
        <v>595</v>
      </c>
      <c r="M110" s="74">
        <v>0.77552083333333333</v>
      </c>
      <c r="N110" t="s">
        <v>668</v>
      </c>
      <c r="O110">
        <v>0</v>
      </c>
      <c r="P110">
        <v>104</v>
      </c>
      <c r="Q110" t="s">
        <v>473</v>
      </c>
      <c r="R110" t="s">
        <v>132</v>
      </c>
    </row>
    <row r="111" spans="1:18" x14ac:dyDescent="0.3">
      <c r="A111" t="s">
        <v>290</v>
      </c>
      <c r="B111">
        <v>0</v>
      </c>
      <c r="C111" t="s">
        <v>132</v>
      </c>
      <c r="D111" t="s">
        <v>132</v>
      </c>
      <c r="E111" t="s">
        <v>132</v>
      </c>
      <c r="F111" t="s">
        <v>132</v>
      </c>
      <c r="G111" t="s">
        <v>132</v>
      </c>
      <c r="H111" t="s">
        <v>132</v>
      </c>
      <c r="I111" t="s">
        <v>132</v>
      </c>
      <c r="J111">
        <v>7.74</v>
      </c>
      <c r="K111" t="s">
        <v>669</v>
      </c>
      <c r="L111" t="s">
        <v>595</v>
      </c>
      <c r="M111" s="74">
        <v>0.77552083333333333</v>
      </c>
      <c r="N111" t="s">
        <v>669</v>
      </c>
      <c r="O111">
        <v>1</v>
      </c>
      <c r="P111">
        <v>1.222</v>
      </c>
      <c r="Q111" t="s">
        <v>595</v>
      </c>
      <c r="R111" t="s">
        <v>132</v>
      </c>
    </row>
    <row r="112" spans="1:18" x14ac:dyDescent="0.3">
      <c r="A112" t="s">
        <v>558</v>
      </c>
      <c r="B112">
        <v>0</v>
      </c>
      <c r="C112" t="s">
        <v>132</v>
      </c>
      <c r="D112" t="s">
        <v>132</v>
      </c>
      <c r="E112" t="s">
        <v>132</v>
      </c>
      <c r="F112" t="s">
        <v>132</v>
      </c>
      <c r="G112" t="s">
        <v>132</v>
      </c>
      <c r="H112" t="s">
        <v>132</v>
      </c>
      <c r="I112" t="s">
        <v>132</v>
      </c>
      <c r="J112">
        <v>7.49</v>
      </c>
      <c r="K112" t="s">
        <v>670</v>
      </c>
      <c r="L112" t="s">
        <v>595</v>
      </c>
      <c r="M112" s="74">
        <v>0.77552083333333333</v>
      </c>
      <c r="N112" t="s">
        <v>670</v>
      </c>
      <c r="O112">
        <v>0</v>
      </c>
      <c r="P112">
        <v>86</v>
      </c>
      <c r="Q112" t="s">
        <v>473</v>
      </c>
      <c r="R112" t="s">
        <v>132</v>
      </c>
    </row>
    <row r="113" spans="1:18" x14ac:dyDescent="0.3">
      <c r="A113" t="s">
        <v>291</v>
      </c>
      <c r="B113">
        <v>0</v>
      </c>
      <c r="C113" t="s">
        <v>132</v>
      </c>
      <c r="D113" t="s">
        <v>132</v>
      </c>
      <c r="E113" t="s">
        <v>132</v>
      </c>
      <c r="F113" t="s">
        <v>132</v>
      </c>
      <c r="G113" t="s">
        <v>132</v>
      </c>
      <c r="H113" t="s">
        <v>132</v>
      </c>
      <c r="I113" t="s">
        <v>132</v>
      </c>
      <c r="J113">
        <v>7.27</v>
      </c>
      <c r="K113" t="s">
        <v>671</v>
      </c>
      <c r="L113" t="s">
        <v>595</v>
      </c>
      <c r="M113" s="74">
        <v>0.77552083333333333</v>
      </c>
      <c r="N113" t="s">
        <v>671</v>
      </c>
      <c r="O113">
        <v>0</v>
      </c>
      <c r="P113">
        <v>144</v>
      </c>
      <c r="Q113" t="s">
        <v>516</v>
      </c>
      <c r="R113" t="s">
        <v>132</v>
      </c>
    </row>
    <row r="114" spans="1:18" x14ac:dyDescent="0.3">
      <c r="A114" t="s">
        <v>559</v>
      </c>
      <c r="B114">
        <v>0</v>
      </c>
      <c r="C114" t="s">
        <v>132</v>
      </c>
      <c r="D114" t="s">
        <v>132</v>
      </c>
      <c r="E114" t="s">
        <v>132</v>
      </c>
      <c r="F114" t="s">
        <v>132</v>
      </c>
      <c r="G114" t="s">
        <v>132</v>
      </c>
      <c r="H114" t="s">
        <v>132</v>
      </c>
      <c r="I114" t="s">
        <v>132</v>
      </c>
      <c r="J114">
        <v>7.05</v>
      </c>
      <c r="K114" t="s">
        <v>672</v>
      </c>
      <c r="L114" t="s">
        <v>595</v>
      </c>
      <c r="M114" s="74">
        <v>0.77552083333333333</v>
      </c>
      <c r="N114" t="s">
        <v>672</v>
      </c>
      <c r="O114">
        <v>0</v>
      </c>
      <c r="P114">
        <v>148</v>
      </c>
      <c r="Q114" t="s">
        <v>473</v>
      </c>
      <c r="R114" t="s">
        <v>132</v>
      </c>
    </row>
    <row r="115" spans="1:18" x14ac:dyDescent="0.3">
      <c r="A115" t="s">
        <v>292</v>
      </c>
      <c r="B115">
        <v>0</v>
      </c>
      <c r="C115" t="s">
        <v>132</v>
      </c>
      <c r="D115" t="s">
        <v>132</v>
      </c>
      <c r="E115" t="s">
        <v>132</v>
      </c>
      <c r="F115" t="s">
        <v>132</v>
      </c>
      <c r="G115" t="s">
        <v>132</v>
      </c>
      <c r="H115" t="s">
        <v>132</v>
      </c>
      <c r="I115" t="s">
        <v>132</v>
      </c>
      <c r="J115">
        <v>6.85</v>
      </c>
      <c r="K115" t="s">
        <v>673</v>
      </c>
      <c r="L115" t="s">
        <v>595</v>
      </c>
      <c r="M115" s="74">
        <v>0.77552083333333333</v>
      </c>
      <c r="N115" t="s">
        <v>673</v>
      </c>
      <c r="O115">
        <v>0</v>
      </c>
      <c r="P115">
        <v>121</v>
      </c>
      <c r="Q115" t="s">
        <v>554</v>
      </c>
      <c r="R115" t="s">
        <v>132</v>
      </c>
    </row>
    <row r="116" spans="1:18" x14ac:dyDescent="0.3">
      <c r="A116" t="s">
        <v>447</v>
      </c>
      <c r="B116">
        <v>0</v>
      </c>
      <c r="C116" t="s">
        <v>132</v>
      </c>
      <c r="D116" t="s">
        <v>132</v>
      </c>
      <c r="E116" t="s">
        <v>132</v>
      </c>
      <c r="F116" t="s">
        <v>132</v>
      </c>
      <c r="G116" t="s">
        <v>132</v>
      </c>
      <c r="H116" t="s">
        <v>132</v>
      </c>
      <c r="I116" t="s">
        <v>132</v>
      </c>
      <c r="J116">
        <v>6.66</v>
      </c>
      <c r="K116" t="s">
        <v>674</v>
      </c>
      <c r="L116" t="s">
        <v>595</v>
      </c>
      <c r="M116" s="74">
        <v>0.77552083333333333</v>
      </c>
      <c r="N116" t="s">
        <v>674</v>
      </c>
      <c r="O116">
        <v>0</v>
      </c>
      <c r="P116">
        <v>144</v>
      </c>
      <c r="Q116" t="s">
        <v>473</v>
      </c>
      <c r="R116" t="s">
        <v>132</v>
      </c>
    </row>
    <row r="117" spans="1:18" x14ac:dyDescent="0.3">
      <c r="A117" t="s">
        <v>487</v>
      </c>
      <c r="B117">
        <v>0</v>
      </c>
      <c r="C117" t="s">
        <v>132</v>
      </c>
      <c r="D117" t="s">
        <v>132</v>
      </c>
      <c r="E117" t="s">
        <v>132</v>
      </c>
      <c r="F117" t="s">
        <v>132</v>
      </c>
      <c r="G117" t="s">
        <v>132</v>
      </c>
      <c r="H117" t="s">
        <v>132</v>
      </c>
      <c r="I117" t="s">
        <v>132</v>
      </c>
      <c r="J117">
        <v>6.48</v>
      </c>
      <c r="K117" t="s">
        <v>675</v>
      </c>
      <c r="L117" t="s">
        <v>595</v>
      </c>
      <c r="M117" s="74">
        <v>0.77552083333333333</v>
      </c>
      <c r="N117" t="s">
        <v>675</v>
      </c>
      <c r="O117">
        <v>0</v>
      </c>
      <c r="P117">
        <v>41</v>
      </c>
      <c r="Q117" t="s">
        <v>553</v>
      </c>
      <c r="R117" t="s">
        <v>132</v>
      </c>
    </row>
    <row r="118" spans="1:18" x14ac:dyDescent="0.3">
      <c r="A118" t="s">
        <v>560</v>
      </c>
      <c r="B118">
        <v>0</v>
      </c>
      <c r="C118" t="s">
        <v>132</v>
      </c>
      <c r="D118" t="s">
        <v>132</v>
      </c>
      <c r="E118" t="s">
        <v>132</v>
      </c>
      <c r="F118" t="s">
        <v>132</v>
      </c>
      <c r="G118" t="s">
        <v>132</v>
      </c>
      <c r="H118" t="s">
        <v>132</v>
      </c>
      <c r="I118" t="s">
        <v>132</v>
      </c>
      <c r="J118">
        <v>6.31</v>
      </c>
      <c r="K118" t="s">
        <v>676</v>
      </c>
      <c r="L118" t="s">
        <v>595</v>
      </c>
      <c r="M118" s="74">
        <v>0.77552083333333333</v>
      </c>
      <c r="N118" t="s">
        <v>676</v>
      </c>
      <c r="O118">
        <v>0</v>
      </c>
      <c r="P118">
        <v>82</v>
      </c>
      <c r="Q118" t="s">
        <v>587</v>
      </c>
      <c r="R118" t="s">
        <v>132</v>
      </c>
    </row>
    <row r="119" spans="1:18" x14ac:dyDescent="0.3">
      <c r="A119" t="s">
        <v>488</v>
      </c>
      <c r="B119">
        <v>0</v>
      </c>
      <c r="C119" t="s">
        <v>132</v>
      </c>
      <c r="D119" t="s">
        <v>132</v>
      </c>
      <c r="E119" t="s">
        <v>132</v>
      </c>
      <c r="F119" t="s">
        <v>132</v>
      </c>
      <c r="G119" t="s">
        <v>132</v>
      </c>
      <c r="H119" t="s">
        <v>132</v>
      </c>
      <c r="I119" t="s">
        <v>132</v>
      </c>
      <c r="J119">
        <v>6.14</v>
      </c>
      <c r="K119" t="s">
        <v>677</v>
      </c>
      <c r="L119" t="s">
        <v>595</v>
      </c>
      <c r="M119" s="74">
        <v>0.77552083333333333</v>
      </c>
      <c r="N119" t="s">
        <v>677</v>
      </c>
      <c r="O119">
        <v>0</v>
      </c>
      <c r="P119">
        <v>40</v>
      </c>
      <c r="Q119" t="s">
        <v>596</v>
      </c>
      <c r="R119" t="s">
        <v>132</v>
      </c>
    </row>
    <row r="120" spans="1:18" x14ac:dyDescent="0.3">
      <c r="A120" t="s">
        <v>561</v>
      </c>
      <c r="B120">
        <v>0</v>
      </c>
      <c r="C120" t="s">
        <v>132</v>
      </c>
      <c r="D120" t="s">
        <v>132</v>
      </c>
      <c r="E120" t="s">
        <v>132</v>
      </c>
      <c r="F120" t="s">
        <v>132</v>
      </c>
      <c r="G120" t="s">
        <v>132</v>
      </c>
      <c r="H120" t="s">
        <v>132</v>
      </c>
      <c r="I120" t="s">
        <v>132</v>
      </c>
      <c r="J120">
        <v>5.99</v>
      </c>
      <c r="K120" t="s">
        <v>678</v>
      </c>
      <c r="L120" t="s">
        <v>595</v>
      </c>
      <c r="M120" s="74">
        <v>0.77552083333333333</v>
      </c>
      <c r="N120" t="s">
        <v>678</v>
      </c>
      <c r="O120">
        <v>0</v>
      </c>
      <c r="P120">
        <v>67</v>
      </c>
      <c r="Q120" t="s">
        <v>473</v>
      </c>
      <c r="R120" t="s">
        <v>132</v>
      </c>
    </row>
    <row r="121" spans="1:18" x14ac:dyDescent="0.3">
      <c r="A121" t="s">
        <v>293</v>
      </c>
      <c r="B121">
        <v>0</v>
      </c>
      <c r="C121" t="s">
        <v>132</v>
      </c>
      <c r="D121" t="s">
        <v>132</v>
      </c>
      <c r="E121" t="s">
        <v>132</v>
      </c>
      <c r="F121" t="s">
        <v>132</v>
      </c>
      <c r="G121" t="s">
        <v>132</v>
      </c>
      <c r="H121" t="s">
        <v>132</v>
      </c>
      <c r="I121" t="s">
        <v>132</v>
      </c>
      <c r="J121">
        <v>5.84</v>
      </c>
      <c r="K121" t="s">
        <v>679</v>
      </c>
      <c r="L121" t="s">
        <v>595</v>
      </c>
      <c r="M121" s="74">
        <v>0.77552083333333333</v>
      </c>
      <c r="N121" t="s">
        <v>679</v>
      </c>
      <c r="O121">
        <v>0</v>
      </c>
      <c r="P121">
        <v>95</v>
      </c>
      <c r="Q121" t="s">
        <v>595</v>
      </c>
      <c r="R121" t="s">
        <v>132</v>
      </c>
    </row>
    <row r="122" spans="1:18" x14ac:dyDescent="0.3">
      <c r="A122" t="s">
        <v>562</v>
      </c>
      <c r="B122">
        <v>0</v>
      </c>
      <c r="C122" t="s">
        <v>132</v>
      </c>
      <c r="D122" t="s">
        <v>132</v>
      </c>
      <c r="E122" t="s">
        <v>132</v>
      </c>
      <c r="F122" t="s">
        <v>132</v>
      </c>
      <c r="G122" t="s">
        <v>132</v>
      </c>
      <c r="H122" t="s">
        <v>132</v>
      </c>
      <c r="I122" t="s">
        <v>132</v>
      </c>
      <c r="J122">
        <v>5.7</v>
      </c>
      <c r="K122" t="s">
        <v>680</v>
      </c>
      <c r="L122" t="s">
        <v>595</v>
      </c>
      <c r="M122" s="74">
        <v>0.77552083333333333</v>
      </c>
      <c r="N122" t="s">
        <v>680</v>
      </c>
      <c r="O122">
        <v>0</v>
      </c>
      <c r="P122">
        <v>0</v>
      </c>
      <c r="Q122" t="s">
        <v>473</v>
      </c>
      <c r="R122" t="s">
        <v>132</v>
      </c>
    </row>
    <row r="123" spans="1:18" x14ac:dyDescent="0.3">
      <c r="A123" t="s">
        <v>489</v>
      </c>
      <c r="B123">
        <v>0</v>
      </c>
      <c r="C123" t="s">
        <v>132</v>
      </c>
      <c r="D123" t="s">
        <v>132</v>
      </c>
      <c r="E123" t="s">
        <v>132</v>
      </c>
      <c r="F123" t="s">
        <v>132</v>
      </c>
      <c r="G123" t="s">
        <v>132</v>
      </c>
      <c r="H123" t="s">
        <v>132</v>
      </c>
      <c r="I123" t="s">
        <v>132</v>
      </c>
      <c r="J123">
        <v>5.57</v>
      </c>
      <c r="K123" t="s">
        <v>681</v>
      </c>
      <c r="L123" t="s">
        <v>595</v>
      </c>
      <c r="M123" s="74">
        <v>0.77552083333333333</v>
      </c>
      <c r="N123" t="s">
        <v>681</v>
      </c>
      <c r="O123">
        <v>0</v>
      </c>
      <c r="P123">
        <v>12</v>
      </c>
      <c r="Q123" t="s">
        <v>530</v>
      </c>
      <c r="R123" t="s">
        <v>132</v>
      </c>
    </row>
    <row r="124" spans="1:18" x14ac:dyDescent="0.3">
      <c r="A124" t="s">
        <v>490</v>
      </c>
      <c r="B124">
        <v>0</v>
      </c>
      <c r="C124" t="s">
        <v>132</v>
      </c>
      <c r="D124" t="s">
        <v>132</v>
      </c>
      <c r="E124" t="s">
        <v>132</v>
      </c>
      <c r="F124" t="s">
        <v>132</v>
      </c>
      <c r="G124" t="s">
        <v>132</v>
      </c>
      <c r="H124" t="s">
        <v>132</v>
      </c>
      <c r="I124" t="s">
        <v>132</v>
      </c>
      <c r="J124">
        <v>5.32</v>
      </c>
      <c r="K124" t="s">
        <v>682</v>
      </c>
      <c r="L124" t="s">
        <v>595</v>
      </c>
      <c r="M124" s="74">
        <v>0.77552083333333333</v>
      </c>
      <c r="N124" t="s">
        <v>682</v>
      </c>
      <c r="O124">
        <v>0</v>
      </c>
      <c r="P124">
        <v>51</v>
      </c>
      <c r="Q124" t="s">
        <v>596</v>
      </c>
      <c r="R124" t="s">
        <v>132</v>
      </c>
    </row>
    <row r="125" spans="1:18" x14ac:dyDescent="0.3">
      <c r="A125" t="s">
        <v>491</v>
      </c>
      <c r="B125">
        <v>0</v>
      </c>
      <c r="C125" t="s">
        <v>132</v>
      </c>
      <c r="D125" t="s">
        <v>132</v>
      </c>
      <c r="E125" t="s">
        <v>132</v>
      </c>
      <c r="F125" t="s">
        <v>132</v>
      </c>
      <c r="G125" t="s">
        <v>132</v>
      </c>
      <c r="H125" t="s">
        <v>132</v>
      </c>
      <c r="I125" t="s">
        <v>132</v>
      </c>
      <c r="J125">
        <v>5.09</v>
      </c>
      <c r="K125" t="s">
        <v>683</v>
      </c>
      <c r="L125" t="s">
        <v>595</v>
      </c>
      <c r="M125" s="74">
        <v>0.77552083333333333</v>
      </c>
      <c r="N125" t="s">
        <v>683</v>
      </c>
      <c r="O125">
        <v>0</v>
      </c>
      <c r="P125">
        <v>32</v>
      </c>
      <c r="Q125" t="s">
        <v>547</v>
      </c>
      <c r="R125" t="s">
        <v>132</v>
      </c>
    </row>
    <row r="126" spans="1:18" x14ac:dyDescent="0.3">
      <c r="A126" t="s">
        <v>492</v>
      </c>
      <c r="B126">
        <v>0</v>
      </c>
      <c r="C126" t="s">
        <v>132</v>
      </c>
      <c r="D126" t="s">
        <v>132</v>
      </c>
      <c r="E126" t="s">
        <v>132</v>
      </c>
      <c r="F126" t="s">
        <v>132</v>
      </c>
      <c r="G126" t="s">
        <v>132</v>
      </c>
      <c r="H126" t="s">
        <v>132</v>
      </c>
      <c r="I126" t="s">
        <v>132</v>
      </c>
      <c r="J126">
        <v>4.88</v>
      </c>
      <c r="K126" t="s">
        <v>684</v>
      </c>
      <c r="L126" t="s">
        <v>595</v>
      </c>
      <c r="M126" s="74">
        <v>0.77552083333333333</v>
      </c>
      <c r="N126" t="s">
        <v>684</v>
      </c>
      <c r="O126">
        <v>3</v>
      </c>
      <c r="P126">
        <v>111</v>
      </c>
      <c r="Q126" t="s">
        <v>473</v>
      </c>
      <c r="R126" t="s">
        <v>132</v>
      </c>
    </row>
    <row r="127" spans="1:18" x14ac:dyDescent="0.3">
      <c r="A127" t="s">
        <v>294</v>
      </c>
      <c r="B127">
        <v>0</v>
      </c>
      <c r="C127" t="s">
        <v>132</v>
      </c>
      <c r="D127" t="s">
        <v>132</v>
      </c>
      <c r="E127" t="s">
        <v>132</v>
      </c>
      <c r="F127" t="s">
        <v>132</v>
      </c>
      <c r="G127" t="s">
        <v>132</v>
      </c>
      <c r="H127" t="s">
        <v>132</v>
      </c>
      <c r="I127" t="s">
        <v>132</v>
      </c>
      <c r="J127">
        <v>4.6900000000000004</v>
      </c>
      <c r="K127" t="s">
        <v>685</v>
      </c>
      <c r="L127" t="s">
        <v>595</v>
      </c>
      <c r="M127" s="74">
        <v>0.77552083333333333</v>
      </c>
      <c r="N127" t="s">
        <v>685</v>
      </c>
      <c r="O127">
        <v>0</v>
      </c>
      <c r="P127">
        <v>38</v>
      </c>
      <c r="Q127" t="s">
        <v>524</v>
      </c>
      <c r="R127" t="s">
        <v>132</v>
      </c>
    </row>
    <row r="128" spans="1:18" x14ac:dyDescent="0.3">
      <c r="A128" t="s">
        <v>493</v>
      </c>
      <c r="B128">
        <v>0</v>
      </c>
      <c r="C128" t="s">
        <v>132</v>
      </c>
      <c r="D128" t="s">
        <v>132</v>
      </c>
      <c r="E128" t="s">
        <v>132</v>
      </c>
      <c r="F128" t="s">
        <v>132</v>
      </c>
      <c r="G128" t="s">
        <v>132</v>
      </c>
      <c r="H128" t="s">
        <v>132</v>
      </c>
      <c r="I128" t="s">
        <v>132</v>
      </c>
      <c r="J128">
        <v>4.51</v>
      </c>
      <c r="K128" t="s">
        <v>686</v>
      </c>
      <c r="L128" t="s">
        <v>595</v>
      </c>
      <c r="M128" s="74">
        <v>0.77552083333333333</v>
      </c>
      <c r="N128" t="s">
        <v>686</v>
      </c>
      <c r="O128">
        <v>0</v>
      </c>
      <c r="P128">
        <v>15</v>
      </c>
      <c r="Q128" t="s">
        <v>530</v>
      </c>
      <c r="R128" t="s">
        <v>132</v>
      </c>
    </row>
    <row r="129" spans="1:18" x14ac:dyDescent="0.3">
      <c r="A129" t="s">
        <v>494</v>
      </c>
      <c r="B129">
        <v>0</v>
      </c>
      <c r="C129" t="s">
        <v>132</v>
      </c>
      <c r="D129" t="s">
        <v>132</v>
      </c>
      <c r="E129" t="s">
        <v>132</v>
      </c>
      <c r="F129" t="s">
        <v>132</v>
      </c>
      <c r="G129" t="s">
        <v>132</v>
      </c>
      <c r="H129" t="s">
        <v>132</v>
      </c>
      <c r="I129" t="s">
        <v>132</v>
      </c>
      <c r="J129">
        <v>4.3499999999999996</v>
      </c>
      <c r="K129" t="s">
        <v>687</v>
      </c>
      <c r="L129" t="s">
        <v>595</v>
      </c>
      <c r="M129" s="74">
        <v>0.77552083333333333</v>
      </c>
      <c r="N129" t="s">
        <v>687</v>
      </c>
      <c r="O129">
        <v>0</v>
      </c>
      <c r="P129">
        <v>24</v>
      </c>
      <c r="Q129" t="s">
        <v>463</v>
      </c>
      <c r="R129" t="s">
        <v>132</v>
      </c>
    </row>
    <row r="130" spans="1:18" x14ac:dyDescent="0.3">
      <c r="A130" t="s">
        <v>495</v>
      </c>
      <c r="B130">
        <v>0</v>
      </c>
      <c r="C130" t="s">
        <v>132</v>
      </c>
      <c r="D130" t="s">
        <v>132</v>
      </c>
      <c r="E130" t="s">
        <v>132</v>
      </c>
      <c r="F130" t="s">
        <v>132</v>
      </c>
      <c r="G130" t="s">
        <v>132</v>
      </c>
      <c r="H130" t="s">
        <v>132</v>
      </c>
      <c r="I130" t="s">
        <v>132</v>
      </c>
      <c r="J130">
        <v>4.1900000000000004</v>
      </c>
      <c r="K130" t="s">
        <v>688</v>
      </c>
      <c r="L130" t="s">
        <v>595</v>
      </c>
      <c r="M130" s="74">
        <v>0.77552083333333333</v>
      </c>
      <c r="N130" t="s">
        <v>688</v>
      </c>
      <c r="O130">
        <v>0</v>
      </c>
      <c r="P130">
        <v>15</v>
      </c>
      <c r="Q130" t="s">
        <v>547</v>
      </c>
      <c r="R130" t="s">
        <v>132</v>
      </c>
    </row>
    <row r="131" spans="1:18" x14ac:dyDescent="0.3">
      <c r="A131" t="s">
        <v>496</v>
      </c>
      <c r="B131">
        <v>0</v>
      </c>
      <c r="C131" t="s">
        <v>132</v>
      </c>
      <c r="D131" t="s">
        <v>132</v>
      </c>
      <c r="E131" t="s">
        <v>132</v>
      </c>
      <c r="F131" t="s">
        <v>132</v>
      </c>
      <c r="G131" t="s">
        <v>132</v>
      </c>
      <c r="H131" t="s">
        <v>132</v>
      </c>
      <c r="I131" t="s">
        <v>132</v>
      </c>
      <c r="J131">
        <v>4.05</v>
      </c>
      <c r="K131" t="s">
        <v>689</v>
      </c>
      <c r="L131" t="s">
        <v>595</v>
      </c>
      <c r="M131" s="74">
        <v>0.77552083333333333</v>
      </c>
      <c r="N131" t="s">
        <v>689</v>
      </c>
      <c r="O131">
        <v>0</v>
      </c>
      <c r="P131">
        <v>1</v>
      </c>
      <c r="Q131" t="s">
        <v>463</v>
      </c>
      <c r="R131" t="s">
        <v>132</v>
      </c>
    </row>
    <row r="132" spans="1:18" x14ac:dyDescent="0.3">
      <c r="A132" t="s">
        <v>437</v>
      </c>
      <c r="B132">
        <v>0</v>
      </c>
      <c r="C132" t="s">
        <v>132</v>
      </c>
      <c r="D132" t="s">
        <v>132</v>
      </c>
      <c r="E132" t="s">
        <v>132</v>
      </c>
      <c r="F132" t="s">
        <v>132</v>
      </c>
      <c r="G132" t="s">
        <v>132</v>
      </c>
      <c r="H132" t="s">
        <v>132</v>
      </c>
      <c r="I132" t="s">
        <v>132</v>
      </c>
      <c r="J132">
        <v>3.91</v>
      </c>
      <c r="K132" t="s">
        <v>690</v>
      </c>
      <c r="L132" t="s">
        <v>595</v>
      </c>
      <c r="M132" s="74">
        <v>0.77552083333333333</v>
      </c>
      <c r="N132" t="s">
        <v>690</v>
      </c>
      <c r="O132">
        <v>0</v>
      </c>
      <c r="P132">
        <v>25</v>
      </c>
      <c r="Q132" t="s">
        <v>554</v>
      </c>
      <c r="R132" t="s">
        <v>132</v>
      </c>
    </row>
    <row r="133" spans="1:18" x14ac:dyDescent="0.3">
      <c r="A133" t="s">
        <v>563</v>
      </c>
      <c r="B133">
        <v>0</v>
      </c>
      <c r="C133" t="s">
        <v>132</v>
      </c>
      <c r="D133" t="s">
        <v>132</v>
      </c>
      <c r="E133" t="s">
        <v>132</v>
      </c>
      <c r="F133" t="s">
        <v>132</v>
      </c>
      <c r="G133" t="s">
        <v>132</v>
      </c>
      <c r="H133" t="s">
        <v>132</v>
      </c>
      <c r="I133" t="s">
        <v>132</v>
      </c>
      <c r="J133">
        <v>3.79</v>
      </c>
      <c r="K133" t="s">
        <v>691</v>
      </c>
      <c r="L133" t="s">
        <v>595</v>
      </c>
      <c r="M133" s="74">
        <v>0.77552083333333333</v>
      </c>
      <c r="N133" t="s">
        <v>691</v>
      </c>
      <c r="O133">
        <v>0</v>
      </c>
      <c r="P133">
        <v>0</v>
      </c>
      <c r="Q133" t="s">
        <v>463</v>
      </c>
      <c r="R133" t="s">
        <v>132</v>
      </c>
    </row>
    <row r="134" spans="1:18" x14ac:dyDescent="0.3">
      <c r="A134" t="s">
        <v>564</v>
      </c>
      <c r="B134">
        <v>0</v>
      </c>
      <c r="C134" t="s">
        <v>132</v>
      </c>
      <c r="D134" t="s">
        <v>132</v>
      </c>
      <c r="E134" t="s">
        <v>132</v>
      </c>
      <c r="F134" t="s">
        <v>132</v>
      </c>
      <c r="G134" t="s">
        <v>132</v>
      </c>
      <c r="H134" t="s">
        <v>132</v>
      </c>
      <c r="I134" t="s">
        <v>132</v>
      </c>
      <c r="J134">
        <v>3.67</v>
      </c>
      <c r="K134" t="s">
        <v>692</v>
      </c>
      <c r="L134" t="s">
        <v>595</v>
      </c>
      <c r="M134" s="74">
        <v>0.77552083333333333</v>
      </c>
      <c r="N134" t="s">
        <v>692</v>
      </c>
      <c r="O134">
        <v>0</v>
      </c>
      <c r="P134">
        <v>0</v>
      </c>
      <c r="Q134" t="s">
        <v>463</v>
      </c>
      <c r="R134" t="s">
        <v>132</v>
      </c>
    </row>
    <row r="135" spans="1:18" x14ac:dyDescent="0.3">
      <c r="A135" t="s">
        <v>565</v>
      </c>
      <c r="B135">
        <v>0</v>
      </c>
      <c r="C135" t="s">
        <v>132</v>
      </c>
      <c r="D135" t="s">
        <v>132</v>
      </c>
      <c r="E135" t="s">
        <v>132</v>
      </c>
      <c r="F135" t="s">
        <v>132</v>
      </c>
      <c r="G135" t="s">
        <v>132</v>
      </c>
      <c r="H135" t="s">
        <v>132</v>
      </c>
      <c r="I135" t="s">
        <v>132</v>
      </c>
      <c r="J135">
        <v>3.56</v>
      </c>
      <c r="K135" t="s">
        <v>693</v>
      </c>
      <c r="L135" t="s">
        <v>595</v>
      </c>
      <c r="M135" s="74">
        <v>0.77552083333333333</v>
      </c>
      <c r="N135" t="s">
        <v>693</v>
      </c>
      <c r="O135">
        <v>0</v>
      </c>
      <c r="P135">
        <v>0</v>
      </c>
      <c r="Q135" t="s">
        <v>463</v>
      </c>
      <c r="R135" t="s">
        <v>132</v>
      </c>
    </row>
    <row r="136" spans="1:18" x14ac:dyDescent="0.3">
      <c r="A136" t="s">
        <v>566</v>
      </c>
      <c r="B136">
        <v>0</v>
      </c>
      <c r="C136" t="s">
        <v>132</v>
      </c>
      <c r="D136" t="s">
        <v>132</v>
      </c>
      <c r="E136" t="s">
        <v>132</v>
      </c>
      <c r="F136" t="s">
        <v>132</v>
      </c>
      <c r="G136" t="s">
        <v>132</v>
      </c>
      <c r="H136" t="s">
        <v>132</v>
      </c>
      <c r="I136" t="s">
        <v>132</v>
      </c>
      <c r="J136">
        <v>3.45</v>
      </c>
      <c r="K136" t="s">
        <v>694</v>
      </c>
      <c r="L136" t="s">
        <v>595</v>
      </c>
      <c r="M136" s="74">
        <v>0.77552083333333333</v>
      </c>
      <c r="N136" t="s">
        <v>694</v>
      </c>
      <c r="O136">
        <v>0</v>
      </c>
      <c r="P136">
        <v>0</v>
      </c>
      <c r="Q136" t="s">
        <v>463</v>
      </c>
      <c r="R136" t="s">
        <v>132</v>
      </c>
    </row>
    <row r="137" spans="1:18" x14ac:dyDescent="0.3">
      <c r="A137" t="s">
        <v>567</v>
      </c>
      <c r="B137">
        <v>0</v>
      </c>
      <c r="C137" t="s">
        <v>132</v>
      </c>
      <c r="D137" t="s">
        <v>132</v>
      </c>
      <c r="E137" t="s">
        <v>132</v>
      </c>
      <c r="F137" t="s">
        <v>132</v>
      </c>
      <c r="G137" t="s">
        <v>132</v>
      </c>
      <c r="H137" t="s">
        <v>132</v>
      </c>
      <c r="I137" t="s">
        <v>132</v>
      </c>
      <c r="J137">
        <v>3.35</v>
      </c>
      <c r="K137" t="s">
        <v>695</v>
      </c>
      <c r="L137" t="s">
        <v>595</v>
      </c>
      <c r="M137" s="74">
        <v>0.77552083333333333</v>
      </c>
      <c r="N137" t="s">
        <v>695</v>
      </c>
      <c r="O137">
        <v>0</v>
      </c>
      <c r="P137">
        <v>0</v>
      </c>
      <c r="Q137" t="s">
        <v>463</v>
      </c>
      <c r="R137" t="s">
        <v>132</v>
      </c>
    </row>
    <row r="138" spans="1:18" x14ac:dyDescent="0.3">
      <c r="A138" t="s">
        <v>568</v>
      </c>
      <c r="B138">
        <v>0</v>
      </c>
      <c r="C138" t="s">
        <v>132</v>
      </c>
      <c r="D138" t="s">
        <v>132</v>
      </c>
      <c r="E138" t="s">
        <v>132</v>
      </c>
      <c r="F138" t="s">
        <v>132</v>
      </c>
      <c r="G138" t="s">
        <v>132</v>
      </c>
      <c r="H138" t="s">
        <v>132</v>
      </c>
      <c r="I138" t="s">
        <v>132</v>
      </c>
      <c r="J138">
        <v>3.26</v>
      </c>
      <c r="K138" t="s">
        <v>696</v>
      </c>
      <c r="L138" t="s">
        <v>595</v>
      </c>
      <c r="M138" s="74">
        <v>0.77552083333333333</v>
      </c>
      <c r="N138" t="s">
        <v>696</v>
      </c>
      <c r="O138">
        <v>0</v>
      </c>
      <c r="P138">
        <v>24</v>
      </c>
      <c r="Q138" t="s">
        <v>463</v>
      </c>
      <c r="R138" t="s">
        <v>132</v>
      </c>
    </row>
    <row r="139" spans="1:18" x14ac:dyDescent="0.3">
      <c r="A139" t="s">
        <v>569</v>
      </c>
      <c r="B139">
        <v>0</v>
      </c>
      <c r="C139" t="s">
        <v>132</v>
      </c>
      <c r="D139" t="s">
        <v>132</v>
      </c>
      <c r="E139" t="s">
        <v>132</v>
      </c>
      <c r="F139" t="s">
        <v>132</v>
      </c>
      <c r="G139" t="s">
        <v>132</v>
      </c>
      <c r="H139" t="s">
        <v>132</v>
      </c>
      <c r="I139" t="s">
        <v>132</v>
      </c>
      <c r="J139">
        <v>3.17</v>
      </c>
      <c r="K139" t="s">
        <v>697</v>
      </c>
      <c r="L139" t="s">
        <v>595</v>
      </c>
      <c r="M139" s="74">
        <v>0.77552083333333333</v>
      </c>
      <c r="N139" t="s">
        <v>697</v>
      </c>
      <c r="O139">
        <v>0</v>
      </c>
      <c r="P139">
        <v>2</v>
      </c>
      <c r="Q139" t="s">
        <v>463</v>
      </c>
      <c r="R139" t="s">
        <v>132</v>
      </c>
    </row>
    <row r="140" spans="1:18" x14ac:dyDescent="0.3">
      <c r="A140" t="s">
        <v>570</v>
      </c>
      <c r="B140">
        <v>0</v>
      </c>
      <c r="C140" t="s">
        <v>132</v>
      </c>
      <c r="D140" t="s">
        <v>132</v>
      </c>
      <c r="E140" t="s">
        <v>132</v>
      </c>
      <c r="F140" t="s">
        <v>132</v>
      </c>
      <c r="G140" t="s">
        <v>132</v>
      </c>
      <c r="H140" t="s">
        <v>132</v>
      </c>
      <c r="I140" t="s">
        <v>132</v>
      </c>
      <c r="J140">
        <v>3.09</v>
      </c>
      <c r="K140" t="s">
        <v>698</v>
      </c>
      <c r="L140" t="s">
        <v>595</v>
      </c>
      <c r="M140" s="74">
        <v>0.77552083333333333</v>
      </c>
      <c r="N140" t="s">
        <v>698</v>
      </c>
      <c r="O140">
        <v>0</v>
      </c>
      <c r="P140">
        <v>7</v>
      </c>
      <c r="Q140" t="s">
        <v>463</v>
      </c>
      <c r="R140" t="s">
        <v>132</v>
      </c>
    </row>
    <row r="141" spans="1:18" x14ac:dyDescent="0.3">
      <c r="A141" t="s">
        <v>571</v>
      </c>
      <c r="B141">
        <v>0</v>
      </c>
      <c r="C141" t="s">
        <v>132</v>
      </c>
      <c r="D141" t="s">
        <v>132</v>
      </c>
      <c r="E141" t="s">
        <v>132</v>
      </c>
      <c r="F141" t="s">
        <v>132</v>
      </c>
      <c r="G141" t="s">
        <v>132</v>
      </c>
      <c r="H141" t="s">
        <v>132</v>
      </c>
      <c r="I141" t="s">
        <v>132</v>
      </c>
      <c r="J141">
        <v>3.01</v>
      </c>
      <c r="K141" t="s">
        <v>699</v>
      </c>
      <c r="L141" t="s">
        <v>595</v>
      </c>
      <c r="M141" s="74">
        <v>0.77552083333333333</v>
      </c>
      <c r="N141" t="s">
        <v>699</v>
      </c>
      <c r="O141">
        <v>0</v>
      </c>
      <c r="P141">
        <v>16</v>
      </c>
      <c r="Q141" t="s">
        <v>463</v>
      </c>
      <c r="R141" t="s">
        <v>132</v>
      </c>
    </row>
    <row r="142" spans="1:18" x14ac:dyDescent="0.3">
      <c r="A142" t="s">
        <v>572</v>
      </c>
      <c r="B142">
        <v>0</v>
      </c>
      <c r="C142" t="s">
        <v>132</v>
      </c>
      <c r="D142" t="s">
        <v>132</v>
      </c>
      <c r="E142" t="s">
        <v>132</v>
      </c>
      <c r="F142" t="s">
        <v>132</v>
      </c>
      <c r="G142" t="s">
        <v>132</v>
      </c>
      <c r="H142" t="s">
        <v>132</v>
      </c>
      <c r="I142" t="s">
        <v>132</v>
      </c>
      <c r="J142">
        <v>2.94</v>
      </c>
      <c r="K142" t="s">
        <v>700</v>
      </c>
      <c r="L142" t="s">
        <v>595</v>
      </c>
      <c r="M142" s="74">
        <v>0.77552083333333333</v>
      </c>
      <c r="N142" t="s">
        <v>700</v>
      </c>
      <c r="O142">
        <v>0</v>
      </c>
      <c r="P142">
        <v>50</v>
      </c>
      <c r="Q142" t="s">
        <v>463</v>
      </c>
      <c r="R142" t="s">
        <v>132</v>
      </c>
    </row>
    <row r="143" spans="1:18" x14ac:dyDescent="0.3">
      <c r="A143" t="s">
        <v>573</v>
      </c>
      <c r="B143">
        <v>0</v>
      </c>
      <c r="C143" t="s">
        <v>132</v>
      </c>
      <c r="D143" t="s">
        <v>132</v>
      </c>
      <c r="E143" t="s">
        <v>132</v>
      </c>
      <c r="F143" t="s">
        <v>132</v>
      </c>
      <c r="G143" t="s">
        <v>132</v>
      </c>
      <c r="H143" t="s">
        <v>132</v>
      </c>
      <c r="I143" t="s">
        <v>132</v>
      </c>
      <c r="J143">
        <v>2.76</v>
      </c>
      <c r="K143" t="s">
        <v>701</v>
      </c>
      <c r="L143" t="s">
        <v>595</v>
      </c>
      <c r="M143" s="74">
        <v>0.77552083333333333</v>
      </c>
      <c r="N143" t="s">
        <v>701</v>
      </c>
      <c r="O143">
        <v>0</v>
      </c>
      <c r="P143">
        <v>74</v>
      </c>
      <c r="Q143" t="s">
        <v>463</v>
      </c>
      <c r="R143" t="s">
        <v>132</v>
      </c>
    </row>
    <row r="144" spans="1:18" x14ac:dyDescent="0.3">
      <c r="A144" t="s">
        <v>574</v>
      </c>
      <c r="B144">
        <v>0</v>
      </c>
      <c r="C144" t="s">
        <v>132</v>
      </c>
      <c r="D144" t="s">
        <v>132</v>
      </c>
      <c r="E144" t="s">
        <v>132</v>
      </c>
      <c r="F144" t="s">
        <v>132</v>
      </c>
      <c r="G144" t="s">
        <v>132</v>
      </c>
      <c r="H144" t="s">
        <v>132</v>
      </c>
      <c r="I144" t="s">
        <v>132</v>
      </c>
      <c r="J144">
        <v>2.61</v>
      </c>
      <c r="K144" t="s">
        <v>702</v>
      </c>
      <c r="L144" t="s">
        <v>595</v>
      </c>
      <c r="M144" s="74">
        <v>0.77552083333333333</v>
      </c>
      <c r="N144" t="s">
        <v>702</v>
      </c>
      <c r="O144">
        <v>0</v>
      </c>
      <c r="P144">
        <v>99</v>
      </c>
      <c r="Q144" t="s">
        <v>463</v>
      </c>
      <c r="R144" t="s">
        <v>132</v>
      </c>
    </row>
    <row r="145" spans="1:18" x14ac:dyDescent="0.3">
      <c r="A145" t="s">
        <v>575</v>
      </c>
      <c r="B145">
        <v>0</v>
      </c>
      <c r="C145" t="s">
        <v>132</v>
      </c>
      <c r="D145" t="s">
        <v>132</v>
      </c>
      <c r="E145" t="s">
        <v>132</v>
      </c>
      <c r="F145" t="s">
        <v>132</v>
      </c>
      <c r="G145" t="s">
        <v>132</v>
      </c>
      <c r="H145" t="s">
        <v>132</v>
      </c>
      <c r="I145" t="s">
        <v>132</v>
      </c>
      <c r="J145">
        <v>2.4700000000000002</v>
      </c>
      <c r="K145" t="s">
        <v>703</v>
      </c>
      <c r="L145" t="s">
        <v>595</v>
      </c>
      <c r="M145" s="74">
        <v>0.77552083333333333</v>
      </c>
      <c r="N145" t="s">
        <v>703</v>
      </c>
      <c r="O145">
        <v>0</v>
      </c>
      <c r="P145">
        <v>0</v>
      </c>
      <c r="Q145" t="s">
        <v>463</v>
      </c>
      <c r="R145" t="s">
        <v>132</v>
      </c>
    </row>
    <row r="146" spans="1:18" x14ac:dyDescent="0.3">
      <c r="A146" t="s">
        <v>576</v>
      </c>
      <c r="B146">
        <v>0</v>
      </c>
      <c r="C146" t="s">
        <v>132</v>
      </c>
      <c r="D146" t="s">
        <v>132</v>
      </c>
      <c r="E146" t="s">
        <v>132</v>
      </c>
      <c r="F146" t="s">
        <v>132</v>
      </c>
      <c r="G146" t="s">
        <v>132</v>
      </c>
      <c r="H146" t="s">
        <v>132</v>
      </c>
      <c r="I146" t="s">
        <v>132</v>
      </c>
      <c r="J146">
        <v>2.35</v>
      </c>
      <c r="K146" t="s">
        <v>704</v>
      </c>
      <c r="L146" t="s">
        <v>595</v>
      </c>
      <c r="M146" s="74">
        <v>0.77552083333333333</v>
      </c>
      <c r="N146" t="s">
        <v>704</v>
      </c>
      <c r="O146">
        <v>0</v>
      </c>
      <c r="P146">
        <v>392</v>
      </c>
      <c r="Q146" t="s">
        <v>596</v>
      </c>
      <c r="R146" t="s">
        <v>132</v>
      </c>
    </row>
    <row r="147" spans="1:18" x14ac:dyDescent="0.3">
      <c r="A147" t="s">
        <v>577</v>
      </c>
      <c r="B147">
        <v>0</v>
      </c>
      <c r="C147" t="s">
        <v>132</v>
      </c>
      <c r="D147" t="s">
        <v>132</v>
      </c>
      <c r="E147" t="s">
        <v>132</v>
      </c>
      <c r="F147" t="s">
        <v>132</v>
      </c>
      <c r="G147" t="s">
        <v>132</v>
      </c>
      <c r="H147" t="s">
        <v>132</v>
      </c>
      <c r="I147" t="s">
        <v>132</v>
      </c>
      <c r="J147">
        <v>2.2400000000000002</v>
      </c>
      <c r="K147" t="s">
        <v>705</v>
      </c>
      <c r="L147" t="s">
        <v>595</v>
      </c>
      <c r="M147" s="74">
        <v>0.77552083333333333</v>
      </c>
      <c r="N147" t="s">
        <v>705</v>
      </c>
      <c r="O147">
        <v>0</v>
      </c>
      <c r="P147">
        <v>780</v>
      </c>
      <c r="Q147" t="s">
        <v>553</v>
      </c>
      <c r="R147" t="s">
        <v>132</v>
      </c>
    </row>
    <row r="148" spans="1:18" x14ac:dyDescent="0.3">
      <c r="A148" t="s">
        <v>90</v>
      </c>
      <c r="M148" s="74"/>
      <c r="O148">
        <v>39.436999999999998</v>
      </c>
      <c r="P148">
        <v>206.4</v>
      </c>
    </row>
  </sheetData>
  <phoneticPr fontId="19" type="noConversion"/>
  <pageMargins left="0.7" right="0.7" top="0.78740157499999996" bottom="0.78740157499999996"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55A04-D600-441E-8AB3-A446C25DD80F}">
  <sheetPr codeName="Tabelle41"/>
  <dimension ref="A1:R148"/>
  <sheetViews>
    <sheetView workbookViewId="0">
      <selection sqref="A1:R154"/>
    </sheetView>
  </sheetViews>
  <sheetFormatPr baseColWidth="10" defaultRowHeight="14.4" x14ac:dyDescent="0.3"/>
  <cols>
    <col min="1" max="1" width="13.33203125" bestFit="1" customWidth="1"/>
    <col min="2" max="2" width="12.88671875" bestFit="1" customWidth="1"/>
    <col min="3" max="3" width="15.6640625" bestFit="1" customWidth="1"/>
    <col min="4" max="4" width="7.33203125" bestFit="1" customWidth="1"/>
    <col min="5" max="5" width="6.88671875" bestFit="1" customWidth="1"/>
    <col min="6" max="6" width="11" bestFit="1" customWidth="1"/>
    <col min="7" max="7" width="9.33203125" bestFit="1" customWidth="1"/>
    <col min="8" max="8" width="11.33203125" bestFit="1" customWidth="1"/>
    <col min="9" max="9" width="9.5546875" bestFit="1" customWidth="1"/>
    <col min="10" max="10" width="21.6640625" bestFit="1" customWidth="1"/>
    <col min="11" max="11" width="11.5546875" bestFit="1" customWidth="1"/>
    <col min="12" max="12" width="10.6640625" bestFit="1" customWidth="1"/>
    <col min="13" max="13" width="8.109375" bestFit="1" customWidth="1"/>
    <col min="14" max="14" width="20.5546875" bestFit="1" customWidth="1"/>
    <col min="15" max="15" width="17.88671875" bestFit="1" customWidth="1"/>
    <col min="16" max="16" width="20.88671875" bestFit="1" customWidth="1"/>
    <col min="17" max="17" width="20.109375" bestFit="1" customWidth="1"/>
    <col min="18" max="18" width="17" bestFit="1" customWidth="1"/>
  </cols>
  <sheetData>
    <row r="1" spans="1:18" x14ac:dyDescent="0.3">
      <c r="A1" t="s">
        <v>245</v>
      </c>
      <c r="B1" t="s">
        <v>246</v>
      </c>
      <c r="C1" t="s">
        <v>74</v>
      </c>
      <c r="D1" t="s">
        <v>75</v>
      </c>
      <c r="E1" t="s">
        <v>76</v>
      </c>
      <c r="F1" t="s">
        <v>77</v>
      </c>
      <c r="G1" t="s">
        <v>78</v>
      </c>
      <c r="H1" t="s">
        <v>79</v>
      </c>
      <c r="I1" t="s">
        <v>80</v>
      </c>
      <c r="J1" t="s">
        <v>81</v>
      </c>
      <c r="K1" t="s">
        <v>82</v>
      </c>
      <c r="L1" t="s">
        <v>83</v>
      </c>
      <c r="M1" t="s">
        <v>84</v>
      </c>
      <c r="N1" t="s">
        <v>85</v>
      </c>
      <c r="O1" t="s">
        <v>86</v>
      </c>
      <c r="P1" t="s">
        <v>87</v>
      </c>
      <c r="Q1" t="s">
        <v>88</v>
      </c>
      <c r="R1" t="s">
        <v>89</v>
      </c>
    </row>
    <row r="2" spans="1:18" x14ac:dyDescent="0.3">
      <c r="A2" t="s">
        <v>529</v>
      </c>
      <c r="B2">
        <v>0</v>
      </c>
      <c r="C2" t="s">
        <v>132</v>
      </c>
      <c r="D2" t="s">
        <v>132</v>
      </c>
      <c r="E2" t="s">
        <v>132</v>
      </c>
      <c r="F2" t="s">
        <v>132</v>
      </c>
      <c r="G2" t="s">
        <v>132</v>
      </c>
      <c r="H2" t="s">
        <v>132</v>
      </c>
      <c r="I2" t="s">
        <v>132</v>
      </c>
      <c r="J2">
        <v>-3.33</v>
      </c>
      <c r="K2" t="s">
        <v>706</v>
      </c>
      <c r="L2" t="s">
        <v>595</v>
      </c>
      <c r="M2" s="74">
        <v>0.77552083333333333</v>
      </c>
      <c r="N2" t="s">
        <v>706</v>
      </c>
      <c r="O2">
        <v>0</v>
      </c>
      <c r="P2">
        <v>570</v>
      </c>
      <c r="Q2" t="s">
        <v>553</v>
      </c>
      <c r="R2" t="s">
        <v>132</v>
      </c>
    </row>
    <row r="3" spans="1:18" x14ac:dyDescent="0.3">
      <c r="A3" t="s">
        <v>531</v>
      </c>
      <c r="B3">
        <v>0</v>
      </c>
      <c r="C3" t="s">
        <v>132</v>
      </c>
      <c r="D3" t="s">
        <v>132</v>
      </c>
      <c r="E3" t="s">
        <v>132</v>
      </c>
      <c r="F3" t="s">
        <v>132</v>
      </c>
      <c r="G3" t="s">
        <v>132</v>
      </c>
      <c r="H3" t="s">
        <v>132</v>
      </c>
      <c r="I3" t="s">
        <v>132</v>
      </c>
      <c r="J3">
        <v>-3.89</v>
      </c>
      <c r="K3" t="s">
        <v>707</v>
      </c>
      <c r="L3" t="s">
        <v>595</v>
      </c>
      <c r="M3" s="74">
        <v>0.77552083333333333</v>
      </c>
      <c r="N3" t="s">
        <v>707</v>
      </c>
      <c r="O3">
        <v>0</v>
      </c>
      <c r="P3">
        <v>50</v>
      </c>
      <c r="Q3" t="s">
        <v>473</v>
      </c>
      <c r="R3" t="s">
        <v>132</v>
      </c>
    </row>
    <row r="4" spans="1:18" x14ac:dyDescent="0.3">
      <c r="A4" t="s">
        <v>532</v>
      </c>
      <c r="B4">
        <v>0</v>
      </c>
      <c r="C4" t="s">
        <v>132</v>
      </c>
      <c r="D4" t="s">
        <v>132</v>
      </c>
      <c r="E4" t="s">
        <v>132</v>
      </c>
      <c r="F4" t="s">
        <v>132</v>
      </c>
      <c r="G4" t="s">
        <v>132</v>
      </c>
      <c r="H4" t="s">
        <v>132</v>
      </c>
      <c r="I4" t="s">
        <v>132</v>
      </c>
      <c r="J4">
        <v>-4.66</v>
      </c>
      <c r="K4" t="s">
        <v>708</v>
      </c>
      <c r="L4" t="s">
        <v>595</v>
      </c>
      <c r="M4" s="74">
        <v>0.77552083333333333</v>
      </c>
      <c r="N4" t="s">
        <v>708</v>
      </c>
      <c r="O4">
        <v>0</v>
      </c>
      <c r="P4">
        <v>601</v>
      </c>
      <c r="Q4" t="s">
        <v>597</v>
      </c>
      <c r="R4" t="s">
        <v>132</v>
      </c>
    </row>
    <row r="5" spans="1:18" x14ac:dyDescent="0.3">
      <c r="A5" t="s">
        <v>534</v>
      </c>
      <c r="B5">
        <v>0</v>
      </c>
      <c r="C5" t="s">
        <v>132</v>
      </c>
      <c r="D5" t="s">
        <v>132</v>
      </c>
      <c r="E5" t="s">
        <v>132</v>
      </c>
      <c r="F5" t="s">
        <v>132</v>
      </c>
      <c r="G5" t="s">
        <v>132</v>
      </c>
      <c r="H5" t="s">
        <v>132</v>
      </c>
      <c r="I5" t="s">
        <v>132</v>
      </c>
      <c r="J5">
        <v>-5.18</v>
      </c>
      <c r="K5" t="s">
        <v>709</v>
      </c>
      <c r="L5" t="s">
        <v>595</v>
      </c>
      <c r="M5" s="74">
        <v>0.77552083333333333</v>
      </c>
      <c r="N5" t="s">
        <v>709</v>
      </c>
      <c r="O5">
        <v>0</v>
      </c>
      <c r="P5">
        <v>0</v>
      </c>
      <c r="Q5" t="s">
        <v>473</v>
      </c>
      <c r="R5" t="s">
        <v>132</v>
      </c>
    </row>
    <row r="6" spans="1:18" x14ac:dyDescent="0.3">
      <c r="A6" t="s">
        <v>535</v>
      </c>
      <c r="B6">
        <v>0</v>
      </c>
      <c r="C6" t="s">
        <v>132</v>
      </c>
      <c r="D6" t="s">
        <v>132</v>
      </c>
      <c r="E6" t="s">
        <v>132</v>
      </c>
      <c r="F6" t="s">
        <v>132</v>
      </c>
      <c r="G6" t="s">
        <v>132</v>
      </c>
      <c r="H6" t="s">
        <v>132</v>
      </c>
      <c r="I6" t="s">
        <v>132</v>
      </c>
      <c r="J6">
        <v>-5.83</v>
      </c>
      <c r="K6" t="s">
        <v>710</v>
      </c>
      <c r="L6" t="s">
        <v>595</v>
      </c>
      <c r="M6" s="74">
        <v>0.77552083333333333</v>
      </c>
      <c r="N6" t="s">
        <v>710</v>
      </c>
      <c r="O6">
        <v>0</v>
      </c>
      <c r="P6">
        <v>500</v>
      </c>
      <c r="Q6" t="s">
        <v>473</v>
      </c>
      <c r="R6" t="s">
        <v>132</v>
      </c>
    </row>
    <row r="7" spans="1:18" x14ac:dyDescent="0.3">
      <c r="A7" t="s">
        <v>536</v>
      </c>
      <c r="B7">
        <v>0</v>
      </c>
      <c r="C7" t="s">
        <v>132</v>
      </c>
      <c r="D7" t="s">
        <v>132</v>
      </c>
      <c r="E7" t="s">
        <v>132</v>
      </c>
      <c r="F7" t="s">
        <v>132</v>
      </c>
      <c r="G7" t="s">
        <v>132</v>
      </c>
      <c r="H7" t="s">
        <v>132</v>
      </c>
      <c r="I7" t="s">
        <v>132</v>
      </c>
      <c r="J7">
        <v>-6.48</v>
      </c>
      <c r="K7" t="s">
        <v>711</v>
      </c>
      <c r="L7" t="s">
        <v>595</v>
      </c>
      <c r="M7" s="74">
        <v>0.77552083333333333</v>
      </c>
      <c r="N7" t="s">
        <v>711</v>
      </c>
      <c r="O7">
        <v>0</v>
      </c>
      <c r="P7">
        <v>71</v>
      </c>
      <c r="Q7" t="s">
        <v>547</v>
      </c>
      <c r="R7" t="s">
        <v>132</v>
      </c>
    </row>
    <row r="8" spans="1:18" x14ac:dyDescent="0.3">
      <c r="A8" t="s">
        <v>537</v>
      </c>
      <c r="B8">
        <v>0</v>
      </c>
      <c r="C8" t="s">
        <v>132</v>
      </c>
      <c r="D8" t="s">
        <v>132</v>
      </c>
      <c r="E8" t="s">
        <v>132</v>
      </c>
      <c r="F8" t="s">
        <v>132</v>
      </c>
      <c r="G8" t="s">
        <v>132</v>
      </c>
      <c r="H8" t="s">
        <v>132</v>
      </c>
      <c r="I8" t="s">
        <v>132</v>
      </c>
      <c r="J8">
        <v>-6.66</v>
      </c>
      <c r="K8" t="s">
        <v>712</v>
      </c>
      <c r="L8" t="s">
        <v>595</v>
      </c>
      <c r="M8" s="74">
        <v>0.77552083333333333</v>
      </c>
      <c r="N8" t="s">
        <v>712</v>
      </c>
      <c r="O8">
        <v>0</v>
      </c>
      <c r="P8">
        <v>0</v>
      </c>
      <c r="Q8" t="s">
        <v>473</v>
      </c>
      <c r="R8" t="s">
        <v>132</v>
      </c>
    </row>
    <row r="9" spans="1:18" x14ac:dyDescent="0.3">
      <c r="A9" t="s">
        <v>538</v>
      </c>
      <c r="B9">
        <v>0</v>
      </c>
      <c r="C9" t="s">
        <v>132</v>
      </c>
      <c r="D9" t="s">
        <v>132</v>
      </c>
      <c r="E9" t="s">
        <v>132</v>
      </c>
      <c r="F9" t="s">
        <v>132</v>
      </c>
      <c r="G9" t="s">
        <v>132</v>
      </c>
      <c r="H9" t="s">
        <v>132</v>
      </c>
      <c r="I9" t="s">
        <v>132</v>
      </c>
      <c r="J9">
        <v>-6.86</v>
      </c>
      <c r="K9" t="s">
        <v>713</v>
      </c>
      <c r="L9" t="s">
        <v>595</v>
      </c>
      <c r="M9" s="74">
        <v>0.77552083333333333</v>
      </c>
      <c r="N9" t="s">
        <v>713</v>
      </c>
      <c r="O9">
        <v>0</v>
      </c>
      <c r="P9">
        <v>0</v>
      </c>
      <c r="Q9" t="s">
        <v>473</v>
      </c>
      <c r="R9" t="s">
        <v>132</v>
      </c>
    </row>
    <row r="10" spans="1:18" x14ac:dyDescent="0.3">
      <c r="A10" t="s">
        <v>539</v>
      </c>
      <c r="B10">
        <v>0</v>
      </c>
      <c r="C10" t="s">
        <v>132</v>
      </c>
      <c r="D10" t="s">
        <v>132</v>
      </c>
      <c r="E10" t="s">
        <v>132</v>
      </c>
      <c r="F10" t="s">
        <v>132</v>
      </c>
      <c r="G10" t="s">
        <v>132</v>
      </c>
      <c r="H10" t="s">
        <v>132</v>
      </c>
      <c r="I10" t="s">
        <v>132</v>
      </c>
      <c r="J10">
        <v>-7.28</v>
      </c>
      <c r="K10" t="s">
        <v>714</v>
      </c>
      <c r="L10" t="s">
        <v>595</v>
      </c>
      <c r="M10" s="74">
        <v>0.77552083333333333</v>
      </c>
      <c r="N10" t="s">
        <v>714</v>
      </c>
      <c r="O10">
        <v>0</v>
      </c>
      <c r="P10">
        <v>70</v>
      </c>
      <c r="Q10" t="s">
        <v>581</v>
      </c>
      <c r="R10" t="s">
        <v>132</v>
      </c>
    </row>
    <row r="11" spans="1:18" x14ac:dyDescent="0.3">
      <c r="A11" t="s">
        <v>540</v>
      </c>
      <c r="B11">
        <v>0</v>
      </c>
      <c r="C11" t="s">
        <v>132</v>
      </c>
      <c r="D11" t="s">
        <v>132</v>
      </c>
      <c r="E11" t="s">
        <v>132</v>
      </c>
      <c r="F11" t="s">
        <v>132</v>
      </c>
      <c r="G11" t="s">
        <v>132</v>
      </c>
      <c r="H11" t="s">
        <v>132</v>
      </c>
      <c r="I11" t="s">
        <v>132</v>
      </c>
      <c r="J11">
        <v>-7.77</v>
      </c>
      <c r="K11" t="s">
        <v>715</v>
      </c>
      <c r="L11" t="s">
        <v>595</v>
      </c>
      <c r="M11" s="74">
        <v>0.77552083333333333</v>
      </c>
      <c r="N11" t="s">
        <v>715</v>
      </c>
      <c r="O11">
        <v>0</v>
      </c>
      <c r="P11">
        <v>0</v>
      </c>
      <c r="Q11" t="s">
        <v>473</v>
      </c>
      <c r="R11" t="s">
        <v>132</v>
      </c>
    </row>
    <row r="12" spans="1:18" x14ac:dyDescent="0.3">
      <c r="A12" t="s">
        <v>541</v>
      </c>
      <c r="B12">
        <v>0</v>
      </c>
      <c r="C12" t="s">
        <v>132</v>
      </c>
      <c r="D12" t="s">
        <v>132</v>
      </c>
      <c r="E12" t="s">
        <v>132</v>
      </c>
      <c r="F12" t="s">
        <v>132</v>
      </c>
      <c r="G12" t="s">
        <v>132</v>
      </c>
      <c r="H12" t="s">
        <v>132</v>
      </c>
      <c r="I12" t="s">
        <v>132</v>
      </c>
      <c r="J12">
        <v>-8.32</v>
      </c>
      <c r="K12" t="s">
        <v>716</v>
      </c>
      <c r="L12" t="s">
        <v>595</v>
      </c>
      <c r="M12" s="74">
        <v>0.77552083333333333</v>
      </c>
      <c r="N12" t="s">
        <v>716</v>
      </c>
      <c r="O12">
        <v>0</v>
      </c>
      <c r="P12">
        <v>14</v>
      </c>
      <c r="Q12" t="s">
        <v>596</v>
      </c>
      <c r="R12" t="s">
        <v>132</v>
      </c>
    </row>
    <row r="13" spans="1:18" x14ac:dyDescent="0.3">
      <c r="A13" t="s">
        <v>542</v>
      </c>
      <c r="B13">
        <v>0</v>
      </c>
      <c r="C13" t="s">
        <v>132</v>
      </c>
      <c r="D13" t="s">
        <v>132</v>
      </c>
      <c r="E13" t="s">
        <v>132</v>
      </c>
      <c r="F13" t="s">
        <v>132</v>
      </c>
      <c r="G13" t="s">
        <v>132</v>
      </c>
      <c r="H13" t="s">
        <v>132</v>
      </c>
      <c r="I13" t="s">
        <v>132</v>
      </c>
      <c r="J13">
        <v>-8.9600000000000009</v>
      </c>
      <c r="K13" t="s">
        <v>717</v>
      </c>
      <c r="L13" t="s">
        <v>595</v>
      </c>
      <c r="M13" s="74">
        <v>0.77552083333333333</v>
      </c>
      <c r="N13" t="s">
        <v>717</v>
      </c>
      <c r="O13">
        <v>2</v>
      </c>
      <c r="P13">
        <v>4</v>
      </c>
      <c r="Q13" t="s">
        <v>553</v>
      </c>
      <c r="R13" t="s">
        <v>132</v>
      </c>
    </row>
    <row r="14" spans="1:18" x14ac:dyDescent="0.3">
      <c r="A14" t="s">
        <v>543</v>
      </c>
      <c r="B14">
        <v>0</v>
      </c>
      <c r="C14" t="s">
        <v>132</v>
      </c>
      <c r="D14" t="s">
        <v>132</v>
      </c>
      <c r="E14" t="s">
        <v>132</v>
      </c>
      <c r="F14" t="s">
        <v>132</v>
      </c>
      <c r="G14" t="s">
        <v>132</v>
      </c>
      <c r="H14" t="s">
        <v>132</v>
      </c>
      <c r="I14" t="s">
        <v>132</v>
      </c>
      <c r="J14">
        <v>-9.32</v>
      </c>
      <c r="K14" t="s">
        <v>718</v>
      </c>
      <c r="L14" t="s">
        <v>595</v>
      </c>
      <c r="M14" s="74">
        <v>0.77552083333333333</v>
      </c>
      <c r="N14" t="s">
        <v>718</v>
      </c>
      <c r="O14">
        <v>0</v>
      </c>
      <c r="P14">
        <v>1</v>
      </c>
      <c r="Q14" t="s">
        <v>554</v>
      </c>
      <c r="R14" t="s">
        <v>132</v>
      </c>
    </row>
    <row r="15" spans="1:18" x14ac:dyDescent="0.3">
      <c r="A15" t="s">
        <v>544</v>
      </c>
      <c r="B15">
        <v>0</v>
      </c>
      <c r="C15" t="s">
        <v>132</v>
      </c>
      <c r="D15" t="s">
        <v>132</v>
      </c>
      <c r="E15" t="s">
        <v>132</v>
      </c>
      <c r="F15" t="s">
        <v>132</v>
      </c>
      <c r="G15" t="s">
        <v>132</v>
      </c>
      <c r="H15" t="s">
        <v>132</v>
      </c>
      <c r="I15" t="s">
        <v>132</v>
      </c>
      <c r="J15">
        <v>-9.6999999999999993</v>
      </c>
      <c r="K15" t="s">
        <v>719</v>
      </c>
      <c r="L15" t="s">
        <v>595</v>
      </c>
      <c r="M15" s="74">
        <v>0.77552083333333333</v>
      </c>
      <c r="N15" t="s">
        <v>719</v>
      </c>
      <c r="O15">
        <v>0</v>
      </c>
      <c r="P15">
        <v>14</v>
      </c>
      <c r="Q15" t="s">
        <v>473</v>
      </c>
      <c r="R15" t="s">
        <v>132</v>
      </c>
    </row>
    <row r="16" spans="1:18" x14ac:dyDescent="0.3">
      <c r="A16" t="s">
        <v>545</v>
      </c>
      <c r="B16">
        <v>0</v>
      </c>
      <c r="C16" t="s">
        <v>132</v>
      </c>
      <c r="D16" t="s">
        <v>132</v>
      </c>
      <c r="E16" t="s">
        <v>132</v>
      </c>
      <c r="F16" t="s">
        <v>132</v>
      </c>
      <c r="G16" t="s">
        <v>132</v>
      </c>
      <c r="H16" t="s">
        <v>132</v>
      </c>
      <c r="I16" t="s">
        <v>132</v>
      </c>
      <c r="J16">
        <v>-10.58</v>
      </c>
      <c r="K16" t="s">
        <v>720</v>
      </c>
      <c r="L16" t="s">
        <v>595</v>
      </c>
      <c r="M16" s="74">
        <v>0.77552083333333333</v>
      </c>
      <c r="N16" t="s">
        <v>720</v>
      </c>
      <c r="O16">
        <v>0</v>
      </c>
      <c r="P16">
        <v>38</v>
      </c>
      <c r="Q16" t="s">
        <v>473</v>
      </c>
      <c r="R16" t="s">
        <v>132</v>
      </c>
    </row>
    <row r="17" spans="1:18" x14ac:dyDescent="0.3">
      <c r="A17" t="s">
        <v>546</v>
      </c>
      <c r="B17">
        <v>0</v>
      </c>
      <c r="C17" t="s">
        <v>132</v>
      </c>
      <c r="D17" t="s">
        <v>132</v>
      </c>
      <c r="E17" t="s">
        <v>132</v>
      </c>
      <c r="F17" t="s">
        <v>132</v>
      </c>
      <c r="G17" t="s">
        <v>132</v>
      </c>
      <c r="H17" t="s">
        <v>132</v>
      </c>
      <c r="I17" t="s">
        <v>132</v>
      </c>
      <c r="J17">
        <v>-11.08</v>
      </c>
      <c r="K17" t="s">
        <v>648</v>
      </c>
      <c r="L17" t="s">
        <v>595</v>
      </c>
      <c r="M17" s="74">
        <v>0.77552083333333333</v>
      </c>
      <c r="N17" t="s">
        <v>648</v>
      </c>
      <c r="O17">
        <v>0</v>
      </c>
      <c r="P17">
        <v>90</v>
      </c>
      <c r="Q17" t="s">
        <v>592</v>
      </c>
      <c r="R17" t="s">
        <v>132</v>
      </c>
    </row>
    <row r="18" spans="1:18" x14ac:dyDescent="0.3">
      <c r="A18" t="s">
        <v>474</v>
      </c>
      <c r="B18">
        <v>0</v>
      </c>
      <c r="C18" t="s">
        <v>132</v>
      </c>
      <c r="D18" t="s">
        <v>132</v>
      </c>
      <c r="E18" t="s">
        <v>132</v>
      </c>
      <c r="F18" t="s">
        <v>132</v>
      </c>
      <c r="G18" t="s">
        <v>132</v>
      </c>
      <c r="H18" t="s">
        <v>132</v>
      </c>
      <c r="I18" t="s">
        <v>132</v>
      </c>
      <c r="J18">
        <v>-11.64</v>
      </c>
      <c r="K18" t="s">
        <v>721</v>
      </c>
      <c r="L18" t="s">
        <v>595</v>
      </c>
      <c r="M18" s="74">
        <v>0.77552083333333333</v>
      </c>
      <c r="N18" t="s">
        <v>721</v>
      </c>
      <c r="O18">
        <v>3</v>
      </c>
      <c r="P18">
        <v>27</v>
      </c>
      <c r="Q18" t="s">
        <v>597</v>
      </c>
      <c r="R18" t="s">
        <v>132</v>
      </c>
    </row>
    <row r="19" spans="1:18" x14ac:dyDescent="0.3">
      <c r="A19" t="s">
        <v>549</v>
      </c>
      <c r="B19">
        <v>0</v>
      </c>
      <c r="C19" t="s">
        <v>132</v>
      </c>
      <c r="D19" t="s">
        <v>132</v>
      </c>
      <c r="E19" t="s">
        <v>132</v>
      </c>
      <c r="F19" t="s">
        <v>132</v>
      </c>
      <c r="G19" t="s">
        <v>132</v>
      </c>
      <c r="H19" t="s">
        <v>132</v>
      </c>
      <c r="I19" t="s">
        <v>132</v>
      </c>
      <c r="J19">
        <v>-12.24</v>
      </c>
      <c r="K19" t="s">
        <v>722</v>
      </c>
      <c r="L19" t="s">
        <v>595</v>
      </c>
      <c r="M19" s="74">
        <v>0.77552083333333333</v>
      </c>
      <c r="N19" t="s">
        <v>722</v>
      </c>
      <c r="O19">
        <v>0</v>
      </c>
      <c r="P19">
        <v>33</v>
      </c>
      <c r="Q19" t="s">
        <v>473</v>
      </c>
      <c r="R19" t="s">
        <v>132</v>
      </c>
    </row>
    <row r="20" spans="1:18" x14ac:dyDescent="0.3">
      <c r="A20" t="s">
        <v>589</v>
      </c>
      <c r="B20">
        <v>0</v>
      </c>
      <c r="C20" t="s">
        <v>132</v>
      </c>
      <c r="D20" t="s">
        <v>132</v>
      </c>
      <c r="E20" t="s">
        <v>132</v>
      </c>
      <c r="F20" t="s">
        <v>132</v>
      </c>
      <c r="G20" t="s">
        <v>132</v>
      </c>
      <c r="H20" t="s">
        <v>132</v>
      </c>
      <c r="I20" t="s">
        <v>132</v>
      </c>
      <c r="J20">
        <v>-12.58</v>
      </c>
      <c r="K20" t="s">
        <v>723</v>
      </c>
      <c r="L20" t="s">
        <v>595</v>
      </c>
      <c r="M20" s="74">
        <v>0.77552083333333333</v>
      </c>
      <c r="N20" t="s">
        <v>723</v>
      </c>
      <c r="O20">
        <v>0</v>
      </c>
      <c r="P20">
        <v>0</v>
      </c>
      <c r="Q20" t="s">
        <v>590</v>
      </c>
      <c r="R20" t="s">
        <v>132</v>
      </c>
    </row>
    <row r="21" spans="1:18" x14ac:dyDescent="0.3">
      <c r="A21" t="s">
        <v>476</v>
      </c>
      <c r="B21">
        <v>0</v>
      </c>
      <c r="C21" t="s">
        <v>132</v>
      </c>
      <c r="D21" t="s">
        <v>132</v>
      </c>
      <c r="E21" t="s">
        <v>132</v>
      </c>
      <c r="F21" t="s">
        <v>132</v>
      </c>
      <c r="G21" t="s">
        <v>132</v>
      </c>
      <c r="H21" t="s">
        <v>132</v>
      </c>
      <c r="I21" t="s">
        <v>132</v>
      </c>
      <c r="J21">
        <v>-12.93</v>
      </c>
      <c r="K21" t="s">
        <v>724</v>
      </c>
      <c r="L21" t="s">
        <v>595</v>
      </c>
      <c r="M21" s="74">
        <v>0.77552083333333333</v>
      </c>
      <c r="N21" t="s">
        <v>724</v>
      </c>
      <c r="O21">
        <v>0</v>
      </c>
      <c r="P21">
        <v>2</v>
      </c>
      <c r="Q21" t="s">
        <v>473</v>
      </c>
      <c r="R21" t="s">
        <v>132</v>
      </c>
    </row>
    <row r="22" spans="1:18" x14ac:dyDescent="0.3">
      <c r="A22" t="s">
        <v>518</v>
      </c>
      <c r="B22">
        <v>0</v>
      </c>
      <c r="C22" t="s">
        <v>132</v>
      </c>
      <c r="D22" t="s">
        <v>132</v>
      </c>
      <c r="E22" t="s">
        <v>132</v>
      </c>
      <c r="F22" t="s">
        <v>132</v>
      </c>
      <c r="G22" t="s">
        <v>132</v>
      </c>
      <c r="H22" t="s">
        <v>132</v>
      </c>
      <c r="I22" t="s">
        <v>132</v>
      </c>
      <c r="J22">
        <v>-13.3</v>
      </c>
      <c r="K22" t="s">
        <v>725</v>
      </c>
      <c r="L22" t="s">
        <v>595</v>
      </c>
      <c r="M22" s="74">
        <v>0.77552083333333333</v>
      </c>
      <c r="N22" t="s">
        <v>725</v>
      </c>
      <c r="O22">
        <v>0</v>
      </c>
      <c r="P22">
        <v>81</v>
      </c>
      <c r="Q22" t="s">
        <v>590</v>
      </c>
      <c r="R22" t="s">
        <v>132</v>
      </c>
    </row>
    <row r="23" spans="1:18" x14ac:dyDescent="0.3">
      <c r="A23" t="s">
        <v>519</v>
      </c>
      <c r="B23">
        <v>0</v>
      </c>
      <c r="C23" t="s">
        <v>132</v>
      </c>
      <c r="D23" t="s">
        <v>132</v>
      </c>
      <c r="E23" t="s">
        <v>132</v>
      </c>
      <c r="F23" t="s">
        <v>132</v>
      </c>
      <c r="G23" t="s">
        <v>132</v>
      </c>
      <c r="H23" t="s">
        <v>132</v>
      </c>
      <c r="I23" t="s">
        <v>132</v>
      </c>
      <c r="J23">
        <v>-13.69</v>
      </c>
      <c r="K23" t="s">
        <v>726</v>
      </c>
      <c r="L23" t="s">
        <v>595</v>
      </c>
      <c r="M23" s="74">
        <v>0.77552083333333333</v>
      </c>
      <c r="N23" t="s">
        <v>726</v>
      </c>
      <c r="O23">
        <v>0</v>
      </c>
      <c r="P23">
        <v>15</v>
      </c>
      <c r="Q23" t="s">
        <v>497</v>
      </c>
      <c r="R23" t="s">
        <v>132</v>
      </c>
    </row>
    <row r="24" spans="1:18" x14ac:dyDescent="0.3">
      <c r="A24" t="s">
        <v>520</v>
      </c>
      <c r="B24">
        <v>0</v>
      </c>
      <c r="C24" t="s">
        <v>132</v>
      </c>
      <c r="D24" t="s">
        <v>132</v>
      </c>
      <c r="E24" t="s">
        <v>132</v>
      </c>
      <c r="F24" t="s">
        <v>132</v>
      </c>
      <c r="G24" t="s">
        <v>132</v>
      </c>
      <c r="H24" t="s">
        <v>132</v>
      </c>
      <c r="I24" t="s">
        <v>132</v>
      </c>
      <c r="J24">
        <v>-14.1</v>
      </c>
      <c r="K24" t="s">
        <v>727</v>
      </c>
      <c r="L24" t="s">
        <v>595</v>
      </c>
      <c r="M24" s="74">
        <v>0.77552083333333333</v>
      </c>
      <c r="N24" t="s">
        <v>727</v>
      </c>
      <c r="O24">
        <v>0</v>
      </c>
      <c r="P24">
        <v>11</v>
      </c>
      <c r="Q24" t="s">
        <v>588</v>
      </c>
      <c r="R24" t="s">
        <v>132</v>
      </c>
    </row>
    <row r="25" spans="1:18" x14ac:dyDescent="0.3">
      <c r="A25" t="s">
        <v>477</v>
      </c>
      <c r="B25">
        <v>0</v>
      </c>
      <c r="C25" t="s">
        <v>132</v>
      </c>
      <c r="D25" t="s">
        <v>132</v>
      </c>
      <c r="E25" t="s">
        <v>132</v>
      </c>
      <c r="F25" t="s">
        <v>132</v>
      </c>
      <c r="G25" t="s">
        <v>132</v>
      </c>
      <c r="H25" t="s">
        <v>132</v>
      </c>
      <c r="I25" t="s">
        <v>132</v>
      </c>
      <c r="J25">
        <v>-14.54</v>
      </c>
      <c r="K25" t="s">
        <v>728</v>
      </c>
      <c r="L25" t="s">
        <v>595</v>
      </c>
      <c r="M25" s="74">
        <v>0.77552083333333333</v>
      </c>
      <c r="N25" t="s">
        <v>728</v>
      </c>
      <c r="O25">
        <v>0</v>
      </c>
      <c r="P25">
        <v>77</v>
      </c>
      <c r="Q25" t="s">
        <v>581</v>
      </c>
      <c r="R25" t="s">
        <v>132</v>
      </c>
    </row>
    <row r="26" spans="1:18" x14ac:dyDescent="0.3">
      <c r="A26" t="s">
        <v>521</v>
      </c>
      <c r="B26">
        <v>0</v>
      </c>
      <c r="C26" t="s">
        <v>132</v>
      </c>
      <c r="D26" t="s">
        <v>132</v>
      </c>
      <c r="E26" t="s">
        <v>132</v>
      </c>
      <c r="F26" t="s">
        <v>132</v>
      </c>
      <c r="G26" t="s">
        <v>132</v>
      </c>
      <c r="H26" t="s">
        <v>132</v>
      </c>
      <c r="I26" t="s">
        <v>132</v>
      </c>
      <c r="J26">
        <v>-15.01</v>
      </c>
      <c r="K26" t="s">
        <v>729</v>
      </c>
      <c r="L26" t="s">
        <v>595</v>
      </c>
      <c r="M26" s="74">
        <v>0.77552083333333333</v>
      </c>
      <c r="N26" t="s">
        <v>729</v>
      </c>
      <c r="O26">
        <v>0</v>
      </c>
      <c r="P26">
        <v>0</v>
      </c>
      <c r="Q26" t="s">
        <v>517</v>
      </c>
      <c r="R26" t="s">
        <v>132</v>
      </c>
    </row>
    <row r="27" spans="1:18" x14ac:dyDescent="0.3">
      <c r="A27" t="s">
        <v>522</v>
      </c>
      <c r="B27">
        <v>0</v>
      </c>
      <c r="C27" t="s">
        <v>132</v>
      </c>
      <c r="D27" t="s">
        <v>132</v>
      </c>
      <c r="E27" t="s">
        <v>132</v>
      </c>
      <c r="F27" t="s">
        <v>132</v>
      </c>
      <c r="G27" t="s">
        <v>132</v>
      </c>
      <c r="H27" t="s">
        <v>132</v>
      </c>
      <c r="I27" t="s">
        <v>132</v>
      </c>
      <c r="J27">
        <v>-15.52</v>
      </c>
      <c r="K27" t="s">
        <v>730</v>
      </c>
      <c r="L27" t="s">
        <v>595</v>
      </c>
      <c r="M27" s="74">
        <v>0.77552083333333333</v>
      </c>
      <c r="N27" t="s">
        <v>730</v>
      </c>
      <c r="O27">
        <v>0</v>
      </c>
      <c r="P27">
        <v>86</v>
      </c>
      <c r="Q27" t="s">
        <v>596</v>
      </c>
      <c r="R27" t="s">
        <v>132</v>
      </c>
    </row>
    <row r="28" spans="1:18" x14ac:dyDescent="0.3">
      <c r="A28" t="s">
        <v>484</v>
      </c>
      <c r="B28">
        <v>0</v>
      </c>
      <c r="C28" t="s">
        <v>132</v>
      </c>
      <c r="D28" t="s">
        <v>132</v>
      </c>
      <c r="E28" t="s">
        <v>132</v>
      </c>
      <c r="F28" t="s">
        <v>132</v>
      </c>
      <c r="G28" t="s">
        <v>132</v>
      </c>
      <c r="H28" t="s">
        <v>132</v>
      </c>
      <c r="I28" t="s">
        <v>132</v>
      </c>
      <c r="J28">
        <v>-16.05</v>
      </c>
      <c r="K28" t="s">
        <v>731</v>
      </c>
      <c r="L28" t="s">
        <v>595</v>
      </c>
      <c r="M28" s="74">
        <v>0.77552083333333333</v>
      </c>
      <c r="N28" t="s">
        <v>731</v>
      </c>
      <c r="O28">
        <v>0</v>
      </c>
      <c r="P28">
        <v>1</v>
      </c>
      <c r="Q28" t="s">
        <v>498</v>
      </c>
      <c r="R28" t="s">
        <v>132</v>
      </c>
    </row>
    <row r="29" spans="1:18" x14ac:dyDescent="0.3">
      <c r="A29" t="s">
        <v>478</v>
      </c>
      <c r="B29">
        <v>0</v>
      </c>
      <c r="C29" t="s">
        <v>132</v>
      </c>
      <c r="D29" t="s">
        <v>132</v>
      </c>
      <c r="E29" t="s">
        <v>132</v>
      </c>
      <c r="F29" t="s">
        <v>132</v>
      </c>
      <c r="G29" t="s">
        <v>132</v>
      </c>
      <c r="H29" t="s">
        <v>132</v>
      </c>
      <c r="I29" t="s">
        <v>132</v>
      </c>
      <c r="J29">
        <v>-16.62</v>
      </c>
      <c r="K29" t="s">
        <v>732</v>
      </c>
      <c r="L29" t="s">
        <v>595</v>
      </c>
      <c r="M29" s="74">
        <v>0.77552083333333333</v>
      </c>
      <c r="N29" t="s">
        <v>732</v>
      </c>
      <c r="O29">
        <v>0</v>
      </c>
      <c r="P29">
        <v>40</v>
      </c>
      <c r="Q29" t="s">
        <v>590</v>
      </c>
      <c r="R29" t="s">
        <v>132</v>
      </c>
    </row>
    <row r="30" spans="1:18" x14ac:dyDescent="0.3">
      <c r="A30" t="s">
        <v>482</v>
      </c>
      <c r="B30">
        <v>0</v>
      </c>
      <c r="C30" t="s">
        <v>132</v>
      </c>
      <c r="D30" t="s">
        <v>132</v>
      </c>
      <c r="E30" t="s">
        <v>132</v>
      </c>
      <c r="F30" t="s">
        <v>132</v>
      </c>
      <c r="G30" t="s">
        <v>132</v>
      </c>
      <c r="H30" t="s">
        <v>132</v>
      </c>
      <c r="I30" t="s">
        <v>132</v>
      </c>
      <c r="J30">
        <v>-17.239999999999998</v>
      </c>
      <c r="K30" t="s">
        <v>733</v>
      </c>
      <c r="L30" t="s">
        <v>595</v>
      </c>
      <c r="M30" s="74">
        <v>0.77552083333333333</v>
      </c>
      <c r="N30" t="s">
        <v>733</v>
      </c>
      <c r="O30">
        <v>0</v>
      </c>
      <c r="P30">
        <v>0</v>
      </c>
      <c r="Q30" t="s">
        <v>481</v>
      </c>
      <c r="R30" t="s">
        <v>132</v>
      </c>
    </row>
    <row r="31" spans="1:18" x14ac:dyDescent="0.3">
      <c r="A31" t="s">
        <v>479</v>
      </c>
      <c r="B31">
        <v>0</v>
      </c>
      <c r="C31" t="s">
        <v>132</v>
      </c>
      <c r="D31" t="s">
        <v>132</v>
      </c>
      <c r="E31" t="s">
        <v>132</v>
      </c>
      <c r="F31" t="s">
        <v>132</v>
      </c>
      <c r="G31" t="s">
        <v>132</v>
      </c>
      <c r="H31" t="s">
        <v>132</v>
      </c>
      <c r="I31" t="s">
        <v>132</v>
      </c>
      <c r="J31">
        <v>-17.899999999999999</v>
      </c>
      <c r="K31" t="s">
        <v>734</v>
      </c>
      <c r="L31" t="s">
        <v>595</v>
      </c>
      <c r="M31" s="74">
        <v>0.77552083333333333</v>
      </c>
      <c r="N31" t="s">
        <v>734</v>
      </c>
      <c r="O31">
        <v>0</v>
      </c>
      <c r="P31">
        <v>74</v>
      </c>
      <c r="Q31" t="s">
        <v>595</v>
      </c>
      <c r="R31" t="s">
        <v>132</v>
      </c>
    </row>
    <row r="32" spans="1:18" x14ac:dyDescent="0.3">
      <c r="A32" t="s">
        <v>480</v>
      </c>
      <c r="B32">
        <v>0</v>
      </c>
      <c r="C32" t="s">
        <v>132</v>
      </c>
      <c r="D32" t="s">
        <v>132</v>
      </c>
      <c r="E32" t="s">
        <v>132</v>
      </c>
      <c r="F32" t="s">
        <v>132</v>
      </c>
      <c r="G32" t="s">
        <v>132</v>
      </c>
      <c r="H32" t="s">
        <v>132</v>
      </c>
      <c r="I32" t="s">
        <v>132</v>
      </c>
      <c r="J32">
        <v>-18.62</v>
      </c>
      <c r="K32" t="s">
        <v>735</v>
      </c>
      <c r="L32" t="s">
        <v>595</v>
      </c>
      <c r="M32" s="74">
        <v>0.77552083333333333</v>
      </c>
      <c r="N32" t="s">
        <v>735</v>
      </c>
      <c r="O32">
        <v>0</v>
      </c>
      <c r="P32">
        <v>71</v>
      </c>
      <c r="Q32" t="s">
        <v>596</v>
      </c>
      <c r="R32" t="s">
        <v>132</v>
      </c>
    </row>
    <row r="33" spans="1:18" x14ac:dyDescent="0.3">
      <c r="A33" t="s">
        <v>469</v>
      </c>
      <c r="B33">
        <v>0</v>
      </c>
      <c r="C33" t="s">
        <v>132</v>
      </c>
      <c r="D33" t="s">
        <v>132</v>
      </c>
      <c r="E33" t="s">
        <v>132</v>
      </c>
      <c r="F33" t="s">
        <v>132</v>
      </c>
      <c r="G33" t="s">
        <v>132</v>
      </c>
      <c r="H33" t="s">
        <v>132</v>
      </c>
      <c r="I33" t="s">
        <v>132</v>
      </c>
      <c r="J33">
        <v>-19.399999999999999</v>
      </c>
      <c r="K33" t="s">
        <v>736</v>
      </c>
      <c r="L33" t="s">
        <v>595</v>
      </c>
      <c r="M33" s="74">
        <v>0.77552083333333333</v>
      </c>
      <c r="N33" t="s">
        <v>736</v>
      </c>
      <c r="O33">
        <v>0</v>
      </c>
      <c r="P33">
        <v>66</v>
      </c>
      <c r="Q33" t="s">
        <v>595</v>
      </c>
      <c r="R33" t="s">
        <v>132</v>
      </c>
    </row>
    <row r="34" spans="1:18" x14ac:dyDescent="0.3">
      <c r="A34" t="s">
        <v>471</v>
      </c>
      <c r="B34">
        <v>0</v>
      </c>
      <c r="C34" t="s">
        <v>132</v>
      </c>
      <c r="D34" t="s">
        <v>132</v>
      </c>
      <c r="E34" t="s">
        <v>132</v>
      </c>
      <c r="F34" t="s">
        <v>132</v>
      </c>
      <c r="G34" t="s">
        <v>132</v>
      </c>
      <c r="H34" t="s">
        <v>132</v>
      </c>
      <c r="I34" t="s">
        <v>132</v>
      </c>
      <c r="J34">
        <v>-20.239999999999998</v>
      </c>
      <c r="K34" t="s">
        <v>737</v>
      </c>
      <c r="L34" t="s">
        <v>595</v>
      </c>
      <c r="M34" s="74">
        <v>0.77552083333333333</v>
      </c>
      <c r="N34" t="s">
        <v>737</v>
      </c>
      <c r="O34">
        <v>3</v>
      </c>
      <c r="P34">
        <v>3</v>
      </c>
      <c r="Q34" t="s">
        <v>596</v>
      </c>
      <c r="R34" t="s">
        <v>132</v>
      </c>
    </row>
    <row r="35" spans="1:18" x14ac:dyDescent="0.3">
      <c r="A35" t="s">
        <v>472</v>
      </c>
      <c r="B35">
        <v>0</v>
      </c>
      <c r="C35" t="s">
        <v>132</v>
      </c>
      <c r="D35" t="s">
        <v>132</v>
      </c>
      <c r="E35" t="s">
        <v>132</v>
      </c>
      <c r="F35" t="s">
        <v>132</v>
      </c>
      <c r="G35" t="s">
        <v>132</v>
      </c>
      <c r="H35" t="s">
        <v>132</v>
      </c>
      <c r="I35" t="s">
        <v>132</v>
      </c>
      <c r="J35">
        <v>-21.16</v>
      </c>
      <c r="K35" t="s">
        <v>738</v>
      </c>
      <c r="L35" t="s">
        <v>595</v>
      </c>
      <c r="M35" s="74">
        <v>0.77552083333333333</v>
      </c>
      <c r="N35" t="s">
        <v>738</v>
      </c>
      <c r="O35">
        <v>0</v>
      </c>
      <c r="P35">
        <v>335</v>
      </c>
      <c r="Q35" t="s">
        <v>587</v>
      </c>
      <c r="R35" t="s">
        <v>132</v>
      </c>
    </row>
    <row r="36" spans="1:18" x14ac:dyDescent="0.3">
      <c r="A36" t="s">
        <v>465</v>
      </c>
      <c r="B36">
        <v>0</v>
      </c>
      <c r="C36" t="s">
        <v>132</v>
      </c>
      <c r="D36" t="s">
        <v>132</v>
      </c>
      <c r="E36" t="s">
        <v>132</v>
      </c>
      <c r="F36" t="s">
        <v>132</v>
      </c>
      <c r="G36" t="s">
        <v>132</v>
      </c>
      <c r="H36" t="s">
        <v>132</v>
      </c>
      <c r="I36" t="s">
        <v>132</v>
      </c>
      <c r="J36">
        <v>-22.16</v>
      </c>
      <c r="K36" t="s">
        <v>739</v>
      </c>
      <c r="L36" t="s">
        <v>595</v>
      </c>
      <c r="M36" s="74">
        <v>0.77552083333333333</v>
      </c>
      <c r="N36" t="s">
        <v>739</v>
      </c>
      <c r="O36">
        <v>0</v>
      </c>
      <c r="P36">
        <v>22</v>
      </c>
      <c r="Q36" t="s">
        <v>552</v>
      </c>
      <c r="R36" t="s">
        <v>132</v>
      </c>
    </row>
    <row r="37" spans="1:18" x14ac:dyDescent="0.3">
      <c r="A37" t="s">
        <v>247</v>
      </c>
      <c r="B37">
        <v>0</v>
      </c>
      <c r="C37" t="s">
        <v>132</v>
      </c>
      <c r="D37" t="s">
        <v>132</v>
      </c>
      <c r="E37" t="s">
        <v>132</v>
      </c>
      <c r="F37" t="s">
        <v>132</v>
      </c>
      <c r="G37" t="s">
        <v>132</v>
      </c>
      <c r="H37" t="s">
        <v>132</v>
      </c>
      <c r="I37" t="s">
        <v>132</v>
      </c>
      <c r="J37">
        <v>-23.26</v>
      </c>
      <c r="K37" t="s">
        <v>740</v>
      </c>
      <c r="L37" t="s">
        <v>595</v>
      </c>
      <c r="M37" s="74">
        <v>0.77552083333333333</v>
      </c>
      <c r="N37" t="s">
        <v>740</v>
      </c>
      <c r="O37">
        <v>3</v>
      </c>
      <c r="P37">
        <v>412</v>
      </c>
      <c r="Q37" t="s">
        <v>595</v>
      </c>
      <c r="R37" t="s">
        <v>132</v>
      </c>
    </row>
    <row r="38" spans="1:18" x14ac:dyDescent="0.3">
      <c r="A38" t="s">
        <v>466</v>
      </c>
      <c r="B38">
        <v>0</v>
      </c>
      <c r="C38" t="s">
        <v>132</v>
      </c>
      <c r="D38" t="s">
        <v>132</v>
      </c>
      <c r="E38" t="s">
        <v>132</v>
      </c>
      <c r="F38" t="s">
        <v>132</v>
      </c>
      <c r="G38" t="s">
        <v>132</v>
      </c>
      <c r="H38" t="s">
        <v>132</v>
      </c>
      <c r="I38" t="s">
        <v>132</v>
      </c>
      <c r="J38">
        <v>-24.47</v>
      </c>
      <c r="K38" t="s">
        <v>741</v>
      </c>
      <c r="L38" t="s">
        <v>595</v>
      </c>
      <c r="M38" s="74">
        <v>0.77552083333333333</v>
      </c>
      <c r="N38" t="s">
        <v>741</v>
      </c>
      <c r="O38">
        <v>0</v>
      </c>
      <c r="P38">
        <v>296</v>
      </c>
      <c r="Q38" t="s">
        <v>597</v>
      </c>
      <c r="R38" t="s">
        <v>132</v>
      </c>
    </row>
    <row r="39" spans="1:18" x14ac:dyDescent="0.3">
      <c r="A39" t="s">
        <v>467</v>
      </c>
      <c r="B39">
        <v>0</v>
      </c>
      <c r="C39" t="s">
        <v>132</v>
      </c>
      <c r="D39" t="s">
        <v>132</v>
      </c>
      <c r="E39" t="s">
        <v>132</v>
      </c>
      <c r="F39" t="s">
        <v>132</v>
      </c>
      <c r="G39" t="s">
        <v>132</v>
      </c>
      <c r="H39" t="s">
        <v>132</v>
      </c>
      <c r="I39" t="s">
        <v>132</v>
      </c>
      <c r="J39">
        <v>-25.8</v>
      </c>
      <c r="K39" t="s">
        <v>742</v>
      </c>
      <c r="L39" t="s">
        <v>595</v>
      </c>
      <c r="M39" s="74">
        <v>0.77552083333333333</v>
      </c>
      <c r="N39" t="s">
        <v>742</v>
      </c>
      <c r="O39">
        <v>0</v>
      </c>
      <c r="P39">
        <v>92</v>
      </c>
      <c r="Q39" t="s">
        <v>597</v>
      </c>
      <c r="R39" t="s">
        <v>132</v>
      </c>
    </row>
    <row r="40" spans="1:18" x14ac:dyDescent="0.3">
      <c r="A40" t="s">
        <v>468</v>
      </c>
      <c r="B40">
        <v>0</v>
      </c>
      <c r="C40" t="s">
        <v>132</v>
      </c>
      <c r="D40" t="s">
        <v>132</v>
      </c>
      <c r="E40" t="s">
        <v>132</v>
      </c>
      <c r="F40" t="s">
        <v>132</v>
      </c>
      <c r="G40" t="s">
        <v>132</v>
      </c>
      <c r="H40" t="s">
        <v>132</v>
      </c>
      <c r="I40" t="s">
        <v>132</v>
      </c>
      <c r="J40">
        <v>-27.27</v>
      </c>
      <c r="K40" t="s">
        <v>743</v>
      </c>
      <c r="L40" t="s">
        <v>595</v>
      </c>
      <c r="M40" s="74">
        <v>0.77552083333333333</v>
      </c>
      <c r="N40" t="s">
        <v>743</v>
      </c>
      <c r="O40">
        <v>0</v>
      </c>
      <c r="P40">
        <v>339</v>
      </c>
      <c r="Q40" t="s">
        <v>597</v>
      </c>
      <c r="R40" t="s">
        <v>132</v>
      </c>
    </row>
    <row r="41" spans="1:18" x14ac:dyDescent="0.3">
      <c r="A41" t="s">
        <v>248</v>
      </c>
      <c r="B41">
        <v>0</v>
      </c>
      <c r="C41" t="s">
        <v>132</v>
      </c>
      <c r="D41" t="s">
        <v>132</v>
      </c>
      <c r="E41" t="s">
        <v>132</v>
      </c>
      <c r="F41" t="s">
        <v>132</v>
      </c>
      <c r="G41" t="s">
        <v>132</v>
      </c>
      <c r="H41" t="s">
        <v>132</v>
      </c>
      <c r="I41" t="s">
        <v>132</v>
      </c>
      <c r="J41">
        <v>-28.91</v>
      </c>
      <c r="K41" t="s">
        <v>744</v>
      </c>
      <c r="L41" t="s">
        <v>595</v>
      </c>
      <c r="M41" s="74">
        <v>0.77552083333333333</v>
      </c>
      <c r="N41" t="s">
        <v>744</v>
      </c>
      <c r="O41">
        <v>79</v>
      </c>
      <c r="P41">
        <v>562</v>
      </c>
      <c r="Q41" t="s">
        <v>595</v>
      </c>
      <c r="R41" t="s">
        <v>132</v>
      </c>
    </row>
    <row r="42" spans="1:18" x14ac:dyDescent="0.3">
      <c r="A42" t="s">
        <v>461</v>
      </c>
      <c r="B42">
        <v>0</v>
      </c>
      <c r="C42" t="s">
        <v>132</v>
      </c>
      <c r="D42" t="s">
        <v>132</v>
      </c>
      <c r="E42" t="s">
        <v>132</v>
      </c>
      <c r="F42" t="s">
        <v>132</v>
      </c>
      <c r="G42" t="s">
        <v>132</v>
      </c>
      <c r="H42" t="s">
        <v>132</v>
      </c>
      <c r="I42" t="s">
        <v>132</v>
      </c>
      <c r="J42">
        <v>-30.72</v>
      </c>
      <c r="K42" t="s">
        <v>745</v>
      </c>
      <c r="L42" t="s">
        <v>595</v>
      </c>
      <c r="M42" s="74">
        <v>0.77552083333333333</v>
      </c>
      <c r="N42" t="s">
        <v>745</v>
      </c>
      <c r="O42">
        <v>6</v>
      </c>
      <c r="P42">
        <v>192</v>
      </c>
      <c r="Q42" t="s">
        <v>595</v>
      </c>
      <c r="R42" t="s">
        <v>132</v>
      </c>
    </row>
    <row r="43" spans="1:18" x14ac:dyDescent="0.3">
      <c r="A43" t="s">
        <v>249</v>
      </c>
      <c r="B43">
        <v>0</v>
      </c>
      <c r="C43" t="s">
        <v>132</v>
      </c>
      <c r="D43" t="s">
        <v>132</v>
      </c>
      <c r="E43" t="s">
        <v>132</v>
      </c>
      <c r="F43" t="s">
        <v>132</v>
      </c>
      <c r="G43" t="s">
        <v>132</v>
      </c>
      <c r="H43" t="s">
        <v>132</v>
      </c>
      <c r="I43" t="s">
        <v>132</v>
      </c>
      <c r="J43">
        <v>-32.71</v>
      </c>
      <c r="K43" t="s">
        <v>746</v>
      </c>
      <c r="L43" t="s">
        <v>595</v>
      </c>
      <c r="M43" s="74">
        <v>0.77552083333333333</v>
      </c>
      <c r="N43" t="s">
        <v>746</v>
      </c>
      <c r="O43">
        <v>126</v>
      </c>
      <c r="P43">
        <v>630</v>
      </c>
      <c r="Q43" t="s">
        <v>595</v>
      </c>
      <c r="R43" t="s">
        <v>132</v>
      </c>
    </row>
    <row r="44" spans="1:18" x14ac:dyDescent="0.3">
      <c r="A44" t="s">
        <v>459</v>
      </c>
      <c r="B44">
        <v>0</v>
      </c>
      <c r="C44" t="s">
        <v>132</v>
      </c>
      <c r="D44" t="s">
        <v>132</v>
      </c>
      <c r="E44" t="s">
        <v>132</v>
      </c>
      <c r="F44" t="s">
        <v>132</v>
      </c>
      <c r="G44" t="s">
        <v>132</v>
      </c>
      <c r="H44" t="s">
        <v>132</v>
      </c>
      <c r="I44" t="s">
        <v>132</v>
      </c>
      <c r="J44">
        <v>-34.92</v>
      </c>
      <c r="K44" t="s">
        <v>747</v>
      </c>
      <c r="L44" t="s">
        <v>595</v>
      </c>
      <c r="M44" s="74">
        <v>0.77552083333333333</v>
      </c>
      <c r="N44" t="s">
        <v>747</v>
      </c>
      <c r="O44">
        <v>0</v>
      </c>
      <c r="P44">
        <v>852</v>
      </c>
      <c r="Q44" t="s">
        <v>595</v>
      </c>
      <c r="R44" t="s">
        <v>132</v>
      </c>
    </row>
    <row r="45" spans="1:18" x14ac:dyDescent="0.3">
      <c r="A45" t="s">
        <v>250</v>
      </c>
      <c r="B45">
        <v>0</v>
      </c>
      <c r="C45" t="s">
        <v>132</v>
      </c>
      <c r="D45" t="s">
        <v>132</v>
      </c>
      <c r="E45" t="s">
        <v>132</v>
      </c>
      <c r="F45" t="s">
        <v>132</v>
      </c>
      <c r="G45" t="s">
        <v>132</v>
      </c>
      <c r="H45" t="s">
        <v>132</v>
      </c>
      <c r="I45" t="s">
        <v>132</v>
      </c>
      <c r="J45">
        <v>-37.340000000000003</v>
      </c>
      <c r="K45" t="s">
        <v>748</v>
      </c>
      <c r="L45" t="s">
        <v>595</v>
      </c>
      <c r="M45" s="74">
        <v>0.77552083333333333</v>
      </c>
      <c r="N45" t="s">
        <v>748</v>
      </c>
      <c r="O45">
        <v>55</v>
      </c>
      <c r="P45">
        <v>4.2590000000000003</v>
      </c>
      <c r="Q45" t="s">
        <v>595</v>
      </c>
      <c r="R45" t="s">
        <v>132</v>
      </c>
    </row>
    <row r="46" spans="1:18" x14ac:dyDescent="0.3">
      <c r="A46" t="s">
        <v>457</v>
      </c>
      <c r="B46">
        <v>0</v>
      </c>
      <c r="C46" t="s">
        <v>132</v>
      </c>
      <c r="D46" t="s">
        <v>132</v>
      </c>
      <c r="E46" t="s">
        <v>132</v>
      </c>
      <c r="F46" t="s">
        <v>132</v>
      </c>
      <c r="G46" t="s">
        <v>132</v>
      </c>
      <c r="H46" t="s">
        <v>132</v>
      </c>
      <c r="I46" t="s">
        <v>132</v>
      </c>
      <c r="J46">
        <v>-39.9</v>
      </c>
      <c r="K46" t="s">
        <v>749</v>
      </c>
      <c r="L46" t="s">
        <v>595</v>
      </c>
      <c r="M46" s="74">
        <v>0.77552083333333333</v>
      </c>
      <c r="N46" t="s">
        <v>749</v>
      </c>
      <c r="O46">
        <v>3</v>
      </c>
      <c r="P46">
        <v>1.7629999999999999</v>
      </c>
      <c r="Q46" t="s">
        <v>595</v>
      </c>
      <c r="R46" t="s">
        <v>132</v>
      </c>
    </row>
    <row r="47" spans="1:18" x14ac:dyDescent="0.3">
      <c r="A47" t="s">
        <v>251</v>
      </c>
      <c r="B47">
        <v>0</v>
      </c>
      <c r="C47" t="s">
        <v>132</v>
      </c>
      <c r="D47" t="s">
        <v>132</v>
      </c>
      <c r="E47" t="s">
        <v>132</v>
      </c>
      <c r="F47" t="s">
        <v>132</v>
      </c>
      <c r="G47" t="s">
        <v>132</v>
      </c>
      <c r="H47" t="s">
        <v>132</v>
      </c>
      <c r="I47" t="s">
        <v>132</v>
      </c>
      <c r="J47">
        <v>-42.65</v>
      </c>
      <c r="K47" t="s">
        <v>750</v>
      </c>
      <c r="L47" t="s">
        <v>595</v>
      </c>
      <c r="M47" s="74">
        <v>0.77552083333333333</v>
      </c>
      <c r="N47" t="s">
        <v>750</v>
      </c>
      <c r="O47">
        <v>98</v>
      </c>
      <c r="P47">
        <v>3.5550000000000002</v>
      </c>
      <c r="Q47" t="s">
        <v>595</v>
      </c>
      <c r="R47" t="s">
        <v>132</v>
      </c>
    </row>
    <row r="48" spans="1:18" x14ac:dyDescent="0.3">
      <c r="A48" t="s">
        <v>458</v>
      </c>
      <c r="B48">
        <v>0</v>
      </c>
      <c r="C48" t="s">
        <v>132</v>
      </c>
      <c r="D48" t="s">
        <v>132</v>
      </c>
      <c r="E48" t="s">
        <v>132</v>
      </c>
      <c r="F48" t="s">
        <v>132</v>
      </c>
      <c r="G48" t="s">
        <v>132</v>
      </c>
      <c r="H48" t="s">
        <v>132</v>
      </c>
      <c r="I48" t="s">
        <v>132</v>
      </c>
      <c r="J48">
        <v>-45.49</v>
      </c>
      <c r="K48" t="s">
        <v>751</v>
      </c>
      <c r="L48" t="s">
        <v>595</v>
      </c>
      <c r="M48" s="74">
        <v>0.77552083333333333</v>
      </c>
      <c r="N48" t="s">
        <v>751</v>
      </c>
      <c r="O48">
        <v>3</v>
      </c>
      <c r="P48">
        <v>1.1120000000000001</v>
      </c>
      <c r="Q48" t="s">
        <v>595</v>
      </c>
      <c r="R48" t="s">
        <v>132</v>
      </c>
    </row>
    <row r="49" spans="1:18" x14ac:dyDescent="0.3">
      <c r="A49" t="s">
        <v>252</v>
      </c>
      <c r="B49">
        <v>0</v>
      </c>
      <c r="C49" t="s">
        <v>132</v>
      </c>
      <c r="D49" t="s">
        <v>132</v>
      </c>
      <c r="E49" t="s">
        <v>132</v>
      </c>
      <c r="F49" t="s">
        <v>132</v>
      </c>
      <c r="G49" t="s">
        <v>132</v>
      </c>
      <c r="H49" t="s">
        <v>132</v>
      </c>
      <c r="I49" t="s">
        <v>132</v>
      </c>
      <c r="J49">
        <v>-48.38</v>
      </c>
      <c r="K49" t="s">
        <v>752</v>
      </c>
      <c r="L49" t="s">
        <v>595</v>
      </c>
      <c r="M49" s="74">
        <v>0.77552083333333333</v>
      </c>
      <c r="N49" t="s">
        <v>752</v>
      </c>
      <c r="O49">
        <v>840</v>
      </c>
      <c r="P49">
        <v>5.8120000000000003</v>
      </c>
      <c r="Q49" t="s">
        <v>595</v>
      </c>
      <c r="R49" t="s">
        <v>132</v>
      </c>
    </row>
    <row r="50" spans="1:18" x14ac:dyDescent="0.3">
      <c r="A50" t="s">
        <v>453</v>
      </c>
      <c r="B50">
        <v>0</v>
      </c>
      <c r="C50" t="s">
        <v>132</v>
      </c>
      <c r="D50" t="s">
        <v>132</v>
      </c>
      <c r="E50" t="s">
        <v>132</v>
      </c>
      <c r="F50" t="s">
        <v>132</v>
      </c>
      <c r="G50" t="s">
        <v>132</v>
      </c>
      <c r="H50" t="s">
        <v>132</v>
      </c>
      <c r="I50" t="s">
        <v>132</v>
      </c>
      <c r="J50">
        <v>-51.32</v>
      </c>
      <c r="K50" t="s">
        <v>753</v>
      </c>
      <c r="L50" t="s">
        <v>595</v>
      </c>
      <c r="M50" s="74">
        <v>0.77552083333333333</v>
      </c>
      <c r="N50" t="s">
        <v>753</v>
      </c>
      <c r="O50">
        <v>0</v>
      </c>
      <c r="P50">
        <v>614</v>
      </c>
      <c r="Q50" t="s">
        <v>595</v>
      </c>
      <c r="R50" t="s">
        <v>132</v>
      </c>
    </row>
    <row r="51" spans="1:18" x14ac:dyDescent="0.3">
      <c r="A51" t="s">
        <v>253</v>
      </c>
      <c r="B51">
        <v>0</v>
      </c>
      <c r="C51" t="s">
        <v>132</v>
      </c>
      <c r="D51" t="s">
        <v>132</v>
      </c>
      <c r="E51" t="s">
        <v>132</v>
      </c>
      <c r="F51" t="s">
        <v>132</v>
      </c>
      <c r="G51" t="s">
        <v>132</v>
      </c>
      <c r="H51" t="s">
        <v>132</v>
      </c>
      <c r="I51" t="s">
        <v>132</v>
      </c>
      <c r="J51">
        <v>-54.21</v>
      </c>
      <c r="K51" t="s">
        <v>754</v>
      </c>
      <c r="L51" t="s">
        <v>595</v>
      </c>
      <c r="M51" s="74">
        <v>0.77552083333333333</v>
      </c>
      <c r="N51" t="s">
        <v>754</v>
      </c>
      <c r="O51">
        <v>560</v>
      </c>
      <c r="P51">
        <v>5.5979999999999999</v>
      </c>
      <c r="Q51" t="s">
        <v>595</v>
      </c>
      <c r="R51" t="s">
        <v>132</v>
      </c>
    </row>
    <row r="52" spans="1:18" x14ac:dyDescent="0.3">
      <c r="A52" t="s">
        <v>454</v>
      </c>
      <c r="B52">
        <v>0</v>
      </c>
      <c r="C52" t="s">
        <v>132</v>
      </c>
      <c r="D52" t="s">
        <v>132</v>
      </c>
      <c r="E52" t="s">
        <v>132</v>
      </c>
      <c r="F52" t="s">
        <v>132</v>
      </c>
      <c r="G52" t="s">
        <v>132</v>
      </c>
      <c r="H52" t="s">
        <v>132</v>
      </c>
      <c r="I52" t="s">
        <v>132</v>
      </c>
      <c r="J52">
        <v>-57.04</v>
      </c>
      <c r="K52" t="s">
        <v>755</v>
      </c>
      <c r="L52" t="s">
        <v>595</v>
      </c>
      <c r="M52" s="74">
        <v>0.77552083333333333</v>
      </c>
      <c r="N52" t="s">
        <v>755</v>
      </c>
      <c r="O52">
        <v>125</v>
      </c>
      <c r="P52">
        <v>3.649</v>
      </c>
      <c r="Q52" t="s">
        <v>595</v>
      </c>
      <c r="R52" t="s">
        <v>132</v>
      </c>
    </row>
    <row r="53" spans="1:18" x14ac:dyDescent="0.3">
      <c r="A53" t="s">
        <v>254</v>
      </c>
      <c r="B53">
        <v>0</v>
      </c>
      <c r="C53" t="s">
        <v>132</v>
      </c>
      <c r="D53" t="s">
        <v>132</v>
      </c>
      <c r="E53" t="s">
        <v>132</v>
      </c>
      <c r="F53" t="s">
        <v>132</v>
      </c>
      <c r="G53" t="s">
        <v>132</v>
      </c>
      <c r="H53" t="s">
        <v>132</v>
      </c>
      <c r="I53" t="s">
        <v>132</v>
      </c>
      <c r="J53">
        <v>-59.72</v>
      </c>
      <c r="K53" t="s">
        <v>756</v>
      </c>
      <c r="L53" t="s">
        <v>595</v>
      </c>
      <c r="M53" s="74">
        <v>0.77552083333333333</v>
      </c>
      <c r="N53" t="s">
        <v>756</v>
      </c>
      <c r="O53">
        <v>641</v>
      </c>
      <c r="P53">
        <v>4.0919999999999996</v>
      </c>
      <c r="Q53" t="s">
        <v>595</v>
      </c>
      <c r="R53" t="s">
        <v>132</v>
      </c>
    </row>
    <row r="54" spans="1:18" x14ac:dyDescent="0.3">
      <c r="A54" t="s">
        <v>455</v>
      </c>
      <c r="B54">
        <v>0</v>
      </c>
      <c r="C54" t="s">
        <v>132</v>
      </c>
      <c r="D54" t="s">
        <v>132</v>
      </c>
      <c r="E54" t="s">
        <v>132</v>
      </c>
      <c r="F54" t="s">
        <v>132</v>
      </c>
      <c r="G54" t="s">
        <v>132</v>
      </c>
      <c r="H54" t="s">
        <v>132</v>
      </c>
      <c r="I54" t="s">
        <v>132</v>
      </c>
      <c r="J54">
        <v>-62.27</v>
      </c>
      <c r="K54" t="s">
        <v>757</v>
      </c>
      <c r="L54" t="s">
        <v>595</v>
      </c>
      <c r="M54" s="74">
        <v>0.77552083333333333</v>
      </c>
      <c r="N54" t="s">
        <v>757</v>
      </c>
      <c r="O54">
        <v>1.2110000000000001</v>
      </c>
      <c r="P54">
        <v>6.8680000000000003</v>
      </c>
      <c r="Q54" t="s">
        <v>595</v>
      </c>
      <c r="R54" t="s">
        <v>132</v>
      </c>
    </row>
    <row r="55" spans="1:18" x14ac:dyDescent="0.3">
      <c r="A55" t="s">
        <v>255</v>
      </c>
      <c r="B55">
        <v>0</v>
      </c>
      <c r="C55" t="s">
        <v>132</v>
      </c>
      <c r="D55" t="s">
        <v>132</v>
      </c>
      <c r="E55" t="s">
        <v>132</v>
      </c>
      <c r="F55" t="s">
        <v>132</v>
      </c>
      <c r="G55" t="s">
        <v>132</v>
      </c>
      <c r="H55" t="s">
        <v>132</v>
      </c>
      <c r="I55" t="s">
        <v>132</v>
      </c>
      <c r="J55">
        <v>-64.7</v>
      </c>
      <c r="K55" t="s">
        <v>758</v>
      </c>
      <c r="L55" t="s">
        <v>595</v>
      </c>
      <c r="M55" s="74">
        <v>0.77552083333333333</v>
      </c>
      <c r="N55" t="s">
        <v>758</v>
      </c>
      <c r="O55">
        <v>738</v>
      </c>
      <c r="P55">
        <v>8.8209999999999997</v>
      </c>
      <c r="Q55" t="s">
        <v>595</v>
      </c>
      <c r="R55" t="s">
        <v>132</v>
      </c>
    </row>
    <row r="56" spans="1:18" x14ac:dyDescent="0.3">
      <c r="A56" t="s">
        <v>456</v>
      </c>
      <c r="B56">
        <v>0</v>
      </c>
      <c r="C56" t="s">
        <v>132</v>
      </c>
      <c r="D56" t="s">
        <v>132</v>
      </c>
      <c r="E56" t="s">
        <v>132</v>
      </c>
      <c r="F56" t="s">
        <v>132</v>
      </c>
      <c r="G56" t="s">
        <v>132</v>
      </c>
      <c r="H56" t="s">
        <v>132</v>
      </c>
      <c r="I56" t="s">
        <v>132</v>
      </c>
      <c r="J56">
        <v>-66.95</v>
      </c>
      <c r="K56" t="s">
        <v>759</v>
      </c>
      <c r="L56" t="s">
        <v>595</v>
      </c>
      <c r="M56" s="74">
        <v>0.77552083333333333</v>
      </c>
      <c r="N56" t="s">
        <v>759</v>
      </c>
      <c r="O56">
        <v>17</v>
      </c>
      <c r="P56">
        <v>2.016</v>
      </c>
      <c r="Q56" t="s">
        <v>595</v>
      </c>
      <c r="R56" t="s">
        <v>132</v>
      </c>
    </row>
    <row r="57" spans="1:18" x14ac:dyDescent="0.3">
      <c r="A57" t="s">
        <v>256</v>
      </c>
      <c r="B57">
        <v>0</v>
      </c>
      <c r="C57" t="s">
        <v>132</v>
      </c>
      <c r="D57" t="s">
        <v>132</v>
      </c>
      <c r="E57" t="s">
        <v>132</v>
      </c>
      <c r="F57" t="s">
        <v>132</v>
      </c>
      <c r="G57" t="s">
        <v>132</v>
      </c>
      <c r="H57" t="s">
        <v>132</v>
      </c>
      <c r="I57" t="s">
        <v>132</v>
      </c>
      <c r="J57">
        <v>-69</v>
      </c>
      <c r="K57" t="s">
        <v>760</v>
      </c>
      <c r="L57" t="s">
        <v>595</v>
      </c>
      <c r="M57" s="74">
        <v>0.77552083333333333</v>
      </c>
      <c r="N57" t="s">
        <v>760</v>
      </c>
      <c r="O57">
        <v>1.9259999999999999</v>
      </c>
      <c r="P57">
        <v>8.3149999999999995</v>
      </c>
      <c r="Q57" t="s">
        <v>595</v>
      </c>
      <c r="R57" t="s">
        <v>132</v>
      </c>
    </row>
    <row r="58" spans="1:18" x14ac:dyDescent="0.3">
      <c r="A58" t="s">
        <v>451</v>
      </c>
      <c r="B58">
        <v>0</v>
      </c>
      <c r="C58" t="s">
        <v>132</v>
      </c>
      <c r="D58" t="s">
        <v>132</v>
      </c>
      <c r="E58" t="s">
        <v>132</v>
      </c>
      <c r="F58" t="s">
        <v>132</v>
      </c>
      <c r="G58" t="s">
        <v>132</v>
      </c>
      <c r="H58" t="s">
        <v>132</v>
      </c>
      <c r="I58" t="s">
        <v>132</v>
      </c>
      <c r="J58">
        <v>-70.95</v>
      </c>
      <c r="K58" t="s">
        <v>761</v>
      </c>
      <c r="L58" t="s">
        <v>595</v>
      </c>
      <c r="M58" s="74">
        <v>0.77552083333333333</v>
      </c>
      <c r="N58" t="s">
        <v>761</v>
      </c>
      <c r="O58">
        <v>293</v>
      </c>
      <c r="P58">
        <v>1.361</v>
      </c>
      <c r="Q58" t="s">
        <v>596</v>
      </c>
      <c r="R58" t="s">
        <v>132</v>
      </c>
    </row>
    <row r="59" spans="1:18" x14ac:dyDescent="0.3">
      <c r="A59" t="s">
        <v>257</v>
      </c>
      <c r="B59">
        <v>0</v>
      </c>
      <c r="C59" t="s">
        <v>132</v>
      </c>
      <c r="D59" t="s">
        <v>132</v>
      </c>
      <c r="E59" t="s">
        <v>132</v>
      </c>
      <c r="F59" t="s">
        <v>132</v>
      </c>
      <c r="G59" t="s">
        <v>132</v>
      </c>
      <c r="H59" t="s">
        <v>132</v>
      </c>
      <c r="I59" t="s">
        <v>132</v>
      </c>
      <c r="J59">
        <v>-72.760000000000005</v>
      </c>
      <c r="K59" t="s">
        <v>762</v>
      </c>
      <c r="L59" t="s">
        <v>595</v>
      </c>
      <c r="M59" s="74">
        <v>0.77552083333333333</v>
      </c>
      <c r="N59" t="s">
        <v>762</v>
      </c>
      <c r="O59">
        <v>527</v>
      </c>
      <c r="P59">
        <v>2.4239999999999999</v>
      </c>
      <c r="Q59" t="s">
        <v>595</v>
      </c>
      <c r="R59" t="s">
        <v>132</v>
      </c>
    </row>
    <row r="60" spans="1:18" x14ac:dyDescent="0.3">
      <c r="A60" t="s">
        <v>452</v>
      </c>
      <c r="B60">
        <v>0</v>
      </c>
      <c r="C60" t="s">
        <v>132</v>
      </c>
      <c r="D60" t="s">
        <v>132</v>
      </c>
      <c r="E60" t="s">
        <v>132</v>
      </c>
      <c r="F60" t="s">
        <v>132</v>
      </c>
      <c r="G60" t="s">
        <v>132</v>
      </c>
      <c r="H60" t="s">
        <v>132</v>
      </c>
      <c r="I60" t="s">
        <v>132</v>
      </c>
      <c r="J60">
        <v>-74.510000000000005</v>
      </c>
      <c r="K60" t="s">
        <v>593</v>
      </c>
      <c r="L60" t="s">
        <v>595</v>
      </c>
      <c r="M60" s="74">
        <v>0.77552083333333333</v>
      </c>
      <c r="N60" t="s">
        <v>593</v>
      </c>
      <c r="O60">
        <v>918</v>
      </c>
      <c r="P60">
        <v>1.5629999999999999</v>
      </c>
      <c r="Q60" t="s">
        <v>595</v>
      </c>
      <c r="R60" t="s">
        <v>132</v>
      </c>
    </row>
    <row r="61" spans="1:18" x14ac:dyDescent="0.3">
      <c r="A61" t="s">
        <v>258</v>
      </c>
      <c r="B61">
        <v>0</v>
      </c>
      <c r="C61" t="s">
        <v>132</v>
      </c>
      <c r="D61" t="s">
        <v>132</v>
      </c>
      <c r="E61" t="s">
        <v>132</v>
      </c>
      <c r="F61" t="s">
        <v>132</v>
      </c>
      <c r="G61" t="s">
        <v>132</v>
      </c>
      <c r="H61" t="s">
        <v>132</v>
      </c>
      <c r="I61" t="s">
        <v>132</v>
      </c>
      <c r="J61">
        <v>-76.010000000000005</v>
      </c>
      <c r="K61" t="s">
        <v>763</v>
      </c>
      <c r="L61" t="s">
        <v>595</v>
      </c>
      <c r="M61" s="74">
        <v>0.77552083333333333</v>
      </c>
      <c r="N61" t="s">
        <v>763</v>
      </c>
      <c r="O61">
        <v>3.585</v>
      </c>
      <c r="P61">
        <v>6.9489999999999998</v>
      </c>
      <c r="Q61" t="s">
        <v>595</v>
      </c>
      <c r="R61" t="s">
        <v>132</v>
      </c>
    </row>
    <row r="62" spans="1:18" x14ac:dyDescent="0.3">
      <c r="A62" t="s">
        <v>259</v>
      </c>
      <c r="B62">
        <v>0</v>
      </c>
      <c r="C62" t="s">
        <v>132</v>
      </c>
      <c r="D62" t="s">
        <v>132</v>
      </c>
      <c r="E62" t="s">
        <v>132</v>
      </c>
      <c r="F62" t="s">
        <v>132</v>
      </c>
      <c r="G62" t="s">
        <v>132</v>
      </c>
      <c r="H62" t="s">
        <v>132</v>
      </c>
      <c r="I62" t="s">
        <v>132</v>
      </c>
      <c r="J62">
        <v>-77.36</v>
      </c>
      <c r="K62" t="s">
        <v>764</v>
      </c>
      <c r="L62" t="s">
        <v>595</v>
      </c>
      <c r="M62" s="74">
        <v>0.77552083333333333</v>
      </c>
      <c r="N62" t="s">
        <v>764</v>
      </c>
      <c r="O62">
        <v>705</v>
      </c>
      <c r="P62">
        <v>1.788</v>
      </c>
      <c r="Q62" t="s">
        <v>595</v>
      </c>
      <c r="R62" t="s">
        <v>132</v>
      </c>
    </row>
    <row r="63" spans="1:18" x14ac:dyDescent="0.3">
      <c r="A63" t="s">
        <v>260</v>
      </c>
      <c r="B63">
        <v>0</v>
      </c>
      <c r="C63" t="s">
        <v>132</v>
      </c>
      <c r="D63" t="s">
        <v>132</v>
      </c>
      <c r="E63" t="s">
        <v>132</v>
      </c>
      <c r="F63" t="s">
        <v>132</v>
      </c>
      <c r="G63" t="s">
        <v>132</v>
      </c>
      <c r="H63" t="s">
        <v>132</v>
      </c>
      <c r="I63" t="s">
        <v>132</v>
      </c>
      <c r="J63">
        <v>-78.59</v>
      </c>
      <c r="K63" t="s">
        <v>765</v>
      </c>
      <c r="L63" t="s">
        <v>595</v>
      </c>
      <c r="M63" s="74">
        <v>0.77552083333333333</v>
      </c>
      <c r="N63" t="s">
        <v>765</v>
      </c>
      <c r="O63">
        <v>577</v>
      </c>
      <c r="P63">
        <v>2.4889999999999999</v>
      </c>
      <c r="Q63" t="s">
        <v>595</v>
      </c>
      <c r="R63" t="s">
        <v>132</v>
      </c>
    </row>
    <row r="64" spans="1:18" x14ac:dyDescent="0.3">
      <c r="A64" t="s">
        <v>261</v>
      </c>
      <c r="B64">
        <v>0</v>
      </c>
      <c r="C64" t="s">
        <v>132</v>
      </c>
      <c r="D64" t="s">
        <v>132</v>
      </c>
      <c r="E64" t="s">
        <v>132</v>
      </c>
      <c r="F64" t="s">
        <v>132</v>
      </c>
      <c r="G64" t="s">
        <v>132</v>
      </c>
      <c r="H64" t="s">
        <v>132</v>
      </c>
      <c r="I64" t="s">
        <v>132</v>
      </c>
      <c r="J64">
        <v>-79.430000000000007</v>
      </c>
      <c r="K64" t="s">
        <v>766</v>
      </c>
      <c r="L64" t="s">
        <v>595</v>
      </c>
      <c r="M64" s="74">
        <v>0.77552083333333333</v>
      </c>
      <c r="N64" t="s">
        <v>766</v>
      </c>
      <c r="O64">
        <v>293</v>
      </c>
      <c r="P64">
        <v>711</v>
      </c>
      <c r="Q64" t="s">
        <v>595</v>
      </c>
      <c r="R64" t="s">
        <v>132</v>
      </c>
    </row>
    <row r="65" spans="1:18" x14ac:dyDescent="0.3">
      <c r="A65" t="s">
        <v>262</v>
      </c>
      <c r="B65">
        <v>0</v>
      </c>
      <c r="C65" t="s">
        <v>132</v>
      </c>
      <c r="D65" t="s">
        <v>132</v>
      </c>
      <c r="E65" t="s">
        <v>132</v>
      </c>
      <c r="F65" t="s">
        <v>132</v>
      </c>
      <c r="G65" t="s">
        <v>132</v>
      </c>
      <c r="H65" t="s">
        <v>132</v>
      </c>
      <c r="I65" t="s">
        <v>132</v>
      </c>
      <c r="J65">
        <v>-80.17</v>
      </c>
      <c r="K65" t="s">
        <v>767</v>
      </c>
      <c r="L65" t="s">
        <v>595</v>
      </c>
      <c r="M65" s="74">
        <v>0.77552083333333333</v>
      </c>
      <c r="N65" t="s">
        <v>767</v>
      </c>
      <c r="O65">
        <v>2.673</v>
      </c>
      <c r="P65">
        <v>4.4349999999999996</v>
      </c>
      <c r="Q65" t="s">
        <v>595</v>
      </c>
      <c r="R65" t="s">
        <v>132</v>
      </c>
    </row>
    <row r="66" spans="1:18" x14ac:dyDescent="0.3">
      <c r="A66" t="s">
        <v>263</v>
      </c>
      <c r="B66">
        <v>0</v>
      </c>
      <c r="C66" t="s">
        <v>132</v>
      </c>
      <c r="D66" t="s">
        <v>132</v>
      </c>
      <c r="E66" t="s">
        <v>132</v>
      </c>
      <c r="F66" t="s">
        <v>132</v>
      </c>
      <c r="G66" t="s">
        <v>132</v>
      </c>
      <c r="H66" t="s">
        <v>132</v>
      </c>
      <c r="I66" t="s">
        <v>132</v>
      </c>
      <c r="J66">
        <v>-80.66</v>
      </c>
      <c r="K66" t="s">
        <v>768</v>
      </c>
      <c r="L66" t="s">
        <v>595</v>
      </c>
      <c r="M66" s="74">
        <v>0.77552083333333333</v>
      </c>
      <c r="N66" t="s">
        <v>768</v>
      </c>
      <c r="O66">
        <v>67</v>
      </c>
      <c r="P66">
        <v>874</v>
      </c>
      <c r="Q66" t="s">
        <v>595</v>
      </c>
      <c r="R66" t="s">
        <v>132</v>
      </c>
    </row>
    <row r="67" spans="1:18" x14ac:dyDescent="0.3">
      <c r="A67" t="s">
        <v>264</v>
      </c>
      <c r="B67">
        <v>0</v>
      </c>
      <c r="C67" t="s">
        <v>132</v>
      </c>
      <c r="D67" t="s">
        <v>132</v>
      </c>
      <c r="E67" t="s">
        <v>132</v>
      </c>
      <c r="F67" t="s">
        <v>132</v>
      </c>
      <c r="G67" t="s">
        <v>132</v>
      </c>
      <c r="H67" t="s">
        <v>132</v>
      </c>
      <c r="I67" t="s">
        <v>132</v>
      </c>
      <c r="J67">
        <v>-80.78</v>
      </c>
      <c r="K67" t="s">
        <v>769</v>
      </c>
      <c r="L67" t="s">
        <v>595</v>
      </c>
      <c r="M67" s="74">
        <v>0.77552083333333333</v>
      </c>
      <c r="N67" t="s">
        <v>769</v>
      </c>
      <c r="O67">
        <v>424</v>
      </c>
      <c r="P67">
        <v>12.948</v>
      </c>
      <c r="Q67" t="s">
        <v>595</v>
      </c>
      <c r="R67" t="s">
        <v>132</v>
      </c>
    </row>
    <row r="68" spans="1:18" x14ac:dyDescent="0.3">
      <c r="A68" t="s">
        <v>265</v>
      </c>
      <c r="B68">
        <v>0</v>
      </c>
      <c r="C68" t="s">
        <v>132</v>
      </c>
      <c r="D68" t="s">
        <v>132</v>
      </c>
      <c r="E68" t="s">
        <v>132</v>
      </c>
      <c r="F68" t="s">
        <v>132</v>
      </c>
      <c r="G68" t="s">
        <v>132</v>
      </c>
      <c r="H68" t="s">
        <v>132</v>
      </c>
      <c r="I68" t="s">
        <v>132</v>
      </c>
      <c r="J68">
        <v>-80.790000000000006</v>
      </c>
      <c r="K68" t="s">
        <v>770</v>
      </c>
      <c r="L68" t="s">
        <v>595</v>
      </c>
      <c r="M68" s="74">
        <v>0.77552083333333333</v>
      </c>
      <c r="N68" t="s">
        <v>770</v>
      </c>
      <c r="O68">
        <v>118</v>
      </c>
      <c r="P68">
        <v>760</v>
      </c>
      <c r="Q68" t="s">
        <v>595</v>
      </c>
      <c r="R68" t="s">
        <v>132</v>
      </c>
    </row>
    <row r="69" spans="1:18" x14ac:dyDescent="0.3">
      <c r="A69" t="s">
        <v>266</v>
      </c>
      <c r="B69">
        <v>0</v>
      </c>
      <c r="C69" t="s">
        <v>132</v>
      </c>
      <c r="D69" t="s">
        <v>132</v>
      </c>
      <c r="E69" t="s">
        <v>132</v>
      </c>
      <c r="F69" t="s">
        <v>132</v>
      </c>
      <c r="G69" t="s">
        <v>132</v>
      </c>
      <c r="H69" t="s">
        <v>132</v>
      </c>
      <c r="I69" t="s">
        <v>132</v>
      </c>
      <c r="J69">
        <v>-80.67</v>
      </c>
      <c r="K69" t="s">
        <v>594</v>
      </c>
      <c r="L69" t="s">
        <v>595</v>
      </c>
      <c r="M69" s="74">
        <v>0.77552083333333333</v>
      </c>
      <c r="N69" t="s">
        <v>594</v>
      </c>
      <c r="O69">
        <v>390</v>
      </c>
      <c r="P69">
        <v>18.606999999999999</v>
      </c>
      <c r="Q69" t="s">
        <v>595</v>
      </c>
      <c r="R69" t="s">
        <v>132</v>
      </c>
    </row>
    <row r="70" spans="1:18" x14ac:dyDescent="0.3">
      <c r="A70" t="s">
        <v>267</v>
      </c>
      <c r="B70">
        <v>0</v>
      </c>
      <c r="C70" t="s">
        <v>132</v>
      </c>
      <c r="D70" t="s">
        <v>132</v>
      </c>
      <c r="E70" t="s">
        <v>132</v>
      </c>
      <c r="F70" t="s">
        <v>132</v>
      </c>
      <c r="G70" t="s">
        <v>132</v>
      </c>
      <c r="H70" t="s">
        <v>132</v>
      </c>
      <c r="I70" t="s">
        <v>132</v>
      </c>
      <c r="J70">
        <v>-80.349999999999994</v>
      </c>
      <c r="K70" t="s">
        <v>771</v>
      </c>
      <c r="L70" t="s">
        <v>595</v>
      </c>
      <c r="M70" s="74">
        <v>0.77552083333333333</v>
      </c>
      <c r="N70" t="s">
        <v>771</v>
      </c>
      <c r="O70">
        <v>378</v>
      </c>
      <c r="P70">
        <v>1.2490000000000001</v>
      </c>
      <c r="Q70" t="s">
        <v>595</v>
      </c>
      <c r="R70" t="s">
        <v>132</v>
      </c>
    </row>
    <row r="71" spans="1:18" x14ac:dyDescent="0.3">
      <c r="A71" t="s">
        <v>268</v>
      </c>
      <c r="B71">
        <v>0</v>
      </c>
      <c r="C71" t="s">
        <v>132</v>
      </c>
      <c r="D71" t="s">
        <v>132</v>
      </c>
      <c r="E71" t="s">
        <v>132</v>
      </c>
      <c r="F71" t="s">
        <v>132</v>
      </c>
      <c r="G71" t="s">
        <v>132</v>
      </c>
      <c r="H71" t="s">
        <v>132</v>
      </c>
      <c r="I71" t="s">
        <v>132</v>
      </c>
      <c r="J71">
        <v>-79.94</v>
      </c>
      <c r="K71" t="s">
        <v>772</v>
      </c>
      <c r="L71" t="s">
        <v>595</v>
      </c>
      <c r="M71" s="74">
        <v>0.77552083333333333</v>
      </c>
      <c r="N71" t="s">
        <v>772</v>
      </c>
      <c r="O71">
        <v>44</v>
      </c>
      <c r="P71">
        <v>3.37</v>
      </c>
      <c r="Q71" t="s">
        <v>595</v>
      </c>
      <c r="R71" t="s">
        <v>132</v>
      </c>
    </row>
    <row r="72" spans="1:18" x14ac:dyDescent="0.3">
      <c r="A72" t="s">
        <v>269</v>
      </c>
      <c r="B72">
        <v>0</v>
      </c>
      <c r="C72" t="s">
        <v>132</v>
      </c>
      <c r="D72" t="s">
        <v>132</v>
      </c>
      <c r="E72" t="s">
        <v>132</v>
      </c>
      <c r="F72" t="s">
        <v>132</v>
      </c>
      <c r="G72" t="s">
        <v>132</v>
      </c>
      <c r="H72" t="s">
        <v>132</v>
      </c>
      <c r="I72" t="s">
        <v>132</v>
      </c>
      <c r="J72">
        <v>-79.5</v>
      </c>
      <c r="K72" t="s">
        <v>773</v>
      </c>
      <c r="L72" t="s">
        <v>595</v>
      </c>
      <c r="M72" s="74">
        <v>0.77552083333333333</v>
      </c>
      <c r="N72" t="s">
        <v>773</v>
      </c>
      <c r="O72">
        <v>2</v>
      </c>
      <c r="P72">
        <v>646</v>
      </c>
      <c r="Q72" t="s">
        <v>595</v>
      </c>
      <c r="R72" t="s">
        <v>132</v>
      </c>
    </row>
    <row r="73" spans="1:18" x14ac:dyDescent="0.3">
      <c r="A73" t="s">
        <v>270</v>
      </c>
      <c r="B73">
        <v>0</v>
      </c>
      <c r="C73" t="s">
        <v>132</v>
      </c>
      <c r="D73" t="s">
        <v>132</v>
      </c>
      <c r="E73" t="s">
        <v>132</v>
      </c>
      <c r="F73" t="s">
        <v>132</v>
      </c>
      <c r="G73" t="s">
        <v>132</v>
      </c>
      <c r="H73" t="s">
        <v>132</v>
      </c>
      <c r="I73" t="s">
        <v>132</v>
      </c>
      <c r="J73">
        <v>-78.97</v>
      </c>
      <c r="K73" t="s">
        <v>583</v>
      </c>
      <c r="L73" t="s">
        <v>595</v>
      </c>
      <c r="M73" s="74">
        <v>0.77552083333333333</v>
      </c>
      <c r="N73" t="s">
        <v>583</v>
      </c>
      <c r="O73">
        <v>280</v>
      </c>
      <c r="P73">
        <v>5.7039999999999997</v>
      </c>
      <c r="Q73" t="s">
        <v>595</v>
      </c>
      <c r="R73" t="s">
        <v>132</v>
      </c>
    </row>
    <row r="74" spans="1:18" x14ac:dyDescent="0.3">
      <c r="A74" t="s">
        <v>369</v>
      </c>
      <c r="B74">
        <v>0</v>
      </c>
      <c r="C74" t="s">
        <v>132</v>
      </c>
      <c r="D74" t="s">
        <v>132</v>
      </c>
      <c r="E74" t="s">
        <v>132</v>
      </c>
      <c r="F74" t="s">
        <v>132</v>
      </c>
      <c r="G74" t="s">
        <v>132</v>
      </c>
      <c r="H74" t="s">
        <v>132</v>
      </c>
      <c r="I74" t="s">
        <v>132</v>
      </c>
      <c r="J74">
        <v>-78.709999999999994</v>
      </c>
      <c r="K74" t="s">
        <v>582</v>
      </c>
      <c r="L74" t="s">
        <v>595</v>
      </c>
      <c r="M74" s="74">
        <v>0.77552083333333333</v>
      </c>
      <c r="N74" t="s">
        <v>582</v>
      </c>
      <c r="O74">
        <v>57</v>
      </c>
      <c r="P74">
        <v>1.2849999999999999</v>
      </c>
      <c r="Q74" t="s">
        <v>595</v>
      </c>
      <c r="R74" t="s">
        <v>132</v>
      </c>
    </row>
    <row r="75" spans="1:18" x14ac:dyDescent="0.3">
      <c r="A75" t="s">
        <v>271</v>
      </c>
      <c r="B75">
        <v>0</v>
      </c>
      <c r="C75" t="s">
        <v>132</v>
      </c>
      <c r="D75" t="s">
        <v>132</v>
      </c>
      <c r="E75" t="s">
        <v>132</v>
      </c>
      <c r="F75" t="s">
        <v>132</v>
      </c>
      <c r="G75" t="s">
        <v>132</v>
      </c>
      <c r="H75" t="s">
        <v>132</v>
      </c>
      <c r="I75" t="s">
        <v>132</v>
      </c>
      <c r="J75">
        <v>-78.33</v>
      </c>
      <c r="K75" t="s">
        <v>774</v>
      </c>
      <c r="L75" t="s">
        <v>595</v>
      </c>
      <c r="M75" s="74">
        <v>0.77552083333333333</v>
      </c>
      <c r="N75" t="s">
        <v>774</v>
      </c>
      <c r="O75">
        <v>84</v>
      </c>
      <c r="P75">
        <v>9.35</v>
      </c>
      <c r="Q75" t="s">
        <v>595</v>
      </c>
      <c r="R75" t="s">
        <v>132</v>
      </c>
    </row>
    <row r="76" spans="1:18" x14ac:dyDescent="0.3">
      <c r="A76" t="s">
        <v>370</v>
      </c>
      <c r="B76">
        <v>0</v>
      </c>
      <c r="C76" t="s">
        <v>132</v>
      </c>
      <c r="D76" t="s">
        <v>132</v>
      </c>
      <c r="E76" t="s">
        <v>132</v>
      </c>
      <c r="F76" t="s">
        <v>132</v>
      </c>
      <c r="G76" t="s">
        <v>132</v>
      </c>
      <c r="H76" t="s">
        <v>132</v>
      </c>
      <c r="I76" t="s">
        <v>132</v>
      </c>
      <c r="J76">
        <v>-77.83</v>
      </c>
      <c r="K76" t="s">
        <v>775</v>
      </c>
      <c r="L76" t="s">
        <v>595</v>
      </c>
      <c r="M76" s="74">
        <v>0.77552083333333333</v>
      </c>
      <c r="N76" t="s">
        <v>775</v>
      </c>
      <c r="O76">
        <v>8</v>
      </c>
      <c r="P76">
        <v>1.7050000000000001</v>
      </c>
      <c r="Q76" t="s">
        <v>595</v>
      </c>
      <c r="R76" t="s">
        <v>132</v>
      </c>
    </row>
    <row r="77" spans="1:18" x14ac:dyDescent="0.3">
      <c r="A77" t="s">
        <v>272</v>
      </c>
      <c r="B77">
        <v>0</v>
      </c>
      <c r="C77" t="s">
        <v>132</v>
      </c>
      <c r="D77" t="s">
        <v>132</v>
      </c>
      <c r="E77" t="s">
        <v>132</v>
      </c>
      <c r="F77" t="s">
        <v>132</v>
      </c>
      <c r="G77" t="s">
        <v>132</v>
      </c>
      <c r="H77" t="s">
        <v>132</v>
      </c>
      <c r="I77" t="s">
        <v>132</v>
      </c>
      <c r="J77">
        <v>-78.05</v>
      </c>
      <c r="K77" t="s">
        <v>776</v>
      </c>
      <c r="L77" t="s">
        <v>595</v>
      </c>
      <c r="M77" s="74">
        <v>0.77552083333333333</v>
      </c>
      <c r="N77" t="s">
        <v>776</v>
      </c>
      <c r="O77">
        <v>1.96</v>
      </c>
      <c r="P77">
        <v>16.228000000000002</v>
      </c>
      <c r="Q77" t="s">
        <v>595</v>
      </c>
      <c r="R77" t="s">
        <v>132</v>
      </c>
    </row>
    <row r="78" spans="1:18" x14ac:dyDescent="0.3">
      <c r="A78" t="s">
        <v>371</v>
      </c>
      <c r="B78">
        <v>0</v>
      </c>
      <c r="C78" t="s">
        <v>132</v>
      </c>
      <c r="D78" t="s">
        <v>132</v>
      </c>
      <c r="E78" t="s">
        <v>132</v>
      </c>
      <c r="F78" t="s">
        <v>132</v>
      </c>
      <c r="G78" t="s">
        <v>132</v>
      </c>
      <c r="H78" t="s">
        <v>132</v>
      </c>
      <c r="I78" t="s">
        <v>132</v>
      </c>
      <c r="J78">
        <v>-77.599999999999994</v>
      </c>
      <c r="K78" t="s">
        <v>777</v>
      </c>
      <c r="L78" t="s">
        <v>595</v>
      </c>
      <c r="M78" s="74">
        <v>0.77552083333333333</v>
      </c>
      <c r="N78" t="s">
        <v>777</v>
      </c>
      <c r="O78">
        <v>11</v>
      </c>
      <c r="P78">
        <v>1.4370000000000001</v>
      </c>
      <c r="Q78" t="s">
        <v>595</v>
      </c>
      <c r="R78" t="s">
        <v>132</v>
      </c>
    </row>
    <row r="79" spans="1:18" x14ac:dyDescent="0.3">
      <c r="A79" t="s">
        <v>273</v>
      </c>
      <c r="B79">
        <v>0</v>
      </c>
      <c r="C79" t="s">
        <v>132</v>
      </c>
      <c r="D79" t="s">
        <v>132</v>
      </c>
      <c r="E79" t="s">
        <v>132</v>
      </c>
      <c r="F79" t="s">
        <v>132</v>
      </c>
      <c r="G79" t="s">
        <v>132</v>
      </c>
      <c r="H79" t="s">
        <v>132</v>
      </c>
      <c r="I79" t="s">
        <v>132</v>
      </c>
      <c r="J79">
        <v>-77.78</v>
      </c>
      <c r="K79" t="s">
        <v>599</v>
      </c>
      <c r="L79" t="s">
        <v>595</v>
      </c>
      <c r="M79" s="74">
        <v>0.77552083333333333</v>
      </c>
      <c r="N79" t="s">
        <v>599</v>
      </c>
      <c r="O79">
        <v>181</v>
      </c>
      <c r="P79">
        <v>2.2949999999999999</v>
      </c>
      <c r="Q79" t="s">
        <v>595</v>
      </c>
      <c r="R79" t="s">
        <v>132</v>
      </c>
    </row>
    <row r="80" spans="1:18" x14ac:dyDescent="0.3">
      <c r="A80" t="s">
        <v>378</v>
      </c>
      <c r="B80">
        <v>0</v>
      </c>
      <c r="C80" t="s">
        <v>132</v>
      </c>
      <c r="D80" t="s">
        <v>132</v>
      </c>
      <c r="E80" t="s">
        <v>132</v>
      </c>
      <c r="F80" t="s">
        <v>132</v>
      </c>
      <c r="G80" t="s">
        <v>132</v>
      </c>
      <c r="H80" t="s">
        <v>132</v>
      </c>
      <c r="I80" t="s">
        <v>132</v>
      </c>
      <c r="J80">
        <v>-76.92</v>
      </c>
      <c r="K80" t="s">
        <v>778</v>
      </c>
      <c r="L80" t="s">
        <v>595</v>
      </c>
      <c r="M80" s="74">
        <v>0.77552083333333333</v>
      </c>
      <c r="N80" t="s">
        <v>778</v>
      </c>
      <c r="O80">
        <v>0</v>
      </c>
      <c r="P80">
        <v>1.0940000000000001</v>
      </c>
      <c r="Q80" t="s">
        <v>595</v>
      </c>
      <c r="R80" t="s">
        <v>132</v>
      </c>
    </row>
    <row r="81" spans="1:18" x14ac:dyDescent="0.3">
      <c r="A81" t="s">
        <v>274</v>
      </c>
      <c r="B81">
        <v>0</v>
      </c>
      <c r="C81" t="s">
        <v>132</v>
      </c>
      <c r="D81" t="s">
        <v>132</v>
      </c>
      <c r="E81" t="s">
        <v>132</v>
      </c>
      <c r="F81" t="s">
        <v>132</v>
      </c>
      <c r="G81" t="s">
        <v>132</v>
      </c>
      <c r="H81" t="s">
        <v>132</v>
      </c>
      <c r="I81" t="s">
        <v>132</v>
      </c>
      <c r="J81">
        <v>-76.73</v>
      </c>
      <c r="K81" t="s">
        <v>779</v>
      </c>
      <c r="L81" t="s">
        <v>595</v>
      </c>
      <c r="M81" s="74">
        <v>0.77552083333333333</v>
      </c>
      <c r="N81" t="s">
        <v>779</v>
      </c>
      <c r="O81">
        <v>458</v>
      </c>
      <c r="P81">
        <v>7.6180000000000003</v>
      </c>
      <c r="Q81" t="s">
        <v>595</v>
      </c>
      <c r="R81" t="s">
        <v>132</v>
      </c>
    </row>
    <row r="82" spans="1:18" x14ac:dyDescent="0.3">
      <c r="A82" t="s">
        <v>413</v>
      </c>
      <c r="B82">
        <v>0</v>
      </c>
      <c r="C82" t="s">
        <v>132</v>
      </c>
      <c r="D82" t="s">
        <v>132</v>
      </c>
      <c r="E82" t="s">
        <v>132</v>
      </c>
      <c r="F82" t="s">
        <v>132</v>
      </c>
      <c r="G82" t="s">
        <v>132</v>
      </c>
      <c r="H82" t="s">
        <v>132</v>
      </c>
      <c r="I82" t="s">
        <v>132</v>
      </c>
      <c r="J82">
        <v>-76.67</v>
      </c>
      <c r="K82" t="s">
        <v>584</v>
      </c>
      <c r="L82" t="s">
        <v>595</v>
      </c>
      <c r="M82" s="74">
        <v>0.77552083333333333</v>
      </c>
      <c r="N82" t="s">
        <v>584</v>
      </c>
      <c r="O82">
        <v>6</v>
      </c>
      <c r="P82">
        <v>1.716</v>
      </c>
      <c r="Q82" t="s">
        <v>595</v>
      </c>
      <c r="R82" t="s">
        <v>132</v>
      </c>
    </row>
    <row r="83" spans="1:18" x14ac:dyDescent="0.3">
      <c r="A83" t="s">
        <v>275</v>
      </c>
      <c r="B83">
        <v>0</v>
      </c>
      <c r="C83" t="s">
        <v>132</v>
      </c>
      <c r="D83" t="s">
        <v>132</v>
      </c>
      <c r="E83" t="s">
        <v>132</v>
      </c>
      <c r="F83" t="s">
        <v>132</v>
      </c>
      <c r="G83" t="s">
        <v>132</v>
      </c>
      <c r="H83" t="s">
        <v>132</v>
      </c>
      <c r="I83" t="s">
        <v>132</v>
      </c>
      <c r="J83">
        <v>-76.599999999999994</v>
      </c>
      <c r="K83" t="s">
        <v>780</v>
      </c>
      <c r="L83" t="s">
        <v>595</v>
      </c>
      <c r="M83" s="74">
        <v>0.77552083333333333</v>
      </c>
      <c r="N83" t="s">
        <v>780</v>
      </c>
      <c r="O83">
        <v>92</v>
      </c>
      <c r="P83">
        <v>2.9849999999999999</v>
      </c>
      <c r="Q83" t="s">
        <v>595</v>
      </c>
      <c r="R83" t="s">
        <v>132</v>
      </c>
    </row>
    <row r="84" spans="1:18" x14ac:dyDescent="0.3">
      <c r="A84" t="s">
        <v>414</v>
      </c>
      <c r="B84">
        <v>0</v>
      </c>
      <c r="C84" t="s">
        <v>132</v>
      </c>
      <c r="D84" t="s">
        <v>132</v>
      </c>
      <c r="E84" t="s">
        <v>132</v>
      </c>
      <c r="F84" t="s">
        <v>132</v>
      </c>
      <c r="G84" t="s">
        <v>132</v>
      </c>
      <c r="H84" t="s">
        <v>132</v>
      </c>
      <c r="I84" t="s">
        <v>132</v>
      </c>
      <c r="J84">
        <v>-76.69</v>
      </c>
      <c r="K84" t="s">
        <v>551</v>
      </c>
      <c r="L84" t="s">
        <v>595</v>
      </c>
      <c r="M84" s="74">
        <v>0.77552083333333333</v>
      </c>
      <c r="N84" t="s">
        <v>551</v>
      </c>
      <c r="O84">
        <v>0</v>
      </c>
      <c r="P84">
        <v>1.458</v>
      </c>
      <c r="Q84" t="s">
        <v>595</v>
      </c>
      <c r="R84" t="s">
        <v>132</v>
      </c>
    </row>
    <row r="85" spans="1:18" x14ac:dyDescent="0.3">
      <c r="A85" t="s">
        <v>276</v>
      </c>
      <c r="B85">
        <v>0</v>
      </c>
      <c r="C85" t="s">
        <v>132</v>
      </c>
      <c r="D85" t="s">
        <v>132</v>
      </c>
      <c r="E85" t="s">
        <v>132</v>
      </c>
      <c r="F85" t="s">
        <v>132</v>
      </c>
      <c r="G85" t="s">
        <v>132</v>
      </c>
      <c r="H85" t="s">
        <v>132</v>
      </c>
      <c r="I85" t="s">
        <v>132</v>
      </c>
      <c r="J85">
        <v>-76.98</v>
      </c>
      <c r="K85" t="s">
        <v>598</v>
      </c>
      <c r="L85" t="s">
        <v>595</v>
      </c>
      <c r="M85" s="74">
        <v>0.77552083333333333</v>
      </c>
      <c r="N85" t="s">
        <v>598</v>
      </c>
      <c r="O85">
        <v>819</v>
      </c>
      <c r="P85">
        <v>22.437999999999999</v>
      </c>
      <c r="Q85" t="s">
        <v>595</v>
      </c>
      <c r="R85" t="s">
        <v>132</v>
      </c>
    </row>
    <row r="86" spans="1:18" x14ac:dyDescent="0.3">
      <c r="A86" t="s">
        <v>415</v>
      </c>
      <c r="B86">
        <v>0</v>
      </c>
      <c r="C86" t="s">
        <v>132</v>
      </c>
      <c r="D86" t="s">
        <v>132</v>
      </c>
      <c r="E86" t="s">
        <v>132</v>
      </c>
      <c r="F86" t="s">
        <v>132</v>
      </c>
      <c r="G86" t="s">
        <v>132</v>
      </c>
      <c r="H86" t="s">
        <v>132</v>
      </c>
      <c r="I86" t="s">
        <v>132</v>
      </c>
      <c r="J86">
        <v>-77.5</v>
      </c>
      <c r="K86" t="s">
        <v>499</v>
      </c>
      <c r="L86" t="s">
        <v>595</v>
      </c>
      <c r="M86" s="74">
        <v>0.77552083333333333</v>
      </c>
      <c r="N86" t="s">
        <v>499</v>
      </c>
      <c r="O86">
        <v>3</v>
      </c>
      <c r="P86">
        <v>1.96</v>
      </c>
      <c r="Q86" t="s">
        <v>595</v>
      </c>
      <c r="R86" t="s">
        <v>132</v>
      </c>
    </row>
    <row r="87" spans="1:18" x14ac:dyDescent="0.3">
      <c r="A87" t="s">
        <v>277</v>
      </c>
      <c r="B87">
        <v>0</v>
      </c>
      <c r="C87" t="s">
        <v>132</v>
      </c>
      <c r="D87" t="s">
        <v>132</v>
      </c>
      <c r="E87" t="s">
        <v>132</v>
      </c>
      <c r="F87" t="s">
        <v>132</v>
      </c>
      <c r="G87" t="s">
        <v>132</v>
      </c>
      <c r="H87" t="s">
        <v>132</v>
      </c>
      <c r="I87" t="s">
        <v>132</v>
      </c>
      <c r="J87">
        <v>-78.069999999999993</v>
      </c>
      <c r="K87" t="s">
        <v>550</v>
      </c>
      <c r="L87" t="s">
        <v>595</v>
      </c>
      <c r="M87" s="74">
        <v>0.77552083333333333</v>
      </c>
      <c r="N87" t="s">
        <v>550</v>
      </c>
      <c r="O87">
        <v>302</v>
      </c>
      <c r="P87">
        <v>26.018999999999998</v>
      </c>
      <c r="Q87" t="s">
        <v>595</v>
      </c>
      <c r="R87" t="s">
        <v>132</v>
      </c>
    </row>
    <row r="88" spans="1:18" x14ac:dyDescent="0.3">
      <c r="A88" t="s">
        <v>422</v>
      </c>
      <c r="B88">
        <v>0</v>
      </c>
      <c r="C88" t="s">
        <v>132</v>
      </c>
      <c r="D88" t="s">
        <v>132</v>
      </c>
      <c r="E88" t="s">
        <v>132</v>
      </c>
      <c r="F88" t="s">
        <v>132</v>
      </c>
      <c r="G88" t="s">
        <v>132</v>
      </c>
      <c r="H88" t="s">
        <v>132</v>
      </c>
      <c r="I88" t="s">
        <v>132</v>
      </c>
      <c r="J88">
        <v>-78.7</v>
      </c>
      <c r="K88" t="s">
        <v>514</v>
      </c>
      <c r="L88" t="s">
        <v>595</v>
      </c>
      <c r="M88" s="74">
        <v>0.77552083333333333</v>
      </c>
      <c r="N88" t="s">
        <v>514</v>
      </c>
      <c r="O88">
        <v>0</v>
      </c>
      <c r="P88">
        <v>599</v>
      </c>
      <c r="Q88" t="s">
        <v>596</v>
      </c>
      <c r="R88" t="s">
        <v>132</v>
      </c>
    </row>
    <row r="89" spans="1:18" x14ac:dyDescent="0.3">
      <c r="A89" t="s">
        <v>278</v>
      </c>
      <c r="B89">
        <v>0</v>
      </c>
      <c r="C89" t="s">
        <v>132</v>
      </c>
      <c r="D89" t="s">
        <v>132</v>
      </c>
      <c r="E89" t="s">
        <v>132</v>
      </c>
      <c r="F89" t="s">
        <v>132</v>
      </c>
      <c r="G89" t="s">
        <v>132</v>
      </c>
      <c r="H89" t="s">
        <v>132</v>
      </c>
      <c r="I89" t="s">
        <v>132</v>
      </c>
      <c r="J89">
        <v>-78.64</v>
      </c>
      <c r="K89" t="s">
        <v>781</v>
      </c>
      <c r="L89" t="s">
        <v>595</v>
      </c>
      <c r="M89" s="74">
        <v>0.77552083333333333</v>
      </c>
      <c r="N89" t="s">
        <v>781</v>
      </c>
      <c r="O89">
        <v>202</v>
      </c>
      <c r="P89">
        <v>4.4980000000000002</v>
      </c>
      <c r="Q89" t="s">
        <v>595</v>
      </c>
      <c r="R89" t="s">
        <v>132</v>
      </c>
    </row>
    <row r="90" spans="1:18" x14ac:dyDescent="0.3">
      <c r="A90" t="s">
        <v>423</v>
      </c>
      <c r="B90">
        <v>0</v>
      </c>
      <c r="C90" t="s">
        <v>132</v>
      </c>
      <c r="D90" t="s">
        <v>132</v>
      </c>
      <c r="E90" t="s">
        <v>132</v>
      </c>
      <c r="F90" t="s">
        <v>132</v>
      </c>
      <c r="G90" t="s">
        <v>132</v>
      </c>
      <c r="H90" t="s">
        <v>132</v>
      </c>
      <c r="I90" t="s">
        <v>132</v>
      </c>
      <c r="J90">
        <v>-79.59</v>
      </c>
      <c r="K90" t="s">
        <v>782</v>
      </c>
      <c r="L90" t="s">
        <v>595</v>
      </c>
      <c r="M90" s="74">
        <v>0.77552083333333333</v>
      </c>
      <c r="N90" t="s">
        <v>782</v>
      </c>
      <c r="O90">
        <v>0</v>
      </c>
      <c r="P90">
        <v>1.0229999999999999</v>
      </c>
      <c r="Q90" t="s">
        <v>596</v>
      </c>
      <c r="R90" t="s">
        <v>132</v>
      </c>
    </row>
    <row r="91" spans="1:18" x14ac:dyDescent="0.3">
      <c r="A91" t="s">
        <v>279</v>
      </c>
      <c r="B91">
        <v>0</v>
      </c>
      <c r="C91" t="s">
        <v>132</v>
      </c>
      <c r="D91" t="s">
        <v>132</v>
      </c>
      <c r="E91" t="s">
        <v>132</v>
      </c>
      <c r="F91" t="s">
        <v>132</v>
      </c>
      <c r="G91" t="s">
        <v>132</v>
      </c>
      <c r="H91" t="s">
        <v>132</v>
      </c>
      <c r="I91" t="s">
        <v>132</v>
      </c>
      <c r="J91">
        <v>-79.569999999999993</v>
      </c>
      <c r="K91" t="s">
        <v>527</v>
      </c>
      <c r="L91" t="s">
        <v>595</v>
      </c>
      <c r="M91" s="74">
        <v>0.77552083333333333</v>
      </c>
      <c r="N91" t="s">
        <v>527</v>
      </c>
      <c r="O91">
        <v>176</v>
      </c>
      <c r="P91">
        <v>3.58</v>
      </c>
      <c r="Q91" t="s">
        <v>595</v>
      </c>
      <c r="R91" t="s">
        <v>132</v>
      </c>
    </row>
    <row r="92" spans="1:18" x14ac:dyDescent="0.3">
      <c r="A92" t="s">
        <v>424</v>
      </c>
      <c r="B92">
        <v>0</v>
      </c>
      <c r="C92" t="s">
        <v>132</v>
      </c>
      <c r="D92" t="s">
        <v>132</v>
      </c>
      <c r="E92" t="s">
        <v>132</v>
      </c>
      <c r="F92" t="s">
        <v>132</v>
      </c>
      <c r="G92" t="s">
        <v>132</v>
      </c>
      <c r="H92" t="s">
        <v>132</v>
      </c>
      <c r="I92" t="s">
        <v>132</v>
      </c>
      <c r="J92">
        <v>-80.900000000000006</v>
      </c>
      <c r="K92" t="s">
        <v>783</v>
      </c>
      <c r="L92" t="s">
        <v>595</v>
      </c>
      <c r="M92" s="74">
        <v>0.77552083333333333</v>
      </c>
      <c r="N92" t="s">
        <v>783</v>
      </c>
      <c r="O92">
        <v>0</v>
      </c>
      <c r="P92">
        <v>1.621</v>
      </c>
      <c r="Q92" t="s">
        <v>595</v>
      </c>
      <c r="R92" t="s">
        <v>132</v>
      </c>
    </row>
    <row r="93" spans="1:18" x14ac:dyDescent="0.3">
      <c r="A93" t="s">
        <v>280</v>
      </c>
      <c r="B93">
        <v>0</v>
      </c>
      <c r="C93" t="s">
        <v>132</v>
      </c>
      <c r="D93" t="s">
        <v>132</v>
      </c>
      <c r="E93" t="s">
        <v>132</v>
      </c>
      <c r="F93" t="s">
        <v>132</v>
      </c>
      <c r="G93" t="s">
        <v>132</v>
      </c>
      <c r="H93" t="s">
        <v>132</v>
      </c>
      <c r="I93" t="s">
        <v>132</v>
      </c>
      <c r="J93">
        <v>-81.180000000000007</v>
      </c>
      <c r="K93" t="s">
        <v>500</v>
      </c>
      <c r="L93" t="s">
        <v>595</v>
      </c>
      <c r="M93" s="74">
        <v>0.77552083333333333</v>
      </c>
      <c r="N93" t="s">
        <v>500</v>
      </c>
      <c r="O93">
        <v>1.48</v>
      </c>
      <c r="P93">
        <v>5.0350000000000001</v>
      </c>
      <c r="Q93" t="s">
        <v>595</v>
      </c>
      <c r="R93" t="s">
        <v>132</v>
      </c>
    </row>
    <row r="94" spans="1:18" x14ac:dyDescent="0.3">
      <c r="A94" t="s">
        <v>425</v>
      </c>
      <c r="B94">
        <v>0</v>
      </c>
      <c r="C94" t="s">
        <v>132</v>
      </c>
      <c r="D94" t="s">
        <v>132</v>
      </c>
      <c r="E94" t="s">
        <v>132</v>
      </c>
      <c r="F94" t="s">
        <v>132</v>
      </c>
      <c r="G94" t="s">
        <v>132</v>
      </c>
      <c r="H94" t="s">
        <v>132</v>
      </c>
      <c r="I94" t="s">
        <v>132</v>
      </c>
      <c r="J94">
        <v>-81.48</v>
      </c>
      <c r="K94" t="s">
        <v>528</v>
      </c>
      <c r="L94" t="s">
        <v>595</v>
      </c>
      <c r="M94" s="74">
        <v>0.77552083333333333</v>
      </c>
      <c r="N94" t="s">
        <v>528</v>
      </c>
      <c r="O94">
        <v>0</v>
      </c>
      <c r="P94">
        <v>889</v>
      </c>
      <c r="Q94" t="s">
        <v>595</v>
      </c>
      <c r="R94" t="s">
        <v>132</v>
      </c>
    </row>
    <row r="95" spans="1:18" x14ac:dyDescent="0.3">
      <c r="A95" t="s">
        <v>281</v>
      </c>
      <c r="B95">
        <v>0</v>
      </c>
      <c r="C95" t="s">
        <v>132</v>
      </c>
      <c r="D95" t="s">
        <v>132</v>
      </c>
      <c r="E95" t="s">
        <v>132</v>
      </c>
      <c r="F95" t="s">
        <v>132</v>
      </c>
      <c r="G95" t="s">
        <v>132</v>
      </c>
      <c r="H95" t="s">
        <v>132</v>
      </c>
      <c r="I95" t="s">
        <v>132</v>
      </c>
      <c r="J95">
        <v>-82.05</v>
      </c>
      <c r="K95" t="s">
        <v>533</v>
      </c>
      <c r="L95" t="s">
        <v>595</v>
      </c>
      <c r="M95" s="74">
        <v>0.77552083333333333</v>
      </c>
      <c r="N95" t="s">
        <v>533</v>
      </c>
      <c r="O95">
        <v>0</v>
      </c>
      <c r="P95">
        <v>1.714</v>
      </c>
      <c r="Q95" t="s">
        <v>595</v>
      </c>
      <c r="R95" t="s">
        <v>132</v>
      </c>
    </row>
    <row r="96" spans="1:18" x14ac:dyDescent="0.3">
      <c r="A96" t="s">
        <v>426</v>
      </c>
      <c r="B96">
        <v>0</v>
      </c>
      <c r="C96" t="s">
        <v>132</v>
      </c>
      <c r="D96" t="s">
        <v>132</v>
      </c>
      <c r="E96" t="s">
        <v>132</v>
      </c>
      <c r="F96" t="s">
        <v>132</v>
      </c>
      <c r="G96" t="s">
        <v>132</v>
      </c>
      <c r="H96" t="s">
        <v>132</v>
      </c>
      <c r="I96" t="s">
        <v>132</v>
      </c>
      <c r="J96">
        <v>-82.43</v>
      </c>
      <c r="K96" t="s">
        <v>579</v>
      </c>
      <c r="L96" t="s">
        <v>595</v>
      </c>
      <c r="M96" s="74">
        <v>0.77552083333333333</v>
      </c>
      <c r="N96" t="s">
        <v>579</v>
      </c>
      <c r="O96">
        <v>0</v>
      </c>
      <c r="P96">
        <v>1.004</v>
      </c>
      <c r="Q96" t="s">
        <v>595</v>
      </c>
      <c r="R96" t="s">
        <v>132</v>
      </c>
    </row>
    <row r="97" spans="1:18" x14ac:dyDescent="0.3">
      <c r="A97" t="s">
        <v>282</v>
      </c>
      <c r="B97">
        <v>0</v>
      </c>
      <c r="C97" t="s">
        <v>132</v>
      </c>
      <c r="D97" t="s">
        <v>132</v>
      </c>
      <c r="E97" t="s">
        <v>132</v>
      </c>
      <c r="F97" t="s">
        <v>132</v>
      </c>
      <c r="G97" t="s">
        <v>132</v>
      </c>
      <c r="H97" t="s">
        <v>132</v>
      </c>
      <c r="I97" t="s">
        <v>132</v>
      </c>
      <c r="J97">
        <v>-83.1</v>
      </c>
      <c r="K97" t="s">
        <v>512</v>
      </c>
      <c r="L97" t="s">
        <v>595</v>
      </c>
      <c r="M97" s="74">
        <v>0.77552083333333333</v>
      </c>
      <c r="N97" t="s">
        <v>512</v>
      </c>
      <c r="O97">
        <v>2.6030000000000002</v>
      </c>
      <c r="P97">
        <v>26.692</v>
      </c>
      <c r="Q97" t="s">
        <v>595</v>
      </c>
      <c r="R97" t="s">
        <v>132</v>
      </c>
    </row>
    <row r="98" spans="1:18" x14ac:dyDescent="0.3">
      <c r="A98" t="s">
        <v>427</v>
      </c>
      <c r="B98">
        <v>0</v>
      </c>
      <c r="C98" t="s">
        <v>132</v>
      </c>
      <c r="D98" t="s">
        <v>132</v>
      </c>
      <c r="E98" t="s">
        <v>132</v>
      </c>
      <c r="F98" t="s">
        <v>132</v>
      </c>
      <c r="G98" t="s">
        <v>132</v>
      </c>
      <c r="H98" t="s">
        <v>132</v>
      </c>
      <c r="I98" t="s">
        <v>132</v>
      </c>
      <c r="J98">
        <v>-83.82</v>
      </c>
      <c r="K98" t="s">
        <v>503</v>
      </c>
      <c r="L98" t="s">
        <v>595</v>
      </c>
      <c r="M98" s="74">
        <v>0.77552083333333333</v>
      </c>
      <c r="N98" t="s">
        <v>503</v>
      </c>
      <c r="O98">
        <v>0</v>
      </c>
      <c r="P98">
        <v>1.1739999999999999</v>
      </c>
      <c r="Q98" t="s">
        <v>595</v>
      </c>
      <c r="R98" t="s">
        <v>132</v>
      </c>
    </row>
    <row r="99" spans="1:18" x14ac:dyDescent="0.3">
      <c r="A99" t="s">
        <v>283</v>
      </c>
      <c r="B99">
        <v>0</v>
      </c>
      <c r="C99" t="s">
        <v>132</v>
      </c>
      <c r="D99" t="s">
        <v>132</v>
      </c>
      <c r="E99" t="s">
        <v>132</v>
      </c>
      <c r="F99" t="s">
        <v>132</v>
      </c>
      <c r="G99" t="s">
        <v>132</v>
      </c>
      <c r="H99" t="s">
        <v>132</v>
      </c>
      <c r="I99" t="s">
        <v>132</v>
      </c>
      <c r="J99">
        <v>-84.62</v>
      </c>
      <c r="K99" t="s">
        <v>511</v>
      </c>
      <c r="L99" t="s">
        <v>595</v>
      </c>
      <c r="M99" s="74">
        <v>0.77552083333333333</v>
      </c>
      <c r="N99" t="s">
        <v>511</v>
      </c>
      <c r="O99">
        <v>0</v>
      </c>
      <c r="P99">
        <v>2.1819999999999999</v>
      </c>
      <c r="Q99" t="s">
        <v>587</v>
      </c>
      <c r="R99" t="s">
        <v>132</v>
      </c>
    </row>
    <row r="100" spans="1:18" x14ac:dyDescent="0.3">
      <c r="A100" t="s">
        <v>428</v>
      </c>
      <c r="B100">
        <v>0</v>
      </c>
      <c r="C100" t="s">
        <v>132</v>
      </c>
      <c r="D100" t="s">
        <v>132</v>
      </c>
      <c r="E100" t="s">
        <v>132</v>
      </c>
      <c r="F100" t="s">
        <v>132</v>
      </c>
      <c r="G100" t="s">
        <v>132</v>
      </c>
      <c r="H100" t="s">
        <v>132</v>
      </c>
      <c r="I100" t="s">
        <v>132</v>
      </c>
      <c r="J100">
        <v>-84.13</v>
      </c>
      <c r="K100" t="s">
        <v>511</v>
      </c>
      <c r="L100" t="s">
        <v>595</v>
      </c>
      <c r="M100" s="74">
        <v>0.77552083333333333</v>
      </c>
      <c r="N100" t="s">
        <v>511</v>
      </c>
      <c r="O100">
        <v>0</v>
      </c>
      <c r="P100">
        <v>980</v>
      </c>
      <c r="Q100" t="s">
        <v>553</v>
      </c>
      <c r="R100" t="s">
        <v>132</v>
      </c>
    </row>
    <row r="101" spans="1:18" x14ac:dyDescent="0.3">
      <c r="A101" t="s">
        <v>284</v>
      </c>
      <c r="B101">
        <v>0</v>
      </c>
      <c r="C101" t="s">
        <v>132</v>
      </c>
      <c r="D101" t="s">
        <v>132</v>
      </c>
      <c r="E101" t="s">
        <v>132</v>
      </c>
      <c r="F101" t="s">
        <v>132</v>
      </c>
      <c r="G101" t="s">
        <v>132</v>
      </c>
      <c r="H101" t="s">
        <v>132</v>
      </c>
      <c r="I101" t="s">
        <v>132</v>
      </c>
      <c r="J101">
        <v>-85</v>
      </c>
      <c r="K101" t="s">
        <v>462</v>
      </c>
      <c r="L101" t="s">
        <v>595</v>
      </c>
      <c r="M101" s="74">
        <v>0.77552083333333333</v>
      </c>
      <c r="N101" t="s">
        <v>462</v>
      </c>
      <c r="O101">
        <v>5</v>
      </c>
      <c r="P101">
        <v>9.3130000000000006</v>
      </c>
      <c r="Q101" t="s">
        <v>595</v>
      </c>
      <c r="R101" t="s">
        <v>132</v>
      </c>
    </row>
    <row r="102" spans="1:18" x14ac:dyDescent="0.3">
      <c r="A102" t="s">
        <v>429</v>
      </c>
      <c r="B102">
        <v>0</v>
      </c>
      <c r="C102" t="s">
        <v>132</v>
      </c>
      <c r="D102" t="s">
        <v>132</v>
      </c>
      <c r="E102" t="s">
        <v>132</v>
      </c>
      <c r="F102" t="s">
        <v>132</v>
      </c>
      <c r="G102" t="s">
        <v>132</v>
      </c>
      <c r="H102" t="s">
        <v>132</v>
      </c>
      <c r="I102" t="s">
        <v>132</v>
      </c>
      <c r="J102">
        <v>-84.21</v>
      </c>
      <c r="K102" t="s">
        <v>462</v>
      </c>
      <c r="L102" t="s">
        <v>595</v>
      </c>
      <c r="M102" s="74">
        <v>0.77552083333333333</v>
      </c>
      <c r="N102" t="s">
        <v>462</v>
      </c>
      <c r="O102">
        <v>0</v>
      </c>
      <c r="P102">
        <v>1.825</v>
      </c>
      <c r="Q102" t="s">
        <v>595</v>
      </c>
      <c r="R102" t="s">
        <v>132</v>
      </c>
    </row>
    <row r="103" spans="1:18" x14ac:dyDescent="0.3">
      <c r="A103" t="s">
        <v>285</v>
      </c>
      <c r="B103">
        <v>0</v>
      </c>
      <c r="C103" t="s">
        <v>132</v>
      </c>
      <c r="D103" t="s">
        <v>132</v>
      </c>
      <c r="E103" t="s">
        <v>132</v>
      </c>
      <c r="F103" t="s">
        <v>132</v>
      </c>
      <c r="G103" t="s">
        <v>132</v>
      </c>
      <c r="H103" t="s">
        <v>132</v>
      </c>
      <c r="I103" t="s">
        <v>132</v>
      </c>
      <c r="J103">
        <v>-85.45</v>
      </c>
      <c r="K103" t="s">
        <v>510</v>
      </c>
      <c r="L103" t="s">
        <v>595</v>
      </c>
      <c r="M103" s="74">
        <v>0.77552083333333333</v>
      </c>
      <c r="N103" t="s">
        <v>510</v>
      </c>
      <c r="O103">
        <v>1</v>
      </c>
      <c r="P103">
        <v>3.2669999999999999</v>
      </c>
      <c r="Q103" t="s">
        <v>595</v>
      </c>
      <c r="R103" t="s">
        <v>132</v>
      </c>
    </row>
    <row r="104" spans="1:18" x14ac:dyDescent="0.3">
      <c r="A104" t="s">
        <v>430</v>
      </c>
      <c r="B104">
        <v>0</v>
      </c>
      <c r="C104" t="s">
        <v>132</v>
      </c>
      <c r="D104" t="s">
        <v>132</v>
      </c>
      <c r="E104" t="s">
        <v>132</v>
      </c>
      <c r="F104" t="s">
        <v>132</v>
      </c>
      <c r="G104" t="s">
        <v>132</v>
      </c>
      <c r="H104" t="s">
        <v>132</v>
      </c>
      <c r="I104" t="s">
        <v>132</v>
      </c>
      <c r="J104">
        <v>-84.91</v>
      </c>
      <c r="K104" t="s">
        <v>510</v>
      </c>
      <c r="L104" t="s">
        <v>595</v>
      </c>
      <c r="M104" s="74">
        <v>0.77552083333333333</v>
      </c>
      <c r="N104" t="s">
        <v>510</v>
      </c>
      <c r="O104">
        <v>0</v>
      </c>
      <c r="P104">
        <v>253</v>
      </c>
      <c r="Q104" t="s">
        <v>595</v>
      </c>
      <c r="R104" t="s">
        <v>132</v>
      </c>
    </row>
    <row r="105" spans="1:18" x14ac:dyDescent="0.3">
      <c r="A105" t="s">
        <v>286</v>
      </c>
      <c r="B105">
        <v>0</v>
      </c>
      <c r="C105" t="s">
        <v>132</v>
      </c>
      <c r="D105" t="s">
        <v>132</v>
      </c>
      <c r="E105" t="s">
        <v>132</v>
      </c>
      <c r="F105" t="s">
        <v>132</v>
      </c>
      <c r="G105" t="s">
        <v>132</v>
      </c>
      <c r="H105" t="s">
        <v>132</v>
      </c>
      <c r="I105" t="s">
        <v>132</v>
      </c>
      <c r="J105">
        <v>-86</v>
      </c>
      <c r="K105" t="s">
        <v>504</v>
      </c>
      <c r="L105" t="s">
        <v>595</v>
      </c>
      <c r="M105" s="74">
        <v>0.77552083333333333</v>
      </c>
      <c r="N105" t="s">
        <v>504</v>
      </c>
      <c r="O105">
        <v>0</v>
      </c>
      <c r="P105">
        <v>2.4809999999999999</v>
      </c>
      <c r="Q105" t="s">
        <v>595</v>
      </c>
      <c r="R105" t="s">
        <v>132</v>
      </c>
    </row>
    <row r="106" spans="1:18" x14ac:dyDescent="0.3">
      <c r="A106" t="s">
        <v>287</v>
      </c>
      <c r="B106">
        <v>0</v>
      </c>
      <c r="C106" t="s">
        <v>132</v>
      </c>
      <c r="D106" t="s">
        <v>132</v>
      </c>
      <c r="E106" t="s">
        <v>132</v>
      </c>
      <c r="F106" t="s">
        <v>132</v>
      </c>
      <c r="G106" t="s">
        <v>132</v>
      </c>
      <c r="H106" t="s">
        <v>132</v>
      </c>
      <c r="I106" t="s">
        <v>132</v>
      </c>
      <c r="J106">
        <v>-86.96</v>
      </c>
      <c r="K106" t="s">
        <v>464</v>
      </c>
      <c r="L106" t="s">
        <v>595</v>
      </c>
      <c r="M106" s="74">
        <v>0.77552083333333333</v>
      </c>
      <c r="N106" t="s">
        <v>464</v>
      </c>
      <c r="O106">
        <v>0</v>
      </c>
      <c r="P106">
        <v>17.989000000000001</v>
      </c>
      <c r="Q106" t="s">
        <v>595</v>
      </c>
      <c r="R106" t="s">
        <v>132</v>
      </c>
    </row>
    <row r="107" spans="1:18" x14ac:dyDescent="0.3">
      <c r="A107" t="s">
        <v>288</v>
      </c>
      <c r="B107">
        <v>0</v>
      </c>
      <c r="C107" t="s">
        <v>132</v>
      </c>
      <c r="D107" t="s">
        <v>132</v>
      </c>
      <c r="E107" t="s">
        <v>132</v>
      </c>
      <c r="F107" t="s">
        <v>132</v>
      </c>
      <c r="G107" t="s">
        <v>132</v>
      </c>
      <c r="H107" t="s">
        <v>132</v>
      </c>
      <c r="I107" t="s">
        <v>132</v>
      </c>
      <c r="J107">
        <v>-88.1</v>
      </c>
      <c r="K107" t="s">
        <v>501</v>
      </c>
      <c r="L107" t="s">
        <v>595</v>
      </c>
      <c r="M107" s="74">
        <v>0.77552083333333333</v>
      </c>
      <c r="N107" t="s">
        <v>501</v>
      </c>
      <c r="O107">
        <v>0</v>
      </c>
      <c r="P107">
        <v>7.2910000000000004</v>
      </c>
      <c r="Q107" t="s">
        <v>595</v>
      </c>
      <c r="R107" t="s">
        <v>132</v>
      </c>
    </row>
    <row r="108" spans="1:18" x14ac:dyDescent="0.3">
      <c r="A108" t="s">
        <v>556</v>
      </c>
      <c r="B108">
        <v>0</v>
      </c>
      <c r="C108" t="s">
        <v>132</v>
      </c>
      <c r="D108" t="s">
        <v>132</v>
      </c>
      <c r="E108" t="s">
        <v>132</v>
      </c>
      <c r="F108" t="s">
        <v>132</v>
      </c>
      <c r="G108" t="s">
        <v>132</v>
      </c>
      <c r="H108" t="s">
        <v>132</v>
      </c>
      <c r="I108" t="s">
        <v>132</v>
      </c>
      <c r="J108">
        <v>-87.18</v>
      </c>
      <c r="K108" t="s">
        <v>501</v>
      </c>
      <c r="L108" t="s">
        <v>595</v>
      </c>
      <c r="M108" s="74">
        <v>0.77552083333333333</v>
      </c>
      <c r="N108" t="s">
        <v>501</v>
      </c>
      <c r="O108">
        <v>0</v>
      </c>
      <c r="P108">
        <v>1.7490000000000001</v>
      </c>
      <c r="Q108" t="s">
        <v>596</v>
      </c>
      <c r="R108" t="s">
        <v>132</v>
      </c>
    </row>
    <row r="109" spans="1:18" x14ac:dyDescent="0.3">
      <c r="A109" t="s">
        <v>289</v>
      </c>
      <c r="B109">
        <v>0</v>
      </c>
      <c r="C109" t="s">
        <v>132</v>
      </c>
      <c r="D109" t="s">
        <v>132</v>
      </c>
      <c r="E109" t="s">
        <v>132</v>
      </c>
      <c r="F109" t="s">
        <v>132</v>
      </c>
      <c r="G109" t="s">
        <v>132</v>
      </c>
      <c r="H109" t="s">
        <v>132</v>
      </c>
      <c r="I109" t="s">
        <v>132</v>
      </c>
      <c r="J109">
        <v>-88.89</v>
      </c>
      <c r="K109" t="s">
        <v>580</v>
      </c>
      <c r="L109" t="s">
        <v>595</v>
      </c>
      <c r="M109" s="74">
        <v>0.77552083333333333</v>
      </c>
      <c r="N109" t="s">
        <v>580</v>
      </c>
      <c r="O109">
        <v>0</v>
      </c>
      <c r="P109">
        <v>4.5350000000000001</v>
      </c>
      <c r="Q109" t="s">
        <v>595</v>
      </c>
      <c r="R109" t="s">
        <v>132</v>
      </c>
    </row>
    <row r="110" spans="1:18" x14ac:dyDescent="0.3">
      <c r="A110" t="s">
        <v>557</v>
      </c>
      <c r="B110">
        <v>0</v>
      </c>
      <c r="C110" t="s">
        <v>132</v>
      </c>
      <c r="D110" t="s">
        <v>132</v>
      </c>
      <c r="E110" t="s">
        <v>132</v>
      </c>
      <c r="F110" t="s">
        <v>132</v>
      </c>
      <c r="G110" t="s">
        <v>132</v>
      </c>
      <c r="H110" t="s">
        <v>132</v>
      </c>
      <c r="I110" t="s">
        <v>132</v>
      </c>
      <c r="J110">
        <v>-87.88</v>
      </c>
      <c r="K110" t="s">
        <v>580</v>
      </c>
      <c r="L110" t="s">
        <v>595</v>
      </c>
      <c r="M110" s="74">
        <v>0.77552083333333333</v>
      </c>
      <c r="N110" t="s">
        <v>580</v>
      </c>
      <c r="O110">
        <v>0</v>
      </c>
      <c r="P110">
        <v>862</v>
      </c>
      <c r="Q110" t="s">
        <v>592</v>
      </c>
      <c r="R110" t="s">
        <v>132</v>
      </c>
    </row>
    <row r="111" spans="1:18" x14ac:dyDescent="0.3">
      <c r="A111" t="s">
        <v>290</v>
      </c>
      <c r="B111">
        <v>0</v>
      </c>
      <c r="C111" t="s">
        <v>132</v>
      </c>
      <c r="D111" t="s">
        <v>132</v>
      </c>
      <c r="E111" t="s">
        <v>132</v>
      </c>
      <c r="F111" t="s">
        <v>132</v>
      </c>
      <c r="G111" t="s">
        <v>132</v>
      </c>
      <c r="H111" t="s">
        <v>132</v>
      </c>
      <c r="I111" t="s">
        <v>132</v>
      </c>
      <c r="J111">
        <v>-90</v>
      </c>
      <c r="K111" t="s">
        <v>508</v>
      </c>
      <c r="L111" t="s">
        <v>595</v>
      </c>
      <c r="M111" s="74">
        <v>0.77552083333333333</v>
      </c>
      <c r="N111" t="s">
        <v>508</v>
      </c>
      <c r="O111">
        <v>2</v>
      </c>
      <c r="P111">
        <v>35.331000000000003</v>
      </c>
      <c r="Q111" t="s">
        <v>595</v>
      </c>
      <c r="R111" t="s">
        <v>132</v>
      </c>
    </row>
    <row r="112" spans="1:18" x14ac:dyDescent="0.3">
      <c r="A112" t="s">
        <v>558</v>
      </c>
      <c r="B112">
        <v>0</v>
      </c>
      <c r="C112" t="s">
        <v>132</v>
      </c>
      <c r="D112" t="s">
        <v>132</v>
      </c>
      <c r="E112" t="s">
        <v>132</v>
      </c>
      <c r="F112" t="s">
        <v>132</v>
      </c>
      <c r="G112" t="s">
        <v>132</v>
      </c>
      <c r="H112" t="s">
        <v>132</v>
      </c>
      <c r="I112" t="s">
        <v>132</v>
      </c>
      <c r="J112">
        <v>-88.89</v>
      </c>
      <c r="K112" t="s">
        <v>508</v>
      </c>
      <c r="L112" t="s">
        <v>595</v>
      </c>
      <c r="M112" s="74">
        <v>0.77552083333333333</v>
      </c>
      <c r="N112" t="s">
        <v>508</v>
      </c>
      <c r="O112">
        <v>0</v>
      </c>
      <c r="P112">
        <v>5.8040000000000003</v>
      </c>
      <c r="Q112" t="s">
        <v>592</v>
      </c>
      <c r="R112" t="s">
        <v>132</v>
      </c>
    </row>
    <row r="113" spans="1:18" x14ac:dyDescent="0.3">
      <c r="A113" t="s">
        <v>291</v>
      </c>
      <c r="B113">
        <v>0</v>
      </c>
      <c r="C113" t="s">
        <v>132</v>
      </c>
      <c r="D113" t="s">
        <v>132</v>
      </c>
      <c r="E113" t="s">
        <v>132</v>
      </c>
      <c r="F113" t="s">
        <v>132</v>
      </c>
      <c r="G113" t="s">
        <v>132</v>
      </c>
      <c r="H113" t="s">
        <v>132</v>
      </c>
      <c r="I113" t="s">
        <v>132</v>
      </c>
      <c r="J113">
        <v>-88</v>
      </c>
      <c r="K113" t="s">
        <v>508</v>
      </c>
      <c r="L113" t="s">
        <v>595</v>
      </c>
      <c r="M113" s="74">
        <v>0.77552083333333333</v>
      </c>
      <c r="N113" t="s">
        <v>508</v>
      </c>
      <c r="O113">
        <v>0</v>
      </c>
      <c r="P113">
        <v>2.4849999999999999</v>
      </c>
      <c r="Q113" t="s">
        <v>595</v>
      </c>
      <c r="R113" t="s">
        <v>132</v>
      </c>
    </row>
    <row r="114" spans="1:18" x14ac:dyDescent="0.3">
      <c r="A114" t="s">
        <v>559</v>
      </c>
      <c r="B114">
        <v>0</v>
      </c>
      <c r="C114" t="s">
        <v>132</v>
      </c>
      <c r="D114" t="s">
        <v>132</v>
      </c>
      <c r="E114" t="s">
        <v>132</v>
      </c>
      <c r="F114" t="s">
        <v>132</v>
      </c>
      <c r="G114" t="s">
        <v>132</v>
      </c>
      <c r="H114" t="s">
        <v>132</v>
      </c>
      <c r="I114" t="s">
        <v>132</v>
      </c>
      <c r="J114">
        <v>-91.3</v>
      </c>
      <c r="K114" t="s">
        <v>507</v>
      </c>
      <c r="L114" t="s">
        <v>595</v>
      </c>
      <c r="M114" s="74">
        <v>0.77552083333333333</v>
      </c>
      <c r="N114" t="s">
        <v>507</v>
      </c>
      <c r="O114">
        <v>0</v>
      </c>
      <c r="P114">
        <v>1.9910000000000001</v>
      </c>
      <c r="Q114" t="s">
        <v>591</v>
      </c>
      <c r="R114" t="s">
        <v>132</v>
      </c>
    </row>
    <row r="115" spans="1:18" x14ac:dyDescent="0.3">
      <c r="A115" t="s">
        <v>292</v>
      </c>
      <c r="B115">
        <v>0</v>
      </c>
      <c r="C115" t="s">
        <v>132</v>
      </c>
      <c r="D115" t="s">
        <v>132</v>
      </c>
      <c r="E115" t="s">
        <v>132</v>
      </c>
      <c r="F115" t="s">
        <v>132</v>
      </c>
      <c r="G115" t="s">
        <v>132</v>
      </c>
      <c r="H115" t="s">
        <v>132</v>
      </c>
      <c r="I115" t="s">
        <v>132</v>
      </c>
      <c r="J115">
        <v>-90.48</v>
      </c>
      <c r="K115" t="s">
        <v>507</v>
      </c>
      <c r="L115" t="s">
        <v>595</v>
      </c>
      <c r="M115" s="74">
        <v>0.77552083333333333</v>
      </c>
      <c r="N115" t="s">
        <v>507</v>
      </c>
      <c r="O115">
        <v>0</v>
      </c>
      <c r="P115">
        <v>3.629</v>
      </c>
      <c r="Q115" t="s">
        <v>595</v>
      </c>
      <c r="R115" t="s">
        <v>132</v>
      </c>
    </row>
    <row r="116" spans="1:18" x14ac:dyDescent="0.3">
      <c r="A116" t="s">
        <v>447</v>
      </c>
      <c r="B116">
        <v>0</v>
      </c>
      <c r="C116" t="s">
        <v>132</v>
      </c>
      <c r="D116" t="s">
        <v>132</v>
      </c>
      <c r="E116" t="s">
        <v>132</v>
      </c>
      <c r="F116" t="s">
        <v>132</v>
      </c>
      <c r="G116" t="s">
        <v>132</v>
      </c>
      <c r="H116" t="s">
        <v>132</v>
      </c>
      <c r="I116" t="s">
        <v>132</v>
      </c>
      <c r="J116">
        <v>-89.47</v>
      </c>
      <c r="K116" t="s">
        <v>507</v>
      </c>
      <c r="L116" t="s">
        <v>595</v>
      </c>
      <c r="M116" s="74">
        <v>0.77552083333333333</v>
      </c>
      <c r="N116" t="s">
        <v>507</v>
      </c>
      <c r="O116">
        <v>1</v>
      </c>
      <c r="P116">
        <v>14.305</v>
      </c>
      <c r="Q116" t="s">
        <v>591</v>
      </c>
      <c r="R116" t="s">
        <v>132</v>
      </c>
    </row>
    <row r="117" spans="1:18" x14ac:dyDescent="0.3">
      <c r="A117" t="s">
        <v>487</v>
      </c>
      <c r="B117">
        <v>0</v>
      </c>
      <c r="C117" t="s">
        <v>132</v>
      </c>
      <c r="D117" t="s">
        <v>132</v>
      </c>
      <c r="E117" t="s">
        <v>132</v>
      </c>
      <c r="F117" t="s">
        <v>132</v>
      </c>
      <c r="G117" t="s">
        <v>132</v>
      </c>
      <c r="H117" t="s">
        <v>132</v>
      </c>
      <c r="I117" t="s">
        <v>132</v>
      </c>
      <c r="J117">
        <v>-88.24</v>
      </c>
      <c r="K117" t="s">
        <v>507</v>
      </c>
      <c r="L117" t="s">
        <v>595</v>
      </c>
      <c r="M117" s="74">
        <v>0.77552083333333333</v>
      </c>
      <c r="N117" t="s">
        <v>507</v>
      </c>
      <c r="O117">
        <v>0</v>
      </c>
      <c r="P117">
        <v>3.4380000000000002</v>
      </c>
      <c r="Q117" t="s">
        <v>588</v>
      </c>
      <c r="R117" t="s">
        <v>132</v>
      </c>
    </row>
    <row r="118" spans="1:18" x14ac:dyDescent="0.3">
      <c r="A118" t="s">
        <v>560</v>
      </c>
      <c r="B118">
        <v>0</v>
      </c>
      <c r="C118" t="s">
        <v>132</v>
      </c>
      <c r="D118" t="s">
        <v>132</v>
      </c>
      <c r="E118" t="s">
        <v>132</v>
      </c>
      <c r="F118" t="s">
        <v>132</v>
      </c>
      <c r="G118" t="s">
        <v>132</v>
      </c>
      <c r="H118" t="s">
        <v>132</v>
      </c>
      <c r="I118" t="s">
        <v>132</v>
      </c>
      <c r="J118">
        <v>-93.75</v>
      </c>
      <c r="K118" t="s">
        <v>505</v>
      </c>
      <c r="L118" t="s">
        <v>595</v>
      </c>
      <c r="M118" s="74">
        <v>0.77552083333333333</v>
      </c>
      <c r="N118" t="s">
        <v>505</v>
      </c>
      <c r="O118">
        <v>0</v>
      </c>
      <c r="P118">
        <v>844</v>
      </c>
      <c r="Q118" t="s">
        <v>596</v>
      </c>
      <c r="R118" t="s">
        <v>132</v>
      </c>
    </row>
    <row r="119" spans="1:18" x14ac:dyDescent="0.3">
      <c r="A119" t="s">
        <v>488</v>
      </c>
      <c r="B119">
        <v>0</v>
      </c>
      <c r="C119" t="s">
        <v>132</v>
      </c>
      <c r="D119" t="s">
        <v>132</v>
      </c>
      <c r="E119" t="s">
        <v>132</v>
      </c>
      <c r="F119" t="s">
        <v>132</v>
      </c>
      <c r="G119" t="s">
        <v>132</v>
      </c>
      <c r="H119" t="s">
        <v>132</v>
      </c>
      <c r="I119" t="s">
        <v>132</v>
      </c>
      <c r="J119">
        <v>-92.86</v>
      </c>
      <c r="K119" t="s">
        <v>505</v>
      </c>
      <c r="L119" t="s">
        <v>595</v>
      </c>
      <c r="M119" s="74">
        <v>0.77552083333333333</v>
      </c>
      <c r="N119" t="s">
        <v>505</v>
      </c>
      <c r="O119">
        <v>0</v>
      </c>
      <c r="P119">
        <v>3.222</v>
      </c>
      <c r="Q119" t="s">
        <v>595</v>
      </c>
      <c r="R119" t="s">
        <v>132</v>
      </c>
    </row>
    <row r="120" spans="1:18" x14ac:dyDescent="0.3">
      <c r="A120" t="s">
        <v>561</v>
      </c>
      <c r="B120">
        <v>0</v>
      </c>
      <c r="C120" t="s">
        <v>132</v>
      </c>
      <c r="D120" t="s">
        <v>132</v>
      </c>
      <c r="E120" t="s">
        <v>132</v>
      </c>
      <c r="F120" t="s">
        <v>132</v>
      </c>
      <c r="G120" t="s">
        <v>132</v>
      </c>
      <c r="H120" t="s">
        <v>132</v>
      </c>
      <c r="I120" t="s">
        <v>132</v>
      </c>
      <c r="J120">
        <v>-92.31</v>
      </c>
      <c r="K120" t="s">
        <v>505</v>
      </c>
      <c r="L120" t="s">
        <v>595</v>
      </c>
      <c r="M120" s="74">
        <v>0.77552083333333333</v>
      </c>
      <c r="N120" t="s">
        <v>505</v>
      </c>
      <c r="O120">
        <v>0</v>
      </c>
      <c r="P120">
        <v>918</v>
      </c>
      <c r="Q120" t="s">
        <v>595</v>
      </c>
      <c r="R120" t="s">
        <v>132</v>
      </c>
    </row>
    <row r="121" spans="1:18" x14ac:dyDescent="0.3">
      <c r="A121" t="s">
        <v>293</v>
      </c>
      <c r="B121">
        <v>0</v>
      </c>
      <c r="C121" t="s">
        <v>132</v>
      </c>
      <c r="D121" t="s">
        <v>132</v>
      </c>
      <c r="E121" t="s">
        <v>132</v>
      </c>
      <c r="F121" t="s">
        <v>132</v>
      </c>
      <c r="G121" t="s">
        <v>132</v>
      </c>
      <c r="H121" t="s">
        <v>132</v>
      </c>
      <c r="I121" t="s">
        <v>132</v>
      </c>
      <c r="J121">
        <v>-90.91</v>
      </c>
      <c r="K121" t="s">
        <v>505</v>
      </c>
      <c r="L121" t="s">
        <v>595</v>
      </c>
      <c r="M121" s="74">
        <v>0.77552083333333333</v>
      </c>
      <c r="N121" t="s">
        <v>505</v>
      </c>
      <c r="O121">
        <v>30</v>
      </c>
      <c r="P121">
        <v>8.8930000000000007</v>
      </c>
      <c r="Q121" t="s">
        <v>595</v>
      </c>
      <c r="R121" t="s">
        <v>132</v>
      </c>
    </row>
    <row r="122" spans="1:18" x14ac:dyDescent="0.3">
      <c r="A122" t="s">
        <v>562</v>
      </c>
      <c r="B122">
        <v>0</v>
      </c>
      <c r="C122" t="s">
        <v>132</v>
      </c>
      <c r="D122" t="s">
        <v>132</v>
      </c>
      <c r="E122" t="s">
        <v>132</v>
      </c>
      <c r="F122" t="s">
        <v>132</v>
      </c>
      <c r="G122" t="s">
        <v>132</v>
      </c>
      <c r="H122" t="s">
        <v>132</v>
      </c>
      <c r="I122" t="s">
        <v>132</v>
      </c>
      <c r="J122">
        <v>-90</v>
      </c>
      <c r="K122" t="s">
        <v>505</v>
      </c>
      <c r="L122" t="s">
        <v>595</v>
      </c>
      <c r="M122" s="74">
        <v>0.77552083333333333</v>
      </c>
      <c r="N122" t="s">
        <v>505</v>
      </c>
      <c r="O122">
        <v>0</v>
      </c>
      <c r="P122">
        <v>538</v>
      </c>
      <c r="Q122" t="s">
        <v>595</v>
      </c>
      <c r="R122" t="s">
        <v>132</v>
      </c>
    </row>
    <row r="123" spans="1:18" x14ac:dyDescent="0.3">
      <c r="A123" t="s">
        <v>489</v>
      </c>
      <c r="B123">
        <v>0</v>
      </c>
      <c r="C123" t="s">
        <v>132</v>
      </c>
      <c r="D123" t="s">
        <v>132</v>
      </c>
      <c r="E123" t="s">
        <v>132</v>
      </c>
      <c r="F123" t="s">
        <v>132</v>
      </c>
      <c r="G123" t="s">
        <v>132</v>
      </c>
      <c r="H123" t="s">
        <v>132</v>
      </c>
      <c r="I123" t="s">
        <v>132</v>
      </c>
      <c r="J123">
        <v>-88.89</v>
      </c>
      <c r="K123" t="s">
        <v>505</v>
      </c>
      <c r="L123" t="s">
        <v>595</v>
      </c>
      <c r="M123" s="74">
        <v>0.77552083333333333</v>
      </c>
      <c r="N123" t="s">
        <v>505</v>
      </c>
      <c r="O123">
        <v>0</v>
      </c>
      <c r="P123">
        <v>1.2030000000000001</v>
      </c>
      <c r="Q123" t="s">
        <v>552</v>
      </c>
      <c r="R123" t="s">
        <v>132</v>
      </c>
    </row>
    <row r="124" spans="1:18" x14ac:dyDescent="0.3">
      <c r="A124" t="s">
        <v>490</v>
      </c>
      <c r="B124">
        <v>0</v>
      </c>
      <c r="C124" t="s">
        <v>132</v>
      </c>
      <c r="D124" t="s">
        <v>132</v>
      </c>
      <c r="E124" t="s">
        <v>132</v>
      </c>
      <c r="F124" t="s">
        <v>132</v>
      </c>
      <c r="G124" t="s">
        <v>132</v>
      </c>
      <c r="H124" t="s">
        <v>132</v>
      </c>
      <c r="I124" t="s">
        <v>132</v>
      </c>
      <c r="J124">
        <v>-87.5</v>
      </c>
      <c r="K124" t="s">
        <v>505</v>
      </c>
      <c r="L124" t="s">
        <v>595</v>
      </c>
      <c r="M124" s="74">
        <v>0.77552083333333333</v>
      </c>
      <c r="N124" t="s">
        <v>505</v>
      </c>
      <c r="O124">
        <v>0</v>
      </c>
      <c r="P124">
        <v>3.2719999999999998</v>
      </c>
      <c r="Q124" t="s">
        <v>595</v>
      </c>
      <c r="R124" t="s">
        <v>132</v>
      </c>
    </row>
    <row r="125" spans="1:18" x14ac:dyDescent="0.3">
      <c r="A125" t="s">
        <v>491</v>
      </c>
      <c r="B125">
        <v>0</v>
      </c>
      <c r="C125" t="s">
        <v>132</v>
      </c>
      <c r="D125" t="s">
        <v>132</v>
      </c>
      <c r="E125" t="s">
        <v>132</v>
      </c>
      <c r="F125" t="s">
        <v>132</v>
      </c>
      <c r="G125" t="s">
        <v>132</v>
      </c>
      <c r="H125" t="s">
        <v>132</v>
      </c>
      <c r="I125" t="s">
        <v>132</v>
      </c>
      <c r="J125">
        <v>-83.33</v>
      </c>
      <c r="K125" t="s">
        <v>505</v>
      </c>
      <c r="L125" t="s">
        <v>595</v>
      </c>
      <c r="M125" s="74">
        <v>0.77552083333333333</v>
      </c>
      <c r="N125" t="s">
        <v>505</v>
      </c>
      <c r="O125">
        <v>0</v>
      </c>
      <c r="P125">
        <v>1.4490000000000001</v>
      </c>
      <c r="Q125" t="s">
        <v>524</v>
      </c>
      <c r="R125" t="s">
        <v>132</v>
      </c>
    </row>
    <row r="126" spans="1:18" x14ac:dyDescent="0.3">
      <c r="A126" t="s">
        <v>492</v>
      </c>
      <c r="B126">
        <v>0</v>
      </c>
      <c r="C126" t="s">
        <v>132</v>
      </c>
      <c r="D126" t="s">
        <v>132</v>
      </c>
      <c r="E126" t="s">
        <v>132</v>
      </c>
      <c r="F126" t="s">
        <v>132</v>
      </c>
      <c r="G126" t="s">
        <v>132</v>
      </c>
      <c r="H126" t="s">
        <v>132</v>
      </c>
      <c r="I126" t="s">
        <v>132</v>
      </c>
      <c r="J126">
        <v>-80</v>
      </c>
      <c r="K126" t="s">
        <v>505</v>
      </c>
      <c r="L126" t="s">
        <v>595</v>
      </c>
      <c r="M126" s="74">
        <v>0.77552083333333333</v>
      </c>
      <c r="N126" t="s">
        <v>505</v>
      </c>
      <c r="O126">
        <v>0</v>
      </c>
      <c r="P126">
        <v>2.2440000000000002</v>
      </c>
      <c r="Q126" t="s">
        <v>588</v>
      </c>
      <c r="R126" t="s">
        <v>132</v>
      </c>
    </row>
    <row r="127" spans="1:18" x14ac:dyDescent="0.3">
      <c r="A127" t="s">
        <v>294</v>
      </c>
      <c r="B127">
        <v>0</v>
      </c>
      <c r="C127" t="s">
        <v>132</v>
      </c>
      <c r="D127" t="s">
        <v>132</v>
      </c>
      <c r="E127" t="s">
        <v>132</v>
      </c>
      <c r="F127" t="s">
        <v>132</v>
      </c>
      <c r="G127" t="s">
        <v>132</v>
      </c>
      <c r="H127" t="s">
        <v>132</v>
      </c>
      <c r="I127" t="s">
        <v>132</v>
      </c>
      <c r="J127">
        <v>-75</v>
      </c>
      <c r="K127" t="s">
        <v>505</v>
      </c>
      <c r="L127" t="s">
        <v>595</v>
      </c>
      <c r="M127" s="74">
        <v>0.77552083333333333</v>
      </c>
      <c r="N127" t="s">
        <v>505</v>
      </c>
      <c r="O127">
        <v>0</v>
      </c>
      <c r="P127">
        <v>5.26</v>
      </c>
      <c r="Q127" t="s">
        <v>595</v>
      </c>
      <c r="R127" t="s">
        <v>132</v>
      </c>
    </row>
    <row r="128" spans="1:18" x14ac:dyDescent="0.3">
      <c r="A128" t="s">
        <v>493</v>
      </c>
      <c r="B128">
        <v>0</v>
      </c>
      <c r="C128" t="s">
        <v>132</v>
      </c>
      <c r="D128" t="s">
        <v>132</v>
      </c>
      <c r="E128" t="s">
        <v>132</v>
      </c>
      <c r="F128" t="s">
        <v>132</v>
      </c>
      <c r="G128" t="s">
        <v>132</v>
      </c>
      <c r="H128" t="s">
        <v>132</v>
      </c>
      <c r="I128" t="s">
        <v>132</v>
      </c>
      <c r="J128">
        <v>-50</v>
      </c>
      <c r="K128" t="s">
        <v>505</v>
      </c>
      <c r="L128" t="s">
        <v>595</v>
      </c>
      <c r="M128" s="74">
        <v>0.77552083333333333</v>
      </c>
      <c r="N128" t="s">
        <v>505</v>
      </c>
      <c r="O128">
        <v>0</v>
      </c>
      <c r="P128">
        <v>1.4690000000000001</v>
      </c>
      <c r="Q128" t="s">
        <v>595</v>
      </c>
      <c r="R128" t="s">
        <v>132</v>
      </c>
    </row>
    <row r="129" spans="1:18" x14ac:dyDescent="0.3">
      <c r="A129" t="s">
        <v>494</v>
      </c>
      <c r="B129">
        <v>0</v>
      </c>
      <c r="C129" t="s">
        <v>132</v>
      </c>
      <c r="D129" t="s">
        <v>132</v>
      </c>
      <c r="E129" t="s">
        <v>132</v>
      </c>
      <c r="F129" t="s">
        <v>132</v>
      </c>
      <c r="G129" t="s">
        <v>132</v>
      </c>
      <c r="H129" t="s">
        <v>132</v>
      </c>
      <c r="I129" t="s">
        <v>132</v>
      </c>
      <c r="J129">
        <v>0</v>
      </c>
      <c r="K129" t="s">
        <v>505</v>
      </c>
      <c r="L129" t="s">
        <v>595</v>
      </c>
      <c r="M129" s="74">
        <v>0.77552083333333333</v>
      </c>
      <c r="N129" t="s">
        <v>505</v>
      </c>
      <c r="O129">
        <v>0</v>
      </c>
      <c r="P129">
        <v>3.0960000000000001</v>
      </c>
      <c r="Q129" t="s">
        <v>509</v>
      </c>
      <c r="R129" t="s">
        <v>132</v>
      </c>
    </row>
    <row r="130" spans="1:18" x14ac:dyDescent="0.3">
      <c r="A130" t="s">
        <v>495</v>
      </c>
      <c r="B130">
        <v>0</v>
      </c>
      <c r="C130" t="s">
        <v>132</v>
      </c>
      <c r="D130" t="s">
        <v>132</v>
      </c>
      <c r="E130" t="s">
        <v>132</v>
      </c>
      <c r="F130" t="s">
        <v>132</v>
      </c>
      <c r="G130" t="s">
        <v>132</v>
      </c>
      <c r="H130" t="s">
        <v>132</v>
      </c>
      <c r="I130" t="s">
        <v>132</v>
      </c>
      <c r="J130">
        <v>0</v>
      </c>
      <c r="K130" t="s">
        <v>505</v>
      </c>
      <c r="L130" t="s">
        <v>595</v>
      </c>
      <c r="M130" s="74">
        <v>0.77552083333333333</v>
      </c>
      <c r="N130" t="s">
        <v>505</v>
      </c>
      <c r="O130">
        <v>0</v>
      </c>
      <c r="P130">
        <v>2.694</v>
      </c>
      <c r="Q130" t="s">
        <v>595</v>
      </c>
      <c r="R130" t="s">
        <v>132</v>
      </c>
    </row>
    <row r="131" spans="1:18" x14ac:dyDescent="0.3">
      <c r="A131" t="s">
        <v>496</v>
      </c>
      <c r="B131">
        <v>0</v>
      </c>
      <c r="C131" t="s">
        <v>132</v>
      </c>
      <c r="D131" t="s">
        <v>132</v>
      </c>
      <c r="E131" t="s">
        <v>132</v>
      </c>
      <c r="F131" t="s">
        <v>132</v>
      </c>
      <c r="G131" t="s">
        <v>132</v>
      </c>
      <c r="H131" t="s">
        <v>132</v>
      </c>
      <c r="I131" t="s">
        <v>132</v>
      </c>
      <c r="J131">
        <v>0</v>
      </c>
      <c r="K131" t="s">
        <v>505</v>
      </c>
      <c r="L131" t="s">
        <v>595</v>
      </c>
      <c r="M131" s="74">
        <v>0.77552083333333333</v>
      </c>
      <c r="N131" t="s">
        <v>505</v>
      </c>
      <c r="O131">
        <v>0</v>
      </c>
      <c r="P131">
        <v>1.0780000000000001</v>
      </c>
      <c r="Q131" t="s">
        <v>595</v>
      </c>
      <c r="R131" t="s">
        <v>132</v>
      </c>
    </row>
    <row r="132" spans="1:18" x14ac:dyDescent="0.3">
      <c r="A132" t="s">
        <v>437</v>
      </c>
      <c r="B132">
        <v>0</v>
      </c>
      <c r="C132" t="s">
        <v>132</v>
      </c>
      <c r="D132" t="s">
        <v>132</v>
      </c>
      <c r="E132" t="s">
        <v>132</v>
      </c>
      <c r="F132" t="s">
        <v>132</v>
      </c>
      <c r="G132" t="s">
        <v>132</v>
      </c>
      <c r="H132" t="s">
        <v>132</v>
      </c>
      <c r="I132" t="s">
        <v>132</v>
      </c>
      <c r="J132">
        <v>0</v>
      </c>
      <c r="K132" t="s">
        <v>505</v>
      </c>
      <c r="L132" t="s">
        <v>595</v>
      </c>
      <c r="M132" s="74">
        <v>0.77552083333333333</v>
      </c>
      <c r="N132" t="s">
        <v>505</v>
      </c>
      <c r="O132">
        <v>0</v>
      </c>
      <c r="P132">
        <v>2.1829999999999998</v>
      </c>
      <c r="Q132" t="s">
        <v>578</v>
      </c>
      <c r="R132" t="s">
        <v>132</v>
      </c>
    </row>
    <row r="133" spans="1:18" x14ac:dyDescent="0.3">
      <c r="A133" t="s">
        <v>563</v>
      </c>
      <c r="B133">
        <v>0</v>
      </c>
      <c r="C133" t="s">
        <v>132</v>
      </c>
      <c r="D133" t="s">
        <v>132</v>
      </c>
      <c r="E133" t="s">
        <v>132</v>
      </c>
      <c r="F133" t="s">
        <v>132</v>
      </c>
      <c r="G133" t="s">
        <v>132</v>
      </c>
      <c r="H133" t="s">
        <v>132</v>
      </c>
      <c r="I133" t="s">
        <v>132</v>
      </c>
      <c r="J133">
        <v>0</v>
      </c>
      <c r="K133" t="s">
        <v>505</v>
      </c>
      <c r="L133" t="s">
        <v>595</v>
      </c>
      <c r="M133" s="74">
        <v>0.77552083333333333</v>
      </c>
      <c r="N133" t="s">
        <v>505</v>
      </c>
      <c r="O133">
        <v>0</v>
      </c>
      <c r="P133">
        <v>151</v>
      </c>
      <c r="Q133" t="s">
        <v>498</v>
      </c>
      <c r="R133" t="s">
        <v>132</v>
      </c>
    </row>
    <row r="134" spans="1:18" x14ac:dyDescent="0.3">
      <c r="A134" t="s">
        <v>564</v>
      </c>
      <c r="B134">
        <v>0</v>
      </c>
      <c r="C134" t="s">
        <v>132</v>
      </c>
      <c r="D134" t="s">
        <v>132</v>
      </c>
      <c r="E134" t="s">
        <v>132</v>
      </c>
      <c r="F134" t="s">
        <v>132</v>
      </c>
      <c r="G134" t="s">
        <v>132</v>
      </c>
      <c r="H134" t="s">
        <v>132</v>
      </c>
      <c r="I134" t="s">
        <v>132</v>
      </c>
      <c r="J134">
        <v>0</v>
      </c>
      <c r="K134" t="s">
        <v>505</v>
      </c>
      <c r="L134" t="s">
        <v>595</v>
      </c>
      <c r="M134" s="74">
        <v>0.77552083333333333</v>
      </c>
      <c r="N134" t="s">
        <v>505</v>
      </c>
      <c r="O134">
        <v>0</v>
      </c>
      <c r="P134">
        <v>682</v>
      </c>
      <c r="Q134" t="s">
        <v>502</v>
      </c>
      <c r="R134" t="s">
        <v>132</v>
      </c>
    </row>
    <row r="135" spans="1:18" x14ac:dyDescent="0.3">
      <c r="A135" t="s">
        <v>565</v>
      </c>
      <c r="B135">
        <v>0</v>
      </c>
      <c r="C135" t="s">
        <v>132</v>
      </c>
      <c r="D135" t="s">
        <v>132</v>
      </c>
      <c r="E135" t="s">
        <v>132</v>
      </c>
      <c r="F135" t="s">
        <v>132</v>
      </c>
      <c r="G135" t="s">
        <v>132</v>
      </c>
      <c r="H135" t="s">
        <v>132</v>
      </c>
      <c r="I135" t="s">
        <v>132</v>
      </c>
      <c r="J135">
        <v>0</v>
      </c>
      <c r="K135" t="s">
        <v>505</v>
      </c>
      <c r="L135" t="s">
        <v>595</v>
      </c>
      <c r="M135" s="74">
        <v>0.77552083333333333</v>
      </c>
      <c r="N135" t="s">
        <v>505</v>
      </c>
      <c r="O135">
        <v>0</v>
      </c>
      <c r="P135">
        <v>403</v>
      </c>
      <c r="Q135" t="s">
        <v>483</v>
      </c>
      <c r="R135" t="s">
        <v>132</v>
      </c>
    </row>
    <row r="136" spans="1:18" x14ac:dyDescent="0.3">
      <c r="A136" t="s">
        <v>566</v>
      </c>
      <c r="B136">
        <v>0</v>
      </c>
      <c r="C136" t="s">
        <v>132</v>
      </c>
      <c r="D136" t="s">
        <v>132</v>
      </c>
      <c r="E136" t="s">
        <v>132</v>
      </c>
      <c r="F136" t="s">
        <v>132</v>
      </c>
      <c r="G136" t="s">
        <v>132</v>
      </c>
      <c r="H136" t="s">
        <v>132</v>
      </c>
      <c r="I136" t="s">
        <v>132</v>
      </c>
      <c r="J136">
        <v>0</v>
      </c>
      <c r="K136" t="s">
        <v>505</v>
      </c>
      <c r="L136" t="s">
        <v>595</v>
      </c>
      <c r="M136" s="74">
        <v>0.77552083333333333</v>
      </c>
      <c r="N136" t="s">
        <v>505</v>
      </c>
      <c r="O136">
        <v>0</v>
      </c>
      <c r="P136">
        <v>1.6830000000000001</v>
      </c>
      <c r="Q136" t="s">
        <v>523</v>
      </c>
      <c r="R136" t="s">
        <v>132</v>
      </c>
    </row>
    <row r="137" spans="1:18" x14ac:dyDescent="0.3">
      <c r="A137" t="s">
        <v>567</v>
      </c>
      <c r="B137">
        <v>0</v>
      </c>
      <c r="C137" t="s">
        <v>132</v>
      </c>
      <c r="D137" t="s">
        <v>132</v>
      </c>
      <c r="E137" t="s">
        <v>132</v>
      </c>
      <c r="F137" t="s">
        <v>132</v>
      </c>
      <c r="G137" t="s">
        <v>132</v>
      </c>
      <c r="H137" t="s">
        <v>132</v>
      </c>
      <c r="I137" t="s">
        <v>132</v>
      </c>
      <c r="J137">
        <v>0</v>
      </c>
      <c r="K137" t="s">
        <v>505</v>
      </c>
      <c r="L137" t="s">
        <v>595</v>
      </c>
      <c r="M137" s="74">
        <v>0.77552083333333333</v>
      </c>
      <c r="N137" t="s">
        <v>505</v>
      </c>
      <c r="O137">
        <v>0</v>
      </c>
      <c r="P137">
        <v>1.2150000000000001</v>
      </c>
      <c r="Q137" t="s">
        <v>523</v>
      </c>
      <c r="R137" t="s">
        <v>132</v>
      </c>
    </row>
    <row r="138" spans="1:18" x14ac:dyDescent="0.3">
      <c r="A138" t="s">
        <v>568</v>
      </c>
      <c r="B138">
        <v>0</v>
      </c>
      <c r="C138" t="s">
        <v>132</v>
      </c>
      <c r="D138" t="s">
        <v>132</v>
      </c>
      <c r="E138" t="s">
        <v>132</v>
      </c>
      <c r="F138" t="s">
        <v>132</v>
      </c>
      <c r="G138" t="s">
        <v>132</v>
      </c>
      <c r="H138" t="s">
        <v>132</v>
      </c>
      <c r="I138" t="s">
        <v>132</v>
      </c>
      <c r="J138">
        <v>0</v>
      </c>
      <c r="K138" t="s">
        <v>505</v>
      </c>
      <c r="L138" t="s">
        <v>595</v>
      </c>
      <c r="M138" s="74">
        <v>0.77552083333333333</v>
      </c>
      <c r="N138" t="s">
        <v>505</v>
      </c>
      <c r="O138">
        <v>0</v>
      </c>
      <c r="P138">
        <v>177</v>
      </c>
      <c r="Q138" t="s">
        <v>506</v>
      </c>
      <c r="R138" t="s">
        <v>132</v>
      </c>
    </row>
    <row r="139" spans="1:18" x14ac:dyDescent="0.3">
      <c r="A139" t="s">
        <v>569</v>
      </c>
      <c r="B139">
        <v>0</v>
      </c>
      <c r="C139" t="s">
        <v>132</v>
      </c>
      <c r="D139" t="s">
        <v>132</v>
      </c>
      <c r="E139" t="s">
        <v>132</v>
      </c>
      <c r="F139" t="s">
        <v>132</v>
      </c>
      <c r="G139" t="s">
        <v>132</v>
      </c>
      <c r="H139" t="s">
        <v>132</v>
      </c>
      <c r="I139" t="s">
        <v>132</v>
      </c>
      <c r="J139">
        <v>0</v>
      </c>
      <c r="K139" t="s">
        <v>505</v>
      </c>
      <c r="L139" t="s">
        <v>595</v>
      </c>
      <c r="M139" s="74">
        <v>0.77552083333333333</v>
      </c>
      <c r="N139" t="s">
        <v>505</v>
      </c>
      <c r="O139">
        <v>0</v>
      </c>
      <c r="P139">
        <v>216</v>
      </c>
      <c r="Q139" t="s">
        <v>475</v>
      </c>
      <c r="R139" t="s">
        <v>132</v>
      </c>
    </row>
    <row r="140" spans="1:18" x14ac:dyDescent="0.3">
      <c r="A140" t="s">
        <v>570</v>
      </c>
      <c r="B140">
        <v>0</v>
      </c>
      <c r="C140" t="s">
        <v>132</v>
      </c>
      <c r="D140" t="s">
        <v>132</v>
      </c>
      <c r="E140" t="s">
        <v>132</v>
      </c>
      <c r="F140" t="s">
        <v>132</v>
      </c>
      <c r="G140" t="s">
        <v>132</v>
      </c>
      <c r="H140" t="s">
        <v>132</v>
      </c>
      <c r="I140" t="s">
        <v>132</v>
      </c>
      <c r="J140">
        <v>0</v>
      </c>
      <c r="K140" t="s">
        <v>505</v>
      </c>
      <c r="L140" t="s">
        <v>595</v>
      </c>
      <c r="M140" s="74">
        <v>0.77552083333333333</v>
      </c>
      <c r="N140" t="s">
        <v>505</v>
      </c>
      <c r="O140">
        <v>0</v>
      </c>
      <c r="P140">
        <v>290</v>
      </c>
      <c r="Q140" t="s">
        <v>470</v>
      </c>
      <c r="R140" t="s">
        <v>132</v>
      </c>
    </row>
    <row r="141" spans="1:18" x14ac:dyDescent="0.3">
      <c r="A141" t="s">
        <v>571</v>
      </c>
      <c r="B141">
        <v>0</v>
      </c>
      <c r="C141" t="s">
        <v>132</v>
      </c>
      <c r="D141" t="s">
        <v>132</v>
      </c>
      <c r="E141" t="s">
        <v>132</v>
      </c>
      <c r="F141" t="s">
        <v>132</v>
      </c>
      <c r="G141" t="s">
        <v>132</v>
      </c>
      <c r="H141" t="s">
        <v>132</v>
      </c>
      <c r="I141" t="s">
        <v>132</v>
      </c>
      <c r="J141">
        <v>0</v>
      </c>
      <c r="K141" t="s">
        <v>505</v>
      </c>
      <c r="L141" t="s">
        <v>595</v>
      </c>
      <c r="M141" s="74">
        <v>0.77552083333333333</v>
      </c>
      <c r="N141" t="s">
        <v>505</v>
      </c>
      <c r="O141">
        <v>0</v>
      </c>
      <c r="P141">
        <v>238</v>
      </c>
      <c r="Q141" t="s">
        <v>463</v>
      </c>
      <c r="R141" t="s">
        <v>132</v>
      </c>
    </row>
    <row r="142" spans="1:18" x14ac:dyDescent="0.3">
      <c r="A142" t="s">
        <v>572</v>
      </c>
      <c r="B142">
        <v>0</v>
      </c>
      <c r="C142" t="s">
        <v>132</v>
      </c>
      <c r="D142" t="s">
        <v>132</v>
      </c>
      <c r="E142" t="s">
        <v>132</v>
      </c>
      <c r="F142" t="s">
        <v>132</v>
      </c>
      <c r="G142" t="s">
        <v>132</v>
      </c>
      <c r="H142" t="s">
        <v>132</v>
      </c>
      <c r="I142" t="s">
        <v>132</v>
      </c>
      <c r="J142">
        <v>0</v>
      </c>
      <c r="K142" t="s">
        <v>505</v>
      </c>
      <c r="L142" t="s">
        <v>595</v>
      </c>
      <c r="M142" s="74">
        <v>0.77552083333333333</v>
      </c>
      <c r="N142" t="s">
        <v>505</v>
      </c>
      <c r="O142">
        <v>0</v>
      </c>
      <c r="P142">
        <v>773</v>
      </c>
      <c r="Q142" t="s">
        <v>470</v>
      </c>
      <c r="R142" t="s">
        <v>132</v>
      </c>
    </row>
    <row r="143" spans="1:18" x14ac:dyDescent="0.3">
      <c r="A143" t="s">
        <v>573</v>
      </c>
      <c r="B143">
        <v>0</v>
      </c>
      <c r="C143" t="s">
        <v>132</v>
      </c>
      <c r="D143" t="s">
        <v>132</v>
      </c>
      <c r="E143" t="s">
        <v>132</v>
      </c>
      <c r="F143" t="s">
        <v>132</v>
      </c>
      <c r="G143" t="s">
        <v>132</v>
      </c>
      <c r="H143" t="s">
        <v>132</v>
      </c>
      <c r="I143" t="s">
        <v>132</v>
      </c>
      <c r="J143">
        <v>0</v>
      </c>
      <c r="K143" t="s">
        <v>505</v>
      </c>
      <c r="L143" t="s">
        <v>595</v>
      </c>
      <c r="M143" s="74">
        <v>0.77552083333333333</v>
      </c>
      <c r="N143" t="s">
        <v>505</v>
      </c>
      <c r="O143">
        <v>0</v>
      </c>
      <c r="P143">
        <v>352</v>
      </c>
      <c r="Q143" t="s">
        <v>498</v>
      </c>
      <c r="R143" t="s">
        <v>132</v>
      </c>
    </row>
    <row r="144" spans="1:18" x14ac:dyDescent="0.3">
      <c r="A144" t="s">
        <v>574</v>
      </c>
      <c r="B144">
        <v>0</v>
      </c>
      <c r="C144" t="s">
        <v>132</v>
      </c>
      <c r="D144" t="s">
        <v>132</v>
      </c>
      <c r="E144" t="s">
        <v>132</v>
      </c>
      <c r="F144" t="s">
        <v>132</v>
      </c>
      <c r="G144" t="s">
        <v>132</v>
      </c>
      <c r="H144" t="s">
        <v>132</v>
      </c>
      <c r="I144" t="s">
        <v>132</v>
      </c>
      <c r="J144">
        <v>0</v>
      </c>
      <c r="K144" t="s">
        <v>505</v>
      </c>
      <c r="L144" t="s">
        <v>595</v>
      </c>
      <c r="M144" s="74">
        <v>0.77552083333333333</v>
      </c>
      <c r="N144" t="s">
        <v>505</v>
      </c>
      <c r="O144">
        <v>0</v>
      </c>
      <c r="P144">
        <v>1.506</v>
      </c>
      <c r="Q144" t="s">
        <v>486</v>
      </c>
      <c r="R144" t="s">
        <v>132</v>
      </c>
    </row>
    <row r="145" spans="1:18" x14ac:dyDescent="0.3">
      <c r="A145" t="s">
        <v>575</v>
      </c>
      <c r="B145">
        <v>0</v>
      </c>
      <c r="C145" t="s">
        <v>132</v>
      </c>
      <c r="D145" t="s">
        <v>132</v>
      </c>
      <c r="E145" t="s">
        <v>132</v>
      </c>
      <c r="F145" t="s">
        <v>132</v>
      </c>
      <c r="G145" t="s">
        <v>132</v>
      </c>
      <c r="H145" t="s">
        <v>132</v>
      </c>
      <c r="I145" t="s">
        <v>132</v>
      </c>
      <c r="J145">
        <v>0</v>
      </c>
      <c r="K145" t="s">
        <v>505</v>
      </c>
      <c r="L145" t="s">
        <v>595</v>
      </c>
      <c r="M145" s="74">
        <v>0.77552083333333333</v>
      </c>
      <c r="N145" t="s">
        <v>505</v>
      </c>
      <c r="O145">
        <v>0</v>
      </c>
      <c r="P145">
        <v>935</v>
      </c>
      <c r="Q145" t="s">
        <v>463</v>
      </c>
      <c r="R145" t="s">
        <v>132</v>
      </c>
    </row>
    <row r="146" spans="1:18" x14ac:dyDescent="0.3">
      <c r="A146" t="s">
        <v>576</v>
      </c>
      <c r="B146">
        <v>0</v>
      </c>
      <c r="C146" t="s">
        <v>132</v>
      </c>
      <c r="D146" t="s">
        <v>132</v>
      </c>
      <c r="E146" t="s">
        <v>132</v>
      </c>
      <c r="F146" t="s">
        <v>132</v>
      </c>
      <c r="G146" t="s">
        <v>132</v>
      </c>
      <c r="H146" t="s">
        <v>132</v>
      </c>
      <c r="I146" t="s">
        <v>132</v>
      </c>
      <c r="J146">
        <v>0</v>
      </c>
      <c r="K146" t="s">
        <v>505</v>
      </c>
      <c r="L146" t="s">
        <v>595</v>
      </c>
      <c r="M146" s="74">
        <v>0.77552083333333333</v>
      </c>
      <c r="N146" t="s">
        <v>505</v>
      </c>
      <c r="O146">
        <v>0</v>
      </c>
      <c r="P146">
        <v>1.518</v>
      </c>
      <c r="Q146" t="s">
        <v>463</v>
      </c>
      <c r="R146" t="s">
        <v>132</v>
      </c>
    </row>
    <row r="147" spans="1:18" x14ac:dyDescent="0.3">
      <c r="A147" t="s">
        <v>577</v>
      </c>
      <c r="B147">
        <v>0</v>
      </c>
      <c r="C147" t="s">
        <v>132</v>
      </c>
      <c r="D147" t="s">
        <v>132</v>
      </c>
      <c r="E147" t="s">
        <v>132</v>
      </c>
      <c r="F147" t="s">
        <v>132</v>
      </c>
      <c r="G147" t="s">
        <v>132</v>
      </c>
      <c r="H147" t="s">
        <v>132</v>
      </c>
      <c r="I147" t="s">
        <v>132</v>
      </c>
      <c r="J147">
        <v>0</v>
      </c>
      <c r="K147" t="s">
        <v>505</v>
      </c>
      <c r="L147" t="s">
        <v>595</v>
      </c>
      <c r="M147" s="74">
        <v>0.77552083333333333</v>
      </c>
      <c r="N147" t="s">
        <v>505</v>
      </c>
      <c r="O147">
        <v>0</v>
      </c>
      <c r="P147">
        <v>1.353</v>
      </c>
      <c r="Q147" t="s">
        <v>595</v>
      </c>
      <c r="R147" t="s">
        <v>132</v>
      </c>
    </row>
    <row r="148" spans="1:18" x14ac:dyDescent="0.3">
      <c r="A148" t="s">
        <v>90</v>
      </c>
      <c r="M148" s="74"/>
      <c r="O148">
        <v>26.193999999999999</v>
      </c>
      <c r="P148">
        <v>443.67599999999999</v>
      </c>
    </row>
  </sheetData>
  <phoneticPr fontId="19" type="noConversion"/>
  <pageMargins left="0.7" right="0.7" top="0.78740157499999996" bottom="0.78740157499999996"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11246-63E7-4C95-8D9B-28891516325B}">
  <sheetPr codeName="Tabelle42"/>
  <dimension ref="A1:R148"/>
  <sheetViews>
    <sheetView workbookViewId="0">
      <selection sqref="A1:R148"/>
    </sheetView>
  </sheetViews>
  <sheetFormatPr baseColWidth="10" defaultRowHeight="14.4" x14ac:dyDescent="0.3"/>
  <cols>
    <col min="1" max="1" width="13.33203125" bestFit="1" customWidth="1"/>
    <col min="2" max="2" width="12.88671875" bestFit="1" customWidth="1"/>
    <col min="3" max="3" width="15.6640625" bestFit="1" customWidth="1"/>
    <col min="4" max="4" width="7.33203125" bestFit="1" customWidth="1"/>
    <col min="5" max="5" width="6.88671875" bestFit="1" customWidth="1"/>
    <col min="6" max="6" width="11" bestFit="1" customWidth="1"/>
    <col min="7" max="7" width="9.33203125" bestFit="1" customWidth="1"/>
    <col min="8" max="8" width="11.33203125" bestFit="1" customWidth="1"/>
    <col min="9" max="9" width="9.5546875" bestFit="1" customWidth="1"/>
    <col min="10" max="10" width="21.6640625" bestFit="1" customWidth="1"/>
    <col min="11" max="11" width="11.5546875" bestFit="1" customWidth="1"/>
    <col min="12" max="12" width="10.6640625" bestFit="1" customWidth="1"/>
    <col min="13" max="13" width="8.109375" bestFit="1" customWidth="1"/>
    <col min="14" max="14" width="20.5546875" bestFit="1" customWidth="1"/>
    <col min="15" max="15" width="17.88671875" bestFit="1" customWidth="1"/>
    <col min="16" max="16" width="20.88671875" bestFit="1" customWidth="1"/>
    <col min="17" max="17" width="20.109375" bestFit="1" customWidth="1"/>
    <col min="18" max="18" width="17" bestFit="1" customWidth="1"/>
  </cols>
  <sheetData>
    <row r="1" spans="1:18" x14ac:dyDescent="0.3">
      <c r="A1" t="s">
        <v>245</v>
      </c>
      <c r="B1" t="s">
        <v>246</v>
      </c>
      <c r="C1" t="s">
        <v>74</v>
      </c>
      <c r="D1" t="s">
        <v>75</v>
      </c>
      <c r="E1" t="s">
        <v>76</v>
      </c>
      <c r="F1" t="s">
        <v>77</v>
      </c>
      <c r="G1" t="s">
        <v>78</v>
      </c>
      <c r="H1" t="s">
        <v>79</v>
      </c>
      <c r="I1" t="s">
        <v>80</v>
      </c>
      <c r="J1" t="s">
        <v>81</v>
      </c>
      <c r="K1" t="s">
        <v>82</v>
      </c>
      <c r="L1" t="s">
        <v>83</v>
      </c>
      <c r="M1" t="s">
        <v>84</v>
      </c>
      <c r="N1" t="s">
        <v>85</v>
      </c>
      <c r="O1" t="s">
        <v>86</v>
      </c>
      <c r="P1" t="s">
        <v>87</v>
      </c>
      <c r="Q1" t="s">
        <v>88</v>
      </c>
      <c r="R1" t="s">
        <v>89</v>
      </c>
    </row>
    <row r="2" spans="1:18" x14ac:dyDescent="0.3">
      <c r="A2" t="s">
        <v>529</v>
      </c>
      <c r="B2">
        <v>0</v>
      </c>
      <c r="C2" t="s">
        <v>132</v>
      </c>
      <c r="D2" t="s">
        <v>132</v>
      </c>
      <c r="E2" t="s">
        <v>132</v>
      </c>
      <c r="F2" t="s">
        <v>132</v>
      </c>
      <c r="G2" t="s">
        <v>132</v>
      </c>
      <c r="H2" t="s">
        <v>132</v>
      </c>
      <c r="I2" t="s">
        <v>132</v>
      </c>
      <c r="J2">
        <v>-3.33</v>
      </c>
      <c r="K2" t="s">
        <v>706</v>
      </c>
      <c r="L2" t="s">
        <v>595</v>
      </c>
      <c r="M2" s="74">
        <v>0.77552083333333333</v>
      </c>
      <c r="N2" t="s">
        <v>706</v>
      </c>
      <c r="O2">
        <v>0</v>
      </c>
      <c r="P2">
        <v>570</v>
      </c>
      <c r="Q2" t="s">
        <v>553</v>
      </c>
      <c r="R2" t="s">
        <v>132</v>
      </c>
    </row>
    <row r="3" spans="1:18" x14ac:dyDescent="0.3">
      <c r="A3" t="s">
        <v>531</v>
      </c>
      <c r="B3">
        <v>0</v>
      </c>
      <c r="C3" t="s">
        <v>132</v>
      </c>
      <c r="D3" t="s">
        <v>132</v>
      </c>
      <c r="E3" t="s">
        <v>132</v>
      </c>
      <c r="F3" t="s">
        <v>132</v>
      </c>
      <c r="G3" t="s">
        <v>132</v>
      </c>
      <c r="H3" t="s">
        <v>132</v>
      </c>
      <c r="I3" t="s">
        <v>132</v>
      </c>
      <c r="J3">
        <v>-3.89</v>
      </c>
      <c r="K3" t="s">
        <v>707</v>
      </c>
      <c r="L3" t="s">
        <v>595</v>
      </c>
      <c r="M3" s="74">
        <v>0.77552083333333333</v>
      </c>
      <c r="N3" t="s">
        <v>707</v>
      </c>
      <c r="O3">
        <v>0</v>
      </c>
      <c r="P3">
        <v>50</v>
      </c>
      <c r="Q3" t="s">
        <v>473</v>
      </c>
      <c r="R3" t="s">
        <v>132</v>
      </c>
    </row>
    <row r="4" spans="1:18" x14ac:dyDescent="0.3">
      <c r="A4" t="s">
        <v>532</v>
      </c>
      <c r="B4">
        <v>0</v>
      </c>
      <c r="C4" t="s">
        <v>132</v>
      </c>
      <c r="D4" t="s">
        <v>132</v>
      </c>
      <c r="E4" t="s">
        <v>132</v>
      </c>
      <c r="F4" t="s">
        <v>132</v>
      </c>
      <c r="G4" t="s">
        <v>132</v>
      </c>
      <c r="H4" t="s">
        <v>132</v>
      </c>
      <c r="I4" t="s">
        <v>132</v>
      </c>
      <c r="J4">
        <v>-4.66</v>
      </c>
      <c r="K4" t="s">
        <v>708</v>
      </c>
      <c r="L4" t="s">
        <v>595</v>
      </c>
      <c r="M4" s="74">
        <v>0.77552083333333333</v>
      </c>
      <c r="N4" t="s">
        <v>708</v>
      </c>
      <c r="O4">
        <v>0</v>
      </c>
      <c r="P4">
        <v>601</v>
      </c>
      <c r="Q4" t="s">
        <v>597</v>
      </c>
      <c r="R4" t="s">
        <v>132</v>
      </c>
    </row>
    <row r="5" spans="1:18" x14ac:dyDescent="0.3">
      <c r="A5" t="s">
        <v>534</v>
      </c>
      <c r="B5">
        <v>0</v>
      </c>
      <c r="C5" t="s">
        <v>132</v>
      </c>
      <c r="D5" t="s">
        <v>132</v>
      </c>
      <c r="E5" t="s">
        <v>132</v>
      </c>
      <c r="F5" t="s">
        <v>132</v>
      </c>
      <c r="G5" t="s">
        <v>132</v>
      </c>
      <c r="H5" t="s">
        <v>132</v>
      </c>
      <c r="I5" t="s">
        <v>132</v>
      </c>
      <c r="J5">
        <v>-5.18</v>
      </c>
      <c r="K5" t="s">
        <v>709</v>
      </c>
      <c r="L5" t="s">
        <v>595</v>
      </c>
      <c r="M5" s="74">
        <v>0.77552083333333333</v>
      </c>
      <c r="N5" t="s">
        <v>709</v>
      </c>
      <c r="O5">
        <v>0</v>
      </c>
      <c r="P5">
        <v>0</v>
      </c>
      <c r="Q5" t="s">
        <v>473</v>
      </c>
      <c r="R5" t="s">
        <v>132</v>
      </c>
    </row>
    <row r="6" spans="1:18" x14ac:dyDescent="0.3">
      <c r="A6" t="s">
        <v>535</v>
      </c>
      <c r="B6">
        <v>0</v>
      </c>
      <c r="C6" t="s">
        <v>132</v>
      </c>
      <c r="D6" t="s">
        <v>132</v>
      </c>
      <c r="E6" t="s">
        <v>132</v>
      </c>
      <c r="F6" t="s">
        <v>132</v>
      </c>
      <c r="G6" t="s">
        <v>132</v>
      </c>
      <c r="H6" t="s">
        <v>132</v>
      </c>
      <c r="I6" t="s">
        <v>132</v>
      </c>
      <c r="J6">
        <v>-5.83</v>
      </c>
      <c r="K6" t="s">
        <v>710</v>
      </c>
      <c r="L6" t="s">
        <v>595</v>
      </c>
      <c r="M6" s="74">
        <v>0.77552083333333333</v>
      </c>
      <c r="N6" t="s">
        <v>710</v>
      </c>
      <c r="O6">
        <v>0</v>
      </c>
      <c r="P6">
        <v>500</v>
      </c>
      <c r="Q6" t="s">
        <v>473</v>
      </c>
      <c r="R6" t="s">
        <v>132</v>
      </c>
    </row>
    <row r="7" spans="1:18" x14ac:dyDescent="0.3">
      <c r="A7" t="s">
        <v>536</v>
      </c>
      <c r="B7">
        <v>0</v>
      </c>
      <c r="C7" t="s">
        <v>132</v>
      </c>
      <c r="D7" t="s">
        <v>132</v>
      </c>
      <c r="E7" t="s">
        <v>132</v>
      </c>
      <c r="F7" t="s">
        <v>132</v>
      </c>
      <c r="G7" t="s">
        <v>132</v>
      </c>
      <c r="H7" t="s">
        <v>132</v>
      </c>
      <c r="I7" t="s">
        <v>132</v>
      </c>
      <c r="J7">
        <v>-6.48</v>
      </c>
      <c r="K7" t="s">
        <v>711</v>
      </c>
      <c r="L7" t="s">
        <v>595</v>
      </c>
      <c r="M7" s="74">
        <v>0.77552083333333333</v>
      </c>
      <c r="N7" t="s">
        <v>711</v>
      </c>
      <c r="O7">
        <v>0</v>
      </c>
      <c r="P7">
        <v>71</v>
      </c>
      <c r="Q7" t="s">
        <v>547</v>
      </c>
      <c r="R7" t="s">
        <v>132</v>
      </c>
    </row>
    <row r="8" spans="1:18" x14ac:dyDescent="0.3">
      <c r="A8" t="s">
        <v>537</v>
      </c>
      <c r="B8">
        <v>0</v>
      </c>
      <c r="C8" t="s">
        <v>132</v>
      </c>
      <c r="D8" t="s">
        <v>132</v>
      </c>
      <c r="E8" t="s">
        <v>132</v>
      </c>
      <c r="F8" t="s">
        <v>132</v>
      </c>
      <c r="G8" t="s">
        <v>132</v>
      </c>
      <c r="H8" t="s">
        <v>132</v>
      </c>
      <c r="I8" t="s">
        <v>132</v>
      </c>
      <c r="J8">
        <v>-6.66</v>
      </c>
      <c r="K8" t="s">
        <v>712</v>
      </c>
      <c r="L8" t="s">
        <v>595</v>
      </c>
      <c r="M8" s="74">
        <v>0.77552083333333333</v>
      </c>
      <c r="N8" t="s">
        <v>712</v>
      </c>
      <c r="O8">
        <v>0</v>
      </c>
      <c r="P8">
        <v>0</v>
      </c>
      <c r="Q8" t="s">
        <v>473</v>
      </c>
      <c r="R8" t="s">
        <v>132</v>
      </c>
    </row>
    <row r="9" spans="1:18" x14ac:dyDescent="0.3">
      <c r="A9" t="s">
        <v>538</v>
      </c>
      <c r="B9">
        <v>0</v>
      </c>
      <c r="C9" t="s">
        <v>132</v>
      </c>
      <c r="D9" t="s">
        <v>132</v>
      </c>
      <c r="E9" t="s">
        <v>132</v>
      </c>
      <c r="F9" t="s">
        <v>132</v>
      </c>
      <c r="G9" t="s">
        <v>132</v>
      </c>
      <c r="H9" t="s">
        <v>132</v>
      </c>
      <c r="I9" t="s">
        <v>132</v>
      </c>
      <c r="J9">
        <v>-6.86</v>
      </c>
      <c r="K9" t="s">
        <v>713</v>
      </c>
      <c r="L9" t="s">
        <v>595</v>
      </c>
      <c r="M9" s="74">
        <v>0.77552083333333333</v>
      </c>
      <c r="N9" t="s">
        <v>713</v>
      </c>
      <c r="O9">
        <v>0</v>
      </c>
      <c r="P9">
        <v>0</v>
      </c>
      <c r="Q9" t="s">
        <v>473</v>
      </c>
      <c r="R9" t="s">
        <v>132</v>
      </c>
    </row>
    <row r="10" spans="1:18" x14ac:dyDescent="0.3">
      <c r="A10" t="s">
        <v>539</v>
      </c>
      <c r="B10">
        <v>0</v>
      </c>
      <c r="C10" t="s">
        <v>132</v>
      </c>
      <c r="D10" t="s">
        <v>132</v>
      </c>
      <c r="E10" t="s">
        <v>132</v>
      </c>
      <c r="F10" t="s">
        <v>132</v>
      </c>
      <c r="G10" t="s">
        <v>132</v>
      </c>
      <c r="H10" t="s">
        <v>132</v>
      </c>
      <c r="I10" t="s">
        <v>132</v>
      </c>
      <c r="J10">
        <v>-7.28</v>
      </c>
      <c r="K10" t="s">
        <v>714</v>
      </c>
      <c r="L10" t="s">
        <v>595</v>
      </c>
      <c r="M10" s="74">
        <v>0.77552083333333333</v>
      </c>
      <c r="N10" t="s">
        <v>714</v>
      </c>
      <c r="O10">
        <v>0</v>
      </c>
      <c r="P10">
        <v>70</v>
      </c>
      <c r="Q10" t="s">
        <v>581</v>
      </c>
      <c r="R10" t="s">
        <v>132</v>
      </c>
    </row>
    <row r="11" spans="1:18" x14ac:dyDescent="0.3">
      <c r="A11" t="s">
        <v>540</v>
      </c>
      <c r="B11">
        <v>0</v>
      </c>
      <c r="C11" t="s">
        <v>132</v>
      </c>
      <c r="D11" t="s">
        <v>132</v>
      </c>
      <c r="E11" t="s">
        <v>132</v>
      </c>
      <c r="F11" t="s">
        <v>132</v>
      </c>
      <c r="G11" t="s">
        <v>132</v>
      </c>
      <c r="H11" t="s">
        <v>132</v>
      </c>
      <c r="I11" t="s">
        <v>132</v>
      </c>
      <c r="J11">
        <v>-7.77</v>
      </c>
      <c r="K11" t="s">
        <v>715</v>
      </c>
      <c r="L11" t="s">
        <v>595</v>
      </c>
      <c r="M11" s="74">
        <v>0.77552083333333333</v>
      </c>
      <c r="N11" t="s">
        <v>715</v>
      </c>
      <c r="O11">
        <v>0</v>
      </c>
      <c r="P11">
        <v>0</v>
      </c>
      <c r="Q11" t="s">
        <v>473</v>
      </c>
      <c r="R11" t="s">
        <v>132</v>
      </c>
    </row>
    <row r="12" spans="1:18" x14ac:dyDescent="0.3">
      <c r="A12" t="s">
        <v>541</v>
      </c>
      <c r="B12">
        <v>0</v>
      </c>
      <c r="C12" t="s">
        <v>132</v>
      </c>
      <c r="D12" t="s">
        <v>132</v>
      </c>
      <c r="E12" t="s">
        <v>132</v>
      </c>
      <c r="F12" t="s">
        <v>132</v>
      </c>
      <c r="G12" t="s">
        <v>132</v>
      </c>
      <c r="H12" t="s">
        <v>132</v>
      </c>
      <c r="I12" t="s">
        <v>132</v>
      </c>
      <c r="J12">
        <v>-8.32</v>
      </c>
      <c r="K12" t="s">
        <v>716</v>
      </c>
      <c r="L12" t="s">
        <v>595</v>
      </c>
      <c r="M12" s="74">
        <v>0.77552083333333333</v>
      </c>
      <c r="N12" t="s">
        <v>716</v>
      </c>
      <c r="O12">
        <v>0</v>
      </c>
      <c r="P12">
        <v>14</v>
      </c>
      <c r="Q12" t="s">
        <v>596</v>
      </c>
      <c r="R12" t="s">
        <v>132</v>
      </c>
    </row>
    <row r="13" spans="1:18" x14ac:dyDescent="0.3">
      <c r="A13" t="s">
        <v>542</v>
      </c>
      <c r="B13">
        <v>0</v>
      </c>
      <c r="C13" t="s">
        <v>132</v>
      </c>
      <c r="D13" t="s">
        <v>132</v>
      </c>
      <c r="E13" t="s">
        <v>132</v>
      </c>
      <c r="F13" t="s">
        <v>132</v>
      </c>
      <c r="G13" t="s">
        <v>132</v>
      </c>
      <c r="H13" t="s">
        <v>132</v>
      </c>
      <c r="I13" t="s">
        <v>132</v>
      </c>
      <c r="J13">
        <v>-8.9600000000000009</v>
      </c>
      <c r="K13" t="s">
        <v>717</v>
      </c>
      <c r="L13" t="s">
        <v>595</v>
      </c>
      <c r="M13" s="74">
        <v>0.77552083333333333</v>
      </c>
      <c r="N13" t="s">
        <v>717</v>
      </c>
      <c r="O13">
        <v>2</v>
      </c>
      <c r="P13">
        <v>4</v>
      </c>
      <c r="Q13" t="s">
        <v>553</v>
      </c>
      <c r="R13" t="s">
        <v>132</v>
      </c>
    </row>
    <row r="14" spans="1:18" x14ac:dyDescent="0.3">
      <c r="A14" t="s">
        <v>543</v>
      </c>
      <c r="B14">
        <v>0</v>
      </c>
      <c r="C14" t="s">
        <v>132</v>
      </c>
      <c r="D14" t="s">
        <v>132</v>
      </c>
      <c r="E14" t="s">
        <v>132</v>
      </c>
      <c r="F14" t="s">
        <v>132</v>
      </c>
      <c r="G14" t="s">
        <v>132</v>
      </c>
      <c r="H14" t="s">
        <v>132</v>
      </c>
      <c r="I14" t="s">
        <v>132</v>
      </c>
      <c r="J14">
        <v>-9.32</v>
      </c>
      <c r="K14" t="s">
        <v>718</v>
      </c>
      <c r="L14" t="s">
        <v>595</v>
      </c>
      <c r="M14" s="74">
        <v>0.77552083333333333</v>
      </c>
      <c r="N14" t="s">
        <v>718</v>
      </c>
      <c r="O14">
        <v>0</v>
      </c>
      <c r="P14">
        <v>1</v>
      </c>
      <c r="Q14" t="s">
        <v>554</v>
      </c>
      <c r="R14" t="s">
        <v>132</v>
      </c>
    </row>
    <row r="15" spans="1:18" x14ac:dyDescent="0.3">
      <c r="A15" t="s">
        <v>544</v>
      </c>
      <c r="B15">
        <v>0</v>
      </c>
      <c r="C15" t="s">
        <v>132</v>
      </c>
      <c r="D15" t="s">
        <v>132</v>
      </c>
      <c r="E15" t="s">
        <v>132</v>
      </c>
      <c r="F15" t="s">
        <v>132</v>
      </c>
      <c r="G15" t="s">
        <v>132</v>
      </c>
      <c r="H15" t="s">
        <v>132</v>
      </c>
      <c r="I15" t="s">
        <v>132</v>
      </c>
      <c r="J15">
        <v>-9.6999999999999993</v>
      </c>
      <c r="K15" t="s">
        <v>719</v>
      </c>
      <c r="L15" t="s">
        <v>595</v>
      </c>
      <c r="M15" s="74">
        <v>0.77552083333333333</v>
      </c>
      <c r="N15" t="s">
        <v>719</v>
      </c>
      <c r="O15">
        <v>0</v>
      </c>
      <c r="P15">
        <v>14</v>
      </c>
      <c r="Q15" t="s">
        <v>473</v>
      </c>
      <c r="R15" t="s">
        <v>132</v>
      </c>
    </row>
    <row r="16" spans="1:18" x14ac:dyDescent="0.3">
      <c r="A16" t="s">
        <v>545</v>
      </c>
      <c r="B16">
        <v>0</v>
      </c>
      <c r="C16" t="s">
        <v>132</v>
      </c>
      <c r="D16" t="s">
        <v>132</v>
      </c>
      <c r="E16" t="s">
        <v>132</v>
      </c>
      <c r="F16" t="s">
        <v>132</v>
      </c>
      <c r="G16" t="s">
        <v>132</v>
      </c>
      <c r="H16" t="s">
        <v>132</v>
      </c>
      <c r="I16" t="s">
        <v>132</v>
      </c>
      <c r="J16">
        <v>-10.58</v>
      </c>
      <c r="K16" t="s">
        <v>720</v>
      </c>
      <c r="L16" t="s">
        <v>595</v>
      </c>
      <c r="M16" s="74">
        <v>0.77552083333333333</v>
      </c>
      <c r="N16" t="s">
        <v>720</v>
      </c>
      <c r="O16">
        <v>0</v>
      </c>
      <c r="P16">
        <v>38</v>
      </c>
      <c r="Q16" t="s">
        <v>473</v>
      </c>
      <c r="R16" t="s">
        <v>132</v>
      </c>
    </row>
    <row r="17" spans="1:18" x14ac:dyDescent="0.3">
      <c r="A17" t="s">
        <v>546</v>
      </c>
      <c r="B17">
        <v>0</v>
      </c>
      <c r="C17" t="s">
        <v>132</v>
      </c>
      <c r="D17" t="s">
        <v>132</v>
      </c>
      <c r="E17" t="s">
        <v>132</v>
      </c>
      <c r="F17" t="s">
        <v>132</v>
      </c>
      <c r="G17" t="s">
        <v>132</v>
      </c>
      <c r="H17" t="s">
        <v>132</v>
      </c>
      <c r="I17" t="s">
        <v>132</v>
      </c>
      <c r="J17">
        <v>-11.08</v>
      </c>
      <c r="K17" t="s">
        <v>648</v>
      </c>
      <c r="L17" t="s">
        <v>595</v>
      </c>
      <c r="M17" s="74">
        <v>0.77552083333333333</v>
      </c>
      <c r="N17" t="s">
        <v>648</v>
      </c>
      <c r="O17">
        <v>0</v>
      </c>
      <c r="P17">
        <v>90</v>
      </c>
      <c r="Q17" t="s">
        <v>592</v>
      </c>
      <c r="R17" t="s">
        <v>132</v>
      </c>
    </row>
    <row r="18" spans="1:18" x14ac:dyDescent="0.3">
      <c r="A18" t="s">
        <v>474</v>
      </c>
      <c r="B18">
        <v>0</v>
      </c>
      <c r="C18" t="s">
        <v>132</v>
      </c>
      <c r="D18" t="s">
        <v>132</v>
      </c>
      <c r="E18" t="s">
        <v>132</v>
      </c>
      <c r="F18" t="s">
        <v>132</v>
      </c>
      <c r="G18" t="s">
        <v>132</v>
      </c>
      <c r="H18" t="s">
        <v>132</v>
      </c>
      <c r="I18" t="s">
        <v>132</v>
      </c>
      <c r="J18">
        <v>-11.64</v>
      </c>
      <c r="K18" t="s">
        <v>721</v>
      </c>
      <c r="L18" t="s">
        <v>595</v>
      </c>
      <c r="M18" s="74">
        <v>0.77552083333333333</v>
      </c>
      <c r="N18" t="s">
        <v>721</v>
      </c>
      <c r="O18">
        <v>3</v>
      </c>
      <c r="P18">
        <v>27</v>
      </c>
      <c r="Q18" t="s">
        <v>597</v>
      </c>
      <c r="R18" t="s">
        <v>132</v>
      </c>
    </row>
    <row r="19" spans="1:18" x14ac:dyDescent="0.3">
      <c r="A19" t="s">
        <v>549</v>
      </c>
      <c r="B19">
        <v>0</v>
      </c>
      <c r="C19" t="s">
        <v>132</v>
      </c>
      <c r="D19" t="s">
        <v>132</v>
      </c>
      <c r="E19" t="s">
        <v>132</v>
      </c>
      <c r="F19" t="s">
        <v>132</v>
      </c>
      <c r="G19" t="s">
        <v>132</v>
      </c>
      <c r="H19" t="s">
        <v>132</v>
      </c>
      <c r="I19" t="s">
        <v>132</v>
      </c>
      <c r="J19">
        <v>-12.24</v>
      </c>
      <c r="K19" t="s">
        <v>722</v>
      </c>
      <c r="L19" t="s">
        <v>595</v>
      </c>
      <c r="M19" s="74">
        <v>0.77552083333333333</v>
      </c>
      <c r="N19" t="s">
        <v>722</v>
      </c>
      <c r="O19">
        <v>0</v>
      </c>
      <c r="P19">
        <v>33</v>
      </c>
      <c r="Q19" t="s">
        <v>473</v>
      </c>
      <c r="R19" t="s">
        <v>132</v>
      </c>
    </row>
    <row r="20" spans="1:18" x14ac:dyDescent="0.3">
      <c r="A20" t="s">
        <v>589</v>
      </c>
      <c r="B20">
        <v>0</v>
      </c>
      <c r="C20" t="s">
        <v>132</v>
      </c>
      <c r="D20" t="s">
        <v>132</v>
      </c>
      <c r="E20" t="s">
        <v>132</v>
      </c>
      <c r="F20" t="s">
        <v>132</v>
      </c>
      <c r="G20" t="s">
        <v>132</v>
      </c>
      <c r="H20" t="s">
        <v>132</v>
      </c>
      <c r="I20" t="s">
        <v>132</v>
      </c>
      <c r="J20">
        <v>-12.58</v>
      </c>
      <c r="K20" t="s">
        <v>723</v>
      </c>
      <c r="L20" t="s">
        <v>595</v>
      </c>
      <c r="M20" s="74">
        <v>0.77552083333333333</v>
      </c>
      <c r="N20" t="s">
        <v>723</v>
      </c>
      <c r="O20">
        <v>0</v>
      </c>
      <c r="P20">
        <v>0</v>
      </c>
      <c r="Q20" t="s">
        <v>590</v>
      </c>
      <c r="R20" t="s">
        <v>132</v>
      </c>
    </row>
    <row r="21" spans="1:18" x14ac:dyDescent="0.3">
      <c r="A21" t="s">
        <v>476</v>
      </c>
      <c r="B21">
        <v>0</v>
      </c>
      <c r="C21" t="s">
        <v>132</v>
      </c>
      <c r="D21" t="s">
        <v>132</v>
      </c>
      <c r="E21" t="s">
        <v>132</v>
      </c>
      <c r="F21" t="s">
        <v>132</v>
      </c>
      <c r="G21" t="s">
        <v>132</v>
      </c>
      <c r="H21" t="s">
        <v>132</v>
      </c>
      <c r="I21" t="s">
        <v>132</v>
      </c>
      <c r="J21">
        <v>-12.93</v>
      </c>
      <c r="K21" t="s">
        <v>724</v>
      </c>
      <c r="L21" t="s">
        <v>595</v>
      </c>
      <c r="M21" s="74">
        <v>0.77552083333333333</v>
      </c>
      <c r="N21" t="s">
        <v>724</v>
      </c>
      <c r="O21">
        <v>0</v>
      </c>
      <c r="P21">
        <v>2</v>
      </c>
      <c r="Q21" t="s">
        <v>473</v>
      </c>
      <c r="R21" t="s">
        <v>132</v>
      </c>
    </row>
    <row r="22" spans="1:18" x14ac:dyDescent="0.3">
      <c r="A22" t="s">
        <v>518</v>
      </c>
      <c r="B22">
        <v>0</v>
      </c>
      <c r="C22" t="s">
        <v>132</v>
      </c>
      <c r="D22" t="s">
        <v>132</v>
      </c>
      <c r="E22" t="s">
        <v>132</v>
      </c>
      <c r="F22" t="s">
        <v>132</v>
      </c>
      <c r="G22" t="s">
        <v>132</v>
      </c>
      <c r="H22" t="s">
        <v>132</v>
      </c>
      <c r="I22" t="s">
        <v>132</v>
      </c>
      <c r="J22">
        <v>-13.3</v>
      </c>
      <c r="K22" t="s">
        <v>725</v>
      </c>
      <c r="L22" t="s">
        <v>595</v>
      </c>
      <c r="M22" s="74">
        <v>0.77552083333333333</v>
      </c>
      <c r="N22" t="s">
        <v>725</v>
      </c>
      <c r="O22">
        <v>0</v>
      </c>
      <c r="P22">
        <v>81</v>
      </c>
      <c r="Q22" t="s">
        <v>590</v>
      </c>
      <c r="R22" t="s">
        <v>132</v>
      </c>
    </row>
    <row r="23" spans="1:18" x14ac:dyDescent="0.3">
      <c r="A23" t="s">
        <v>519</v>
      </c>
      <c r="B23">
        <v>0</v>
      </c>
      <c r="C23" t="s">
        <v>132</v>
      </c>
      <c r="D23" t="s">
        <v>132</v>
      </c>
      <c r="E23" t="s">
        <v>132</v>
      </c>
      <c r="F23" t="s">
        <v>132</v>
      </c>
      <c r="G23" t="s">
        <v>132</v>
      </c>
      <c r="H23" t="s">
        <v>132</v>
      </c>
      <c r="I23" t="s">
        <v>132</v>
      </c>
      <c r="J23">
        <v>-13.69</v>
      </c>
      <c r="K23" t="s">
        <v>726</v>
      </c>
      <c r="L23" t="s">
        <v>595</v>
      </c>
      <c r="M23" s="74">
        <v>0.77552083333333333</v>
      </c>
      <c r="N23" t="s">
        <v>726</v>
      </c>
      <c r="O23">
        <v>0</v>
      </c>
      <c r="P23">
        <v>15</v>
      </c>
      <c r="Q23" t="s">
        <v>497</v>
      </c>
      <c r="R23" t="s">
        <v>132</v>
      </c>
    </row>
    <row r="24" spans="1:18" x14ac:dyDescent="0.3">
      <c r="A24" t="s">
        <v>520</v>
      </c>
      <c r="B24">
        <v>0</v>
      </c>
      <c r="C24" t="s">
        <v>132</v>
      </c>
      <c r="D24" t="s">
        <v>132</v>
      </c>
      <c r="E24" t="s">
        <v>132</v>
      </c>
      <c r="F24" t="s">
        <v>132</v>
      </c>
      <c r="G24" t="s">
        <v>132</v>
      </c>
      <c r="H24" t="s">
        <v>132</v>
      </c>
      <c r="I24" t="s">
        <v>132</v>
      </c>
      <c r="J24">
        <v>-14.1</v>
      </c>
      <c r="K24" t="s">
        <v>727</v>
      </c>
      <c r="L24" t="s">
        <v>595</v>
      </c>
      <c r="M24" s="74">
        <v>0.77552083333333333</v>
      </c>
      <c r="N24" t="s">
        <v>727</v>
      </c>
      <c r="O24">
        <v>0</v>
      </c>
      <c r="P24">
        <v>11</v>
      </c>
      <c r="Q24" t="s">
        <v>588</v>
      </c>
      <c r="R24" t="s">
        <v>132</v>
      </c>
    </row>
    <row r="25" spans="1:18" x14ac:dyDescent="0.3">
      <c r="A25" t="s">
        <v>477</v>
      </c>
      <c r="B25">
        <v>0</v>
      </c>
      <c r="C25" t="s">
        <v>132</v>
      </c>
      <c r="D25" t="s">
        <v>132</v>
      </c>
      <c r="E25" t="s">
        <v>132</v>
      </c>
      <c r="F25" t="s">
        <v>132</v>
      </c>
      <c r="G25" t="s">
        <v>132</v>
      </c>
      <c r="H25" t="s">
        <v>132</v>
      </c>
      <c r="I25" t="s">
        <v>132</v>
      </c>
      <c r="J25">
        <v>-14.54</v>
      </c>
      <c r="K25" t="s">
        <v>728</v>
      </c>
      <c r="L25" t="s">
        <v>595</v>
      </c>
      <c r="M25" s="74">
        <v>0.77552083333333333</v>
      </c>
      <c r="N25" t="s">
        <v>728</v>
      </c>
      <c r="O25">
        <v>0</v>
      </c>
      <c r="P25">
        <v>77</v>
      </c>
      <c r="Q25" t="s">
        <v>581</v>
      </c>
      <c r="R25" t="s">
        <v>132</v>
      </c>
    </row>
    <row r="26" spans="1:18" x14ac:dyDescent="0.3">
      <c r="A26" t="s">
        <v>521</v>
      </c>
      <c r="B26">
        <v>0</v>
      </c>
      <c r="C26" t="s">
        <v>132</v>
      </c>
      <c r="D26" t="s">
        <v>132</v>
      </c>
      <c r="E26" t="s">
        <v>132</v>
      </c>
      <c r="F26" t="s">
        <v>132</v>
      </c>
      <c r="G26" t="s">
        <v>132</v>
      </c>
      <c r="H26" t="s">
        <v>132</v>
      </c>
      <c r="I26" t="s">
        <v>132</v>
      </c>
      <c r="J26">
        <v>-15.01</v>
      </c>
      <c r="K26" t="s">
        <v>729</v>
      </c>
      <c r="L26" t="s">
        <v>595</v>
      </c>
      <c r="M26" s="74">
        <v>0.77552083333333333</v>
      </c>
      <c r="N26" t="s">
        <v>729</v>
      </c>
      <c r="O26">
        <v>0</v>
      </c>
      <c r="P26">
        <v>0</v>
      </c>
      <c r="Q26" t="s">
        <v>517</v>
      </c>
      <c r="R26" t="s">
        <v>132</v>
      </c>
    </row>
    <row r="27" spans="1:18" x14ac:dyDescent="0.3">
      <c r="A27" t="s">
        <v>522</v>
      </c>
      <c r="B27">
        <v>0</v>
      </c>
      <c r="C27" t="s">
        <v>132</v>
      </c>
      <c r="D27" t="s">
        <v>132</v>
      </c>
      <c r="E27" t="s">
        <v>132</v>
      </c>
      <c r="F27" t="s">
        <v>132</v>
      </c>
      <c r="G27" t="s">
        <v>132</v>
      </c>
      <c r="H27" t="s">
        <v>132</v>
      </c>
      <c r="I27" t="s">
        <v>132</v>
      </c>
      <c r="J27">
        <v>-15.52</v>
      </c>
      <c r="K27" t="s">
        <v>730</v>
      </c>
      <c r="L27" t="s">
        <v>595</v>
      </c>
      <c r="M27" s="74">
        <v>0.77552083333333333</v>
      </c>
      <c r="N27" t="s">
        <v>730</v>
      </c>
      <c r="O27">
        <v>0</v>
      </c>
      <c r="P27">
        <v>86</v>
      </c>
      <c r="Q27" t="s">
        <v>596</v>
      </c>
      <c r="R27" t="s">
        <v>132</v>
      </c>
    </row>
    <row r="28" spans="1:18" x14ac:dyDescent="0.3">
      <c r="A28" t="s">
        <v>484</v>
      </c>
      <c r="B28">
        <v>0</v>
      </c>
      <c r="C28" t="s">
        <v>132</v>
      </c>
      <c r="D28" t="s">
        <v>132</v>
      </c>
      <c r="E28" t="s">
        <v>132</v>
      </c>
      <c r="F28" t="s">
        <v>132</v>
      </c>
      <c r="G28" t="s">
        <v>132</v>
      </c>
      <c r="H28" t="s">
        <v>132</v>
      </c>
      <c r="I28" t="s">
        <v>132</v>
      </c>
      <c r="J28">
        <v>-16.05</v>
      </c>
      <c r="K28" t="s">
        <v>731</v>
      </c>
      <c r="L28" t="s">
        <v>595</v>
      </c>
      <c r="M28" s="74">
        <v>0.77552083333333333</v>
      </c>
      <c r="N28" t="s">
        <v>731</v>
      </c>
      <c r="O28">
        <v>0</v>
      </c>
      <c r="P28">
        <v>1</v>
      </c>
      <c r="Q28" t="s">
        <v>498</v>
      </c>
      <c r="R28" t="s">
        <v>132</v>
      </c>
    </row>
    <row r="29" spans="1:18" x14ac:dyDescent="0.3">
      <c r="A29" t="s">
        <v>478</v>
      </c>
      <c r="B29">
        <v>0</v>
      </c>
      <c r="C29" t="s">
        <v>132</v>
      </c>
      <c r="D29" t="s">
        <v>132</v>
      </c>
      <c r="E29" t="s">
        <v>132</v>
      </c>
      <c r="F29" t="s">
        <v>132</v>
      </c>
      <c r="G29" t="s">
        <v>132</v>
      </c>
      <c r="H29" t="s">
        <v>132</v>
      </c>
      <c r="I29" t="s">
        <v>132</v>
      </c>
      <c r="J29">
        <v>-16.62</v>
      </c>
      <c r="K29" t="s">
        <v>732</v>
      </c>
      <c r="L29" t="s">
        <v>595</v>
      </c>
      <c r="M29" s="74">
        <v>0.77552083333333333</v>
      </c>
      <c r="N29" t="s">
        <v>732</v>
      </c>
      <c r="O29">
        <v>0</v>
      </c>
      <c r="P29">
        <v>40</v>
      </c>
      <c r="Q29" t="s">
        <v>590</v>
      </c>
      <c r="R29" t="s">
        <v>132</v>
      </c>
    </row>
    <row r="30" spans="1:18" x14ac:dyDescent="0.3">
      <c r="A30" t="s">
        <v>482</v>
      </c>
      <c r="B30">
        <v>0</v>
      </c>
      <c r="C30" t="s">
        <v>132</v>
      </c>
      <c r="D30" t="s">
        <v>132</v>
      </c>
      <c r="E30" t="s">
        <v>132</v>
      </c>
      <c r="F30" t="s">
        <v>132</v>
      </c>
      <c r="G30" t="s">
        <v>132</v>
      </c>
      <c r="H30" t="s">
        <v>132</v>
      </c>
      <c r="I30" t="s">
        <v>132</v>
      </c>
      <c r="J30">
        <v>-17.239999999999998</v>
      </c>
      <c r="K30" t="s">
        <v>733</v>
      </c>
      <c r="L30" t="s">
        <v>595</v>
      </c>
      <c r="M30" s="74">
        <v>0.77552083333333333</v>
      </c>
      <c r="N30" t="s">
        <v>733</v>
      </c>
      <c r="O30">
        <v>0</v>
      </c>
      <c r="P30">
        <v>0</v>
      </c>
      <c r="Q30" t="s">
        <v>481</v>
      </c>
      <c r="R30" t="s">
        <v>132</v>
      </c>
    </row>
    <row r="31" spans="1:18" x14ac:dyDescent="0.3">
      <c r="A31" t="s">
        <v>479</v>
      </c>
      <c r="B31">
        <v>0</v>
      </c>
      <c r="C31" t="s">
        <v>132</v>
      </c>
      <c r="D31" t="s">
        <v>132</v>
      </c>
      <c r="E31" t="s">
        <v>132</v>
      </c>
      <c r="F31" t="s">
        <v>132</v>
      </c>
      <c r="G31" t="s">
        <v>132</v>
      </c>
      <c r="H31" t="s">
        <v>132</v>
      </c>
      <c r="I31" t="s">
        <v>132</v>
      </c>
      <c r="J31">
        <v>-17.899999999999999</v>
      </c>
      <c r="K31" t="s">
        <v>734</v>
      </c>
      <c r="L31" t="s">
        <v>595</v>
      </c>
      <c r="M31" s="74">
        <v>0.77552083333333333</v>
      </c>
      <c r="N31" t="s">
        <v>734</v>
      </c>
      <c r="O31">
        <v>0</v>
      </c>
      <c r="P31">
        <v>74</v>
      </c>
      <c r="Q31" t="s">
        <v>595</v>
      </c>
      <c r="R31" t="s">
        <v>132</v>
      </c>
    </row>
    <row r="32" spans="1:18" x14ac:dyDescent="0.3">
      <c r="A32" t="s">
        <v>480</v>
      </c>
      <c r="B32">
        <v>0</v>
      </c>
      <c r="C32" t="s">
        <v>132</v>
      </c>
      <c r="D32" t="s">
        <v>132</v>
      </c>
      <c r="E32" t="s">
        <v>132</v>
      </c>
      <c r="F32" t="s">
        <v>132</v>
      </c>
      <c r="G32" t="s">
        <v>132</v>
      </c>
      <c r="H32" t="s">
        <v>132</v>
      </c>
      <c r="I32" t="s">
        <v>132</v>
      </c>
      <c r="J32">
        <v>-18.62</v>
      </c>
      <c r="K32" t="s">
        <v>735</v>
      </c>
      <c r="L32" t="s">
        <v>595</v>
      </c>
      <c r="M32" s="74">
        <v>0.77552083333333333</v>
      </c>
      <c r="N32" t="s">
        <v>735</v>
      </c>
      <c r="O32">
        <v>0</v>
      </c>
      <c r="P32">
        <v>71</v>
      </c>
      <c r="Q32" t="s">
        <v>596</v>
      </c>
      <c r="R32" t="s">
        <v>132</v>
      </c>
    </row>
    <row r="33" spans="1:18" x14ac:dyDescent="0.3">
      <c r="A33" t="s">
        <v>469</v>
      </c>
      <c r="B33">
        <v>0</v>
      </c>
      <c r="C33" t="s">
        <v>132</v>
      </c>
      <c r="D33" t="s">
        <v>132</v>
      </c>
      <c r="E33" t="s">
        <v>132</v>
      </c>
      <c r="F33" t="s">
        <v>132</v>
      </c>
      <c r="G33" t="s">
        <v>132</v>
      </c>
      <c r="H33" t="s">
        <v>132</v>
      </c>
      <c r="I33" t="s">
        <v>132</v>
      </c>
      <c r="J33">
        <v>-19.399999999999999</v>
      </c>
      <c r="K33" t="s">
        <v>736</v>
      </c>
      <c r="L33" t="s">
        <v>595</v>
      </c>
      <c r="M33" s="74">
        <v>0.77552083333333333</v>
      </c>
      <c r="N33" t="s">
        <v>736</v>
      </c>
      <c r="O33">
        <v>0</v>
      </c>
      <c r="P33">
        <v>66</v>
      </c>
      <c r="Q33" t="s">
        <v>595</v>
      </c>
      <c r="R33" t="s">
        <v>132</v>
      </c>
    </row>
    <row r="34" spans="1:18" x14ac:dyDescent="0.3">
      <c r="A34" t="s">
        <v>471</v>
      </c>
      <c r="B34">
        <v>0</v>
      </c>
      <c r="C34" t="s">
        <v>132</v>
      </c>
      <c r="D34" t="s">
        <v>132</v>
      </c>
      <c r="E34" t="s">
        <v>132</v>
      </c>
      <c r="F34" t="s">
        <v>132</v>
      </c>
      <c r="G34" t="s">
        <v>132</v>
      </c>
      <c r="H34" t="s">
        <v>132</v>
      </c>
      <c r="I34" t="s">
        <v>132</v>
      </c>
      <c r="J34">
        <v>-20.239999999999998</v>
      </c>
      <c r="K34" t="s">
        <v>737</v>
      </c>
      <c r="L34" t="s">
        <v>595</v>
      </c>
      <c r="M34" s="74">
        <v>0.77552083333333333</v>
      </c>
      <c r="N34" t="s">
        <v>737</v>
      </c>
      <c r="O34">
        <v>3</v>
      </c>
      <c r="P34">
        <v>3</v>
      </c>
      <c r="Q34" t="s">
        <v>596</v>
      </c>
      <c r="R34" t="s">
        <v>132</v>
      </c>
    </row>
    <row r="35" spans="1:18" x14ac:dyDescent="0.3">
      <c r="A35" t="s">
        <v>472</v>
      </c>
      <c r="B35">
        <v>0</v>
      </c>
      <c r="C35" t="s">
        <v>132</v>
      </c>
      <c r="D35" t="s">
        <v>132</v>
      </c>
      <c r="E35" t="s">
        <v>132</v>
      </c>
      <c r="F35" t="s">
        <v>132</v>
      </c>
      <c r="G35" t="s">
        <v>132</v>
      </c>
      <c r="H35" t="s">
        <v>132</v>
      </c>
      <c r="I35" t="s">
        <v>132</v>
      </c>
      <c r="J35">
        <v>-21.16</v>
      </c>
      <c r="K35" t="s">
        <v>738</v>
      </c>
      <c r="L35" t="s">
        <v>595</v>
      </c>
      <c r="M35" s="74">
        <v>0.77552083333333333</v>
      </c>
      <c r="N35" t="s">
        <v>738</v>
      </c>
      <c r="O35">
        <v>0</v>
      </c>
      <c r="P35">
        <v>335</v>
      </c>
      <c r="Q35" t="s">
        <v>587</v>
      </c>
      <c r="R35" t="s">
        <v>132</v>
      </c>
    </row>
    <row r="36" spans="1:18" x14ac:dyDescent="0.3">
      <c r="A36" t="s">
        <v>465</v>
      </c>
      <c r="B36">
        <v>0</v>
      </c>
      <c r="C36" t="s">
        <v>132</v>
      </c>
      <c r="D36" t="s">
        <v>132</v>
      </c>
      <c r="E36" t="s">
        <v>132</v>
      </c>
      <c r="F36" t="s">
        <v>132</v>
      </c>
      <c r="G36" t="s">
        <v>132</v>
      </c>
      <c r="H36" t="s">
        <v>132</v>
      </c>
      <c r="I36" t="s">
        <v>132</v>
      </c>
      <c r="J36">
        <v>-22.16</v>
      </c>
      <c r="K36" t="s">
        <v>739</v>
      </c>
      <c r="L36" t="s">
        <v>595</v>
      </c>
      <c r="M36" s="74">
        <v>0.77552083333333333</v>
      </c>
      <c r="N36" t="s">
        <v>739</v>
      </c>
      <c r="O36">
        <v>0</v>
      </c>
      <c r="P36">
        <v>22</v>
      </c>
      <c r="Q36" t="s">
        <v>552</v>
      </c>
      <c r="R36" t="s">
        <v>132</v>
      </c>
    </row>
    <row r="37" spans="1:18" x14ac:dyDescent="0.3">
      <c r="A37" t="s">
        <v>247</v>
      </c>
      <c r="B37">
        <v>0</v>
      </c>
      <c r="C37" t="s">
        <v>132</v>
      </c>
      <c r="D37" t="s">
        <v>132</v>
      </c>
      <c r="E37" t="s">
        <v>132</v>
      </c>
      <c r="F37" t="s">
        <v>132</v>
      </c>
      <c r="G37" t="s">
        <v>132</v>
      </c>
      <c r="H37" t="s">
        <v>132</v>
      </c>
      <c r="I37" t="s">
        <v>132</v>
      </c>
      <c r="J37">
        <v>-23.26</v>
      </c>
      <c r="K37" t="s">
        <v>740</v>
      </c>
      <c r="L37" t="s">
        <v>595</v>
      </c>
      <c r="M37" s="74">
        <v>0.77552083333333333</v>
      </c>
      <c r="N37" t="s">
        <v>740</v>
      </c>
      <c r="O37">
        <v>3</v>
      </c>
      <c r="P37">
        <v>412</v>
      </c>
      <c r="Q37" t="s">
        <v>595</v>
      </c>
      <c r="R37" t="s">
        <v>132</v>
      </c>
    </row>
    <row r="38" spans="1:18" x14ac:dyDescent="0.3">
      <c r="A38" t="s">
        <v>466</v>
      </c>
      <c r="B38">
        <v>0</v>
      </c>
      <c r="C38" t="s">
        <v>132</v>
      </c>
      <c r="D38" t="s">
        <v>132</v>
      </c>
      <c r="E38" t="s">
        <v>132</v>
      </c>
      <c r="F38" t="s">
        <v>132</v>
      </c>
      <c r="G38" t="s">
        <v>132</v>
      </c>
      <c r="H38" t="s">
        <v>132</v>
      </c>
      <c r="I38" t="s">
        <v>132</v>
      </c>
      <c r="J38">
        <v>-24.47</v>
      </c>
      <c r="K38" t="s">
        <v>741</v>
      </c>
      <c r="L38" t="s">
        <v>595</v>
      </c>
      <c r="M38" s="74">
        <v>0.77552083333333333</v>
      </c>
      <c r="N38" t="s">
        <v>741</v>
      </c>
      <c r="O38">
        <v>0</v>
      </c>
      <c r="P38">
        <v>296</v>
      </c>
      <c r="Q38" t="s">
        <v>597</v>
      </c>
      <c r="R38" t="s">
        <v>132</v>
      </c>
    </row>
    <row r="39" spans="1:18" x14ac:dyDescent="0.3">
      <c r="A39" t="s">
        <v>467</v>
      </c>
      <c r="B39">
        <v>0</v>
      </c>
      <c r="C39" t="s">
        <v>132</v>
      </c>
      <c r="D39" t="s">
        <v>132</v>
      </c>
      <c r="E39" t="s">
        <v>132</v>
      </c>
      <c r="F39" t="s">
        <v>132</v>
      </c>
      <c r="G39" t="s">
        <v>132</v>
      </c>
      <c r="H39" t="s">
        <v>132</v>
      </c>
      <c r="I39" t="s">
        <v>132</v>
      </c>
      <c r="J39">
        <v>-25.8</v>
      </c>
      <c r="K39" t="s">
        <v>742</v>
      </c>
      <c r="L39" t="s">
        <v>595</v>
      </c>
      <c r="M39" s="74">
        <v>0.77552083333333333</v>
      </c>
      <c r="N39" t="s">
        <v>742</v>
      </c>
      <c r="O39">
        <v>0</v>
      </c>
      <c r="P39">
        <v>92</v>
      </c>
      <c r="Q39" t="s">
        <v>597</v>
      </c>
      <c r="R39" t="s">
        <v>132</v>
      </c>
    </row>
    <row r="40" spans="1:18" x14ac:dyDescent="0.3">
      <c r="A40" t="s">
        <v>468</v>
      </c>
      <c r="B40">
        <v>0</v>
      </c>
      <c r="C40" t="s">
        <v>132</v>
      </c>
      <c r="D40" t="s">
        <v>132</v>
      </c>
      <c r="E40" t="s">
        <v>132</v>
      </c>
      <c r="F40" t="s">
        <v>132</v>
      </c>
      <c r="G40" t="s">
        <v>132</v>
      </c>
      <c r="H40" t="s">
        <v>132</v>
      </c>
      <c r="I40" t="s">
        <v>132</v>
      </c>
      <c r="J40">
        <v>-27.27</v>
      </c>
      <c r="K40" t="s">
        <v>743</v>
      </c>
      <c r="L40" t="s">
        <v>595</v>
      </c>
      <c r="M40" s="74">
        <v>0.77552083333333333</v>
      </c>
      <c r="N40" t="s">
        <v>743</v>
      </c>
      <c r="O40">
        <v>0</v>
      </c>
      <c r="P40">
        <v>339</v>
      </c>
      <c r="Q40" t="s">
        <v>597</v>
      </c>
      <c r="R40" t="s">
        <v>132</v>
      </c>
    </row>
    <row r="41" spans="1:18" x14ac:dyDescent="0.3">
      <c r="A41" t="s">
        <v>248</v>
      </c>
      <c r="B41">
        <v>0</v>
      </c>
      <c r="C41" t="s">
        <v>132</v>
      </c>
      <c r="D41" t="s">
        <v>132</v>
      </c>
      <c r="E41" t="s">
        <v>132</v>
      </c>
      <c r="F41" t="s">
        <v>132</v>
      </c>
      <c r="G41" t="s">
        <v>132</v>
      </c>
      <c r="H41" t="s">
        <v>132</v>
      </c>
      <c r="I41" t="s">
        <v>132</v>
      </c>
      <c r="J41">
        <v>-28.91</v>
      </c>
      <c r="K41" t="s">
        <v>744</v>
      </c>
      <c r="L41" t="s">
        <v>595</v>
      </c>
      <c r="M41" s="74">
        <v>0.77552083333333333</v>
      </c>
      <c r="N41" t="s">
        <v>744</v>
      </c>
      <c r="O41">
        <v>79</v>
      </c>
      <c r="P41">
        <v>562</v>
      </c>
      <c r="Q41" t="s">
        <v>595</v>
      </c>
      <c r="R41" t="s">
        <v>132</v>
      </c>
    </row>
    <row r="42" spans="1:18" x14ac:dyDescent="0.3">
      <c r="A42" t="s">
        <v>461</v>
      </c>
      <c r="B42">
        <v>0</v>
      </c>
      <c r="C42" t="s">
        <v>132</v>
      </c>
      <c r="D42" t="s">
        <v>132</v>
      </c>
      <c r="E42" t="s">
        <v>132</v>
      </c>
      <c r="F42" t="s">
        <v>132</v>
      </c>
      <c r="G42" t="s">
        <v>132</v>
      </c>
      <c r="H42" t="s">
        <v>132</v>
      </c>
      <c r="I42" t="s">
        <v>132</v>
      </c>
      <c r="J42">
        <v>-30.72</v>
      </c>
      <c r="K42" t="s">
        <v>745</v>
      </c>
      <c r="L42" t="s">
        <v>595</v>
      </c>
      <c r="M42" s="74">
        <v>0.77552083333333333</v>
      </c>
      <c r="N42" t="s">
        <v>745</v>
      </c>
      <c r="O42">
        <v>6</v>
      </c>
      <c r="P42">
        <v>192</v>
      </c>
      <c r="Q42" t="s">
        <v>595</v>
      </c>
      <c r="R42" t="s">
        <v>132</v>
      </c>
    </row>
    <row r="43" spans="1:18" x14ac:dyDescent="0.3">
      <c r="A43" t="s">
        <v>249</v>
      </c>
      <c r="B43">
        <v>0</v>
      </c>
      <c r="C43" t="s">
        <v>132</v>
      </c>
      <c r="D43" t="s">
        <v>132</v>
      </c>
      <c r="E43" t="s">
        <v>132</v>
      </c>
      <c r="F43" t="s">
        <v>132</v>
      </c>
      <c r="G43" t="s">
        <v>132</v>
      </c>
      <c r="H43" t="s">
        <v>132</v>
      </c>
      <c r="I43" t="s">
        <v>132</v>
      </c>
      <c r="J43">
        <v>-32.71</v>
      </c>
      <c r="K43" t="s">
        <v>746</v>
      </c>
      <c r="L43" t="s">
        <v>595</v>
      </c>
      <c r="M43" s="74">
        <v>0.77552083333333333</v>
      </c>
      <c r="N43" t="s">
        <v>746</v>
      </c>
      <c r="O43">
        <v>126</v>
      </c>
      <c r="P43">
        <v>630</v>
      </c>
      <c r="Q43" t="s">
        <v>595</v>
      </c>
      <c r="R43" t="s">
        <v>132</v>
      </c>
    </row>
    <row r="44" spans="1:18" x14ac:dyDescent="0.3">
      <c r="A44" t="s">
        <v>459</v>
      </c>
      <c r="B44">
        <v>0</v>
      </c>
      <c r="C44" t="s">
        <v>132</v>
      </c>
      <c r="D44" t="s">
        <v>132</v>
      </c>
      <c r="E44" t="s">
        <v>132</v>
      </c>
      <c r="F44" t="s">
        <v>132</v>
      </c>
      <c r="G44" t="s">
        <v>132</v>
      </c>
      <c r="H44" t="s">
        <v>132</v>
      </c>
      <c r="I44" t="s">
        <v>132</v>
      </c>
      <c r="J44">
        <v>-34.92</v>
      </c>
      <c r="K44" t="s">
        <v>747</v>
      </c>
      <c r="L44" t="s">
        <v>595</v>
      </c>
      <c r="M44" s="74">
        <v>0.77552083333333333</v>
      </c>
      <c r="N44" t="s">
        <v>747</v>
      </c>
      <c r="O44">
        <v>0</v>
      </c>
      <c r="P44">
        <v>852</v>
      </c>
      <c r="Q44" t="s">
        <v>595</v>
      </c>
      <c r="R44" t="s">
        <v>132</v>
      </c>
    </row>
    <row r="45" spans="1:18" x14ac:dyDescent="0.3">
      <c r="A45" t="s">
        <v>250</v>
      </c>
      <c r="B45">
        <v>0</v>
      </c>
      <c r="C45" t="s">
        <v>132</v>
      </c>
      <c r="D45" t="s">
        <v>132</v>
      </c>
      <c r="E45" t="s">
        <v>132</v>
      </c>
      <c r="F45" t="s">
        <v>132</v>
      </c>
      <c r="G45" t="s">
        <v>132</v>
      </c>
      <c r="H45" t="s">
        <v>132</v>
      </c>
      <c r="I45" t="s">
        <v>132</v>
      </c>
      <c r="J45">
        <v>-37.340000000000003</v>
      </c>
      <c r="K45" t="s">
        <v>748</v>
      </c>
      <c r="L45" t="s">
        <v>595</v>
      </c>
      <c r="M45" s="74">
        <v>0.77552083333333333</v>
      </c>
      <c r="N45" t="s">
        <v>748</v>
      </c>
      <c r="O45">
        <v>55</v>
      </c>
      <c r="P45">
        <v>4.2590000000000003</v>
      </c>
      <c r="Q45" t="s">
        <v>595</v>
      </c>
      <c r="R45" t="s">
        <v>132</v>
      </c>
    </row>
    <row r="46" spans="1:18" x14ac:dyDescent="0.3">
      <c r="A46" t="s">
        <v>457</v>
      </c>
      <c r="B46">
        <v>0</v>
      </c>
      <c r="C46" t="s">
        <v>132</v>
      </c>
      <c r="D46" t="s">
        <v>132</v>
      </c>
      <c r="E46" t="s">
        <v>132</v>
      </c>
      <c r="F46" t="s">
        <v>132</v>
      </c>
      <c r="G46" t="s">
        <v>132</v>
      </c>
      <c r="H46" t="s">
        <v>132</v>
      </c>
      <c r="I46" t="s">
        <v>132</v>
      </c>
      <c r="J46">
        <v>-39.9</v>
      </c>
      <c r="K46" t="s">
        <v>749</v>
      </c>
      <c r="L46" t="s">
        <v>595</v>
      </c>
      <c r="M46" s="74">
        <v>0.77552083333333333</v>
      </c>
      <c r="N46" t="s">
        <v>749</v>
      </c>
      <c r="O46">
        <v>3</v>
      </c>
      <c r="P46">
        <v>1.7629999999999999</v>
      </c>
      <c r="Q46" t="s">
        <v>595</v>
      </c>
      <c r="R46" t="s">
        <v>132</v>
      </c>
    </row>
    <row r="47" spans="1:18" x14ac:dyDescent="0.3">
      <c r="A47" t="s">
        <v>251</v>
      </c>
      <c r="B47">
        <v>0</v>
      </c>
      <c r="C47" t="s">
        <v>132</v>
      </c>
      <c r="D47" t="s">
        <v>132</v>
      </c>
      <c r="E47" t="s">
        <v>132</v>
      </c>
      <c r="F47" t="s">
        <v>132</v>
      </c>
      <c r="G47" t="s">
        <v>132</v>
      </c>
      <c r="H47" t="s">
        <v>132</v>
      </c>
      <c r="I47" t="s">
        <v>132</v>
      </c>
      <c r="J47">
        <v>-42.65</v>
      </c>
      <c r="K47" t="s">
        <v>750</v>
      </c>
      <c r="L47" t="s">
        <v>595</v>
      </c>
      <c r="M47" s="74">
        <v>0.77552083333333333</v>
      </c>
      <c r="N47" t="s">
        <v>750</v>
      </c>
      <c r="O47">
        <v>98</v>
      </c>
      <c r="P47">
        <v>3.5550000000000002</v>
      </c>
      <c r="Q47" t="s">
        <v>595</v>
      </c>
      <c r="R47" t="s">
        <v>132</v>
      </c>
    </row>
    <row r="48" spans="1:18" x14ac:dyDescent="0.3">
      <c r="A48" t="s">
        <v>458</v>
      </c>
      <c r="B48">
        <v>0</v>
      </c>
      <c r="C48" t="s">
        <v>132</v>
      </c>
      <c r="D48" t="s">
        <v>132</v>
      </c>
      <c r="E48" t="s">
        <v>132</v>
      </c>
      <c r="F48" t="s">
        <v>132</v>
      </c>
      <c r="G48" t="s">
        <v>132</v>
      </c>
      <c r="H48" t="s">
        <v>132</v>
      </c>
      <c r="I48" t="s">
        <v>132</v>
      </c>
      <c r="J48">
        <v>-45.49</v>
      </c>
      <c r="K48" t="s">
        <v>751</v>
      </c>
      <c r="L48" t="s">
        <v>595</v>
      </c>
      <c r="M48" s="74">
        <v>0.77552083333333333</v>
      </c>
      <c r="N48" t="s">
        <v>751</v>
      </c>
      <c r="O48">
        <v>3</v>
      </c>
      <c r="P48">
        <v>1.1120000000000001</v>
      </c>
      <c r="Q48" t="s">
        <v>595</v>
      </c>
      <c r="R48" t="s">
        <v>132</v>
      </c>
    </row>
    <row r="49" spans="1:18" x14ac:dyDescent="0.3">
      <c r="A49" t="s">
        <v>252</v>
      </c>
      <c r="B49">
        <v>0</v>
      </c>
      <c r="C49" t="s">
        <v>132</v>
      </c>
      <c r="D49" t="s">
        <v>132</v>
      </c>
      <c r="E49" t="s">
        <v>132</v>
      </c>
      <c r="F49" t="s">
        <v>132</v>
      </c>
      <c r="G49" t="s">
        <v>132</v>
      </c>
      <c r="H49" t="s">
        <v>132</v>
      </c>
      <c r="I49" t="s">
        <v>132</v>
      </c>
      <c r="J49">
        <v>-48.38</v>
      </c>
      <c r="K49" t="s">
        <v>752</v>
      </c>
      <c r="L49" t="s">
        <v>595</v>
      </c>
      <c r="M49" s="74">
        <v>0.77552083333333333</v>
      </c>
      <c r="N49" t="s">
        <v>752</v>
      </c>
      <c r="O49">
        <v>840</v>
      </c>
      <c r="P49">
        <v>5.8120000000000003</v>
      </c>
      <c r="Q49" t="s">
        <v>595</v>
      </c>
      <c r="R49" t="s">
        <v>132</v>
      </c>
    </row>
    <row r="50" spans="1:18" x14ac:dyDescent="0.3">
      <c r="A50" t="s">
        <v>453</v>
      </c>
      <c r="B50">
        <v>0</v>
      </c>
      <c r="C50" t="s">
        <v>132</v>
      </c>
      <c r="D50" t="s">
        <v>132</v>
      </c>
      <c r="E50" t="s">
        <v>132</v>
      </c>
      <c r="F50" t="s">
        <v>132</v>
      </c>
      <c r="G50" t="s">
        <v>132</v>
      </c>
      <c r="H50" t="s">
        <v>132</v>
      </c>
      <c r="I50" t="s">
        <v>132</v>
      </c>
      <c r="J50">
        <v>-51.32</v>
      </c>
      <c r="K50" t="s">
        <v>753</v>
      </c>
      <c r="L50" t="s">
        <v>595</v>
      </c>
      <c r="M50" s="74">
        <v>0.77552083333333333</v>
      </c>
      <c r="N50" t="s">
        <v>753</v>
      </c>
      <c r="O50">
        <v>0</v>
      </c>
      <c r="P50">
        <v>614</v>
      </c>
      <c r="Q50" t="s">
        <v>595</v>
      </c>
      <c r="R50" t="s">
        <v>132</v>
      </c>
    </row>
    <row r="51" spans="1:18" x14ac:dyDescent="0.3">
      <c r="A51" t="s">
        <v>253</v>
      </c>
      <c r="B51">
        <v>0</v>
      </c>
      <c r="C51" t="s">
        <v>132</v>
      </c>
      <c r="D51" t="s">
        <v>132</v>
      </c>
      <c r="E51" t="s">
        <v>132</v>
      </c>
      <c r="F51" t="s">
        <v>132</v>
      </c>
      <c r="G51" t="s">
        <v>132</v>
      </c>
      <c r="H51" t="s">
        <v>132</v>
      </c>
      <c r="I51" t="s">
        <v>132</v>
      </c>
      <c r="J51">
        <v>-54.21</v>
      </c>
      <c r="K51" t="s">
        <v>754</v>
      </c>
      <c r="L51" t="s">
        <v>595</v>
      </c>
      <c r="M51" s="74">
        <v>0.77552083333333333</v>
      </c>
      <c r="N51" t="s">
        <v>754</v>
      </c>
      <c r="O51">
        <v>560</v>
      </c>
      <c r="P51">
        <v>5.5979999999999999</v>
      </c>
      <c r="Q51" t="s">
        <v>595</v>
      </c>
      <c r="R51" t="s">
        <v>132</v>
      </c>
    </row>
    <row r="52" spans="1:18" x14ac:dyDescent="0.3">
      <c r="A52" t="s">
        <v>454</v>
      </c>
      <c r="B52">
        <v>0</v>
      </c>
      <c r="C52" t="s">
        <v>132</v>
      </c>
      <c r="D52" t="s">
        <v>132</v>
      </c>
      <c r="E52" t="s">
        <v>132</v>
      </c>
      <c r="F52" t="s">
        <v>132</v>
      </c>
      <c r="G52" t="s">
        <v>132</v>
      </c>
      <c r="H52" t="s">
        <v>132</v>
      </c>
      <c r="I52" t="s">
        <v>132</v>
      </c>
      <c r="J52">
        <v>-57.04</v>
      </c>
      <c r="K52" t="s">
        <v>755</v>
      </c>
      <c r="L52" t="s">
        <v>595</v>
      </c>
      <c r="M52" s="74">
        <v>0.77552083333333333</v>
      </c>
      <c r="N52" t="s">
        <v>755</v>
      </c>
      <c r="O52">
        <v>125</v>
      </c>
      <c r="P52">
        <v>3.649</v>
      </c>
      <c r="Q52" t="s">
        <v>595</v>
      </c>
      <c r="R52" t="s">
        <v>132</v>
      </c>
    </row>
    <row r="53" spans="1:18" x14ac:dyDescent="0.3">
      <c r="A53" t="s">
        <v>254</v>
      </c>
      <c r="B53">
        <v>0</v>
      </c>
      <c r="C53" t="s">
        <v>132</v>
      </c>
      <c r="D53" t="s">
        <v>132</v>
      </c>
      <c r="E53" t="s">
        <v>132</v>
      </c>
      <c r="F53" t="s">
        <v>132</v>
      </c>
      <c r="G53" t="s">
        <v>132</v>
      </c>
      <c r="H53" t="s">
        <v>132</v>
      </c>
      <c r="I53" t="s">
        <v>132</v>
      </c>
      <c r="J53">
        <v>-59.72</v>
      </c>
      <c r="K53" t="s">
        <v>756</v>
      </c>
      <c r="L53" t="s">
        <v>595</v>
      </c>
      <c r="M53" s="74">
        <v>0.77552083333333333</v>
      </c>
      <c r="N53" t="s">
        <v>756</v>
      </c>
      <c r="O53">
        <v>641</v>
      </c>
      <c r="P53">
        <v>4.0919999999999996</v>
      </c>
      <c r="Q53" t="s">
        <v>595</v>
      </c>
      <c r="R53" t="s">
        <v>132</v>
      </c>
    </row>
    <row r="54" spans="1:18" x14ac:dyDescent="0.3">
      <c r="A54" t="s">
        <v>455</v>
      </c>
      <c r="B54">
        <v>0</v>
      </c>
      <c r="C54" t="s">
        <v>132</v>
      </c>
      <c r="D54" t="s">
        <v>132</v>
      </c>
      <c r="E54" t="s">
        <v>132</v>
      </c>
      <c r="F54" t="s">
        <v>132</v>
      </c>
      <c r="G54" t="s">
        <v>132</v>
      </c>
      <c r="H54" t="s">
        <v>132</v>
      </c>
      <c r="I54" t="s">
        <v>132</v>
      </c>
      <c r="J54">
        <v>-62.27</v>
      </c>
      <c r="K54" t="s">
        <v>757</v>
      </c>
      <c r="L54" t="s">
        <v>595</v>
      </c>
      <c r="M54" s="74">
        <v>0.77552083333333333</v>
      </c>
      <c r="N54" t="s">
        <v>757</v>
      </c>
      <c r="O54">
        <v>1.2110000000000001</v>
      </c>
      <c r="P54">
        <v>6.8680000000000003</v>
      </c>
      <c r="Q54" t="s">
        <v>595</v>
      </c>
      <c r="R54" t="s">
        <v>132</v>
      </c>
    </row>
    <row r="55" spans="1:18" x14ac:dyDescent="0.3">
      <c r="A55" t="s">
        <v>255</v>
      </c>
      <c r="B55">
        <v>0</v>
      </c>
      <c r="C55" t="s">
        <v>132</v>
      </c>
      <c r="D55" t="s">
        <v>132</v>
      </c>
      <c r="E55" t="s">
        <v>132</v>
      </c>
      <c r="F55" t="s">
        <v>132</v>
      </c>
      <c r="G55" t="s">
        <v>132</v>
      </c>
      <c r="H55" t="s">
        <v>132</v>
      </c>
      <c r="I55" t="s">
        <v>132</v>
      </c>
      <c r="J55">
        <v>-64.7</v>
      </c>
      <c r="K55" t="s">
        <v>758</v>
      </c>
      <c r="L55" t="s">
        <v>595</v>
      </c>
      <c r="M55" s="74">
        <v>0.77552083333333333</v>
      </c>
      <c r="N55" t="s">
        <v>758</v>
      </c>
      <c r="O55">
        <v>738</v>
      </c>
      <c r="P55">
        <v>8.8209999999999997</v>
      </c>
      <c r="Q55" t="s">
        <v>595</v>
      </c>
      <c r="R55" t="s">
        <v>132</v>
      </c>
    </row>
    <row r="56" spans="1:18" x14ac:dyDescent="0.3">
      <c r="A56" t="s">
        <v>456</v>
      </c>
      <c r="B56">
        <v>0</v>
      </c>
      <c r="C56" t="s">
        <v>132</v>
      </c>
      <c r="D56" t="s">
        <v>132</v>
      </c>
      <c r="E56" t="s">
        <v>132</v>
      </c>
      <c r="F56" t="s">
        <v>132</v>
      </c>
      <c r="G56" t="s">
        <v>132</v>
      </c>
      <c r="H56" t="s">
        <v>132</v>
      </c>
      <c r="I56" t="s">
        <v>132</v>
      </c>
      <c r="J56">
        <v>-66.95</v>
      </c>
      <c r="K56" t="s">
        <v>759</v>
      </c>
      <c r="L56" t="s">
        <v>595</v>
      </c>
      <c r="M56" s="74">
        <v>0.77552083333333333</v>
      </c>
      <c r="N56" t="s">
        <v>759</v>
      </c>
      <c r="O56">
        <v>17</v>
      </c>
      <c r="P56">
        <v>2.016</v>
      </c>
      <c r="Q56" t="s">
        <v>595</v>
      </c>
      <c r="R56" t="s">
        <v>132</v>
      </c>
    </row>
    <row r="57" spans="1:18" x14ac:dyDescent="0.3">
      <c r="A57" t="s">
        <v>256</v>
      </c>
      <c r="B57">
        <v>0</v>
      </c>
      <c r="C57" t="s">
        <v>132</v>
      </c>
      <c r="D57" t="s">
        <v>132</v>
      </c>
      <c r="E57" t="s">
        <v>132</v>
      </c>
      <c r="F57" t="s">
        <v>132</v>
      </c>
      <c r="G57" t="s">
        <v>132</v>
      </c>
      <c r="H57" t="s">
        <v>132</v>
      </c>
      <c r="I57" t="s">
        <v>132</v>
      </c>
      <c r="J57">
        <v>-69</v>
      </c>
      <c r="K57" t="s">
        <v>760</v>
      </c>
      <c r="L57" t="s">
        <v>595</v>
      </c>
      <c r="M57" s="74">
        <v>0.77552083333333333</v>
      </c>
      <c r="N57" t="s">
        <v>760</v>
      </c>
      <c r="O57">
        <v>1.9259999999999999</v>
      </c>
      <c r="P57">
        <v>8.3149999999999995</v>
      </c>
      <c r="Q57" t="s">
        <v>595</v>
      </c>
      <c r="R57" t="s">
        <v>132</v>
      </c>
    </row>
    <row r="58" spans="1:18" x14ac:dyDescent="0.3">
      <c r="A58" t="s">
        <v>451</v>
      </c>
      <c r="B58">
        <v>0</v>
      </c>
      <c r="C58" t="s">
        <v>132</v>
      </c>
      <c r="D58" t="s">
        <v>132</v>
      </c>
      <c r="E58" t="s">
        <v>132</v>
      </c>
      <c r="F58" t="s">
        <v>132</v>
      </c>
      <c r="G58" t="s">
        <v>132</v>
      </c>
      <c r="H58" t="s">
        <v>132</v>
      </c>
      <c r="I58" t="s">
        <v>132</v>
      </c>
      <c r="J58">
        <v>-70.95</v>
      </c>
      <c r="K58" t="s">
        <v>761</v>
      </c>
      <c r="L58" t="s">
        <v>595</v>
      </c>
      <c r="M58" s="74">
        <v>0.77552083333333333</v>
      </c>
      <c r="N58" t="s">
        <v>761</v>
      </c>
      <c r="O58">
        <v>293</v>
      </c>
      <c r="P58">
        <v>1.361</v>
      </c>
      <c r="Q58" t="s">
        <v>596</v>
      </c>
      <c r="R58" t="s">
        <v>132</v>
      </c>
    </row>
    <row r="59" spans="1:18" x14ac:dyDescent="0.3">
      <c r="A59" t="s">
        <v>257</v>
      </c>
      <c r="B59">
        <v>0</v>
      </c>
      <c r="C59" t="s">
        <v>132</v>
      </c>
      <c r="D59" t="s">
        <v>132</v>
      </c>
      <c r="E59" t="s">
        <v>132</v>
      </c>
      <c r="F59" t="s">
        <v>132</v>
      </c>
      <c r="G59" t="s">
        <v>132</v>
      </c>
      <c r="H59" t="s">
        <v>132</v>
      </c>
      <c r="I59" t="s">
        <v>132</v>
      </c>
      <c r="J59">
        <v>-72.760000000000005</v>
      </c>
      <c r="K59" t="s">
        <v>762</v>
      </c>
      <c r="L59" t="s">
        <v>595</v>
      </c>
      <c r="M59" s="74">
        <v>0.77552083333333333</v>
      </c>
      <c r="N59" t="s">
        <v>762</v>
      </c>
      <c r="O59">
        <v>527</v>
      </c>
      <c r="P59">
        <v>2.4239999999999999</v>
      </c>
      <c r="Q59" t="s">
        <v>595</v>
      </c>
      <c r="R59" t="s">
        <v>132</v>
      </c>
    </row>
    <row r="60" spans="1:18" x14ac:dyDescent="0.3">
      <c r="A60" t="s">
        <v>452</v>
      </c>
      <c r="B60">
        <v>0</v>
      </c>
      <c r="C60" t="s">
        <v>132</v>
      </c>
      <c r="D60" t="s">
        <v>132</v>
      </c>
      <c r="E60" t="s">
        <v>132</v>
      </c>
      <c r="F60" t="s">
        <v>132</v>
      </c>
      <c r="G60" t="s">
        <v>132</v>
      </c>
      <c r="H60" t="s">
        <v>132</v>
      </c>
      <c r="I60" t="s">
        <v>132</v>
      </c>
      <c r="J60">
        <v>-74.510000000000005</v>
      </c>
      <c r="K60" t="s">
        <v>593</v>
      </c>
      <c r="L60" t="s">
        <v>595</v>
      </c>
      <c r="M60" s="74">
        <v>0.77552083333333333</v>
      </c>
      <c r="N60" t="s">
        <v>593</v>
      </c>
      <c r="O60">
        <v>918</v>
      </c>
      <c r="P60">
        <v>1.5629999999999999</v>
      </c>
      <c r="Q60" t="s">
        <v>595</v>
      </c>
      <c r="R60" t="s">
        <v>132</v>
      </c>
    </row>
    <row r="61" spans="1:18" x14ac:dyDescent="0.3">
      <c r="A61" t="s">
        <v>258</v>
      </c>
      <c r="B61">
        <v>0</v>
      </c>
      <c r="C61" t="s">
        <v>132</v>
      </c>
      <c r="D61" t="s">
        <v>132</v>
      </c>
      <c r="E61" t="s">
        <v>132</v>
      </c>
      <c r="F61" t="s">
        <v>132</v>
      </c>
      <c r="G61" t="s">
        <v>132</v>
      </c>
      <c r="H61" t="s">
        <v>132</v>
      </c>
      <c r="I61" t="s">
        <v>132</v>
      </c>
      <c r="J61">
        <v>-76.010000000000005</v>
      </c>
      <c r="K61" t="s">
        <v>763</v>
      </c>
      <c r="L61" t="s">
        <v>595</v>
      </c>
      <c r="M61" s="74">
        <v>0.77552083333333333</v>
      </c>
      <c r="N61" t="s">
        <v>763</v>
      </c>
      <c r="O61">
        <v>3.585</v>
      </c>
      <c r="P61">
        <v>6.9489999999999998</v>
      </c>
      <c r="Q61" t="s">
        <v>595</v>
      </c>
      <c r="R61" t="s">
        <v>132</v>
      </c>
    </row>
    <row r="62" spans="1:18" x14ac:dyDescent="0.3">
      <c r="A62" t="s">
        <v>259</v>
      </c>
      <c r="B62">
        <v>0</v>
      </c>
      <c r="C62" t="s">
        <v>132</v>
      </c>
      <c r="D62" t="s">
        <v>132</v>
      </c>
      <c r="E62" t="s">
        <v>132</v>
      </c>
      <c r="F62" t="s">
        <v>132</v>
      </c>
      <c r="G62" t="s">
        <v>132</v>
      </c>
      <c r="H62" t="s">
        <v>132</v>
      </c>
      <c r="I62" t="s">
        <v>132</v>
      </c>
      <c r="J62">
        <v>-77.36</v>
      </c>
      <c r="K62" t="s">
        <v>764</v>
      </c>
      <c r="L62" t="s">
        <v>595</v>
      </c>
      <c r="M62" s="74">
        <v>0.77552083333333333</v>
      </c>
      <c r="N62" t="s">
        <v>764</v>
      </c>
      <c r="O62">
        <v>705</v>
      </c>
      <c r="P62">
        <v>1.788</v>
      </c>
      <c r="Q62" t="s">
        <v>595</v>
      </c>
      <c r="R62" t="s">
        <v>132</v>
      </c>
    </row>
    <row r="63" spans="1:18" x14ac:dyDescent="0.3">
      <c r="A63" t="s">
        <v>260</v>
      </c>
      <c r="B63">
        <v>0</v>
      </c>
      <c r="C63" t="s">
        <v>132</v>
      </c>
      <c r="D63" t="s">
        <v>132</v>
      </c>
      <c r="E63" t="s">
        <v>132</v>
      </c>
      <c r="F63" t="s">
        <v>132</v>
      </c>
      <c r="G63" t="s">
        <v>132</v>
      </c>
      <c r="H63" t="s">
        <v>132</v>
      </c>
      <c r="I63" t="s">
        <v>132</v>
      </c>
      <c r="J63">
        <v>-78.59</v>
      </c>
      <c r="K63" t="s">
        <v>765</v>
      </c>
      <c r="L63" t="s">
        <v>595</v>
      </c>
      <c r="M63" s="74">
        <v>0.77552083333333333</v>
      </c>
      <c r="N63" t="s">
        <v>765</v>
      </c>
      <c r="O63">
        <v>577</v>
      </c>
      <c r="P63">
        <v>2.4889999999999999</v>
      </c>
      <c r="Q63" t="s">
        <v>595</v>
      </c>
      <c r="R63" t="s">
        <v>132</v>
      </c>
    </row>
    <row r="64" spans="1:18" x14ac:dyDescent="0.3">
      <c r="A64" t="s">
        <v>261</v>
      </c>
      <c r="B64">
        <v>0</v>
      </c>
      <c r="C64" t="s">
        <v>132</v>
      </c>
      <c r="D64" t="s">
        <v>132</v>
      </c>
      <c r="E64" t="s">
        <v>132</v>
      </c>
      <c r="F64" t="s">
        <v>132</v>
      </c>
      <c r="G64" t="s">
        <v>132</v>
      </c>
      <c r="H64" t="s">
        <v>132</v>
      </c>
      <c r="I64" t="s">
        <v>132</v>
      </c>
      <c r="J64">
        <v>-79.430000000000007</v>
      </c>
      <c r="K64" t="s">
        <v>766</v>
      </c>
      <c r="L64" t="s">
        <v>595</v>
      </c>
      <c r="M64" s="74">
        <v>0.77552083333333333</v>
      </c>
      <c r="N64" t="s">
        <v>766</v>
      </c>
      <c r="O64">
        <v>293</v>
      </c>
      <c r="P64">
        <v>711</v>
      </c>
      <c r="Q64" t="s">
        <v>595</v>
      </c>
      <c r="R64" t="s">
        <v>132</v>
      </c>
    </row>
    <row r="65" spans="1:18" x14ac:dyDescent="0.3">
      <c r="A65" t="s">
        <v>262</v>
      </c>
      <c r="B65">
        <v>0</v>
      </c>
      <c r="C65" t="s">
        <v>132</v>
      </c>
      <c r="D65" t="s">
        <v>132</v>
      </c>
      <c r="E65" t="s">
        <v>132</v>
      </c>
      <c r="F65" t="s">
        <v>132</v>
      </c>
      <c r="G65" t="s">
        <v>132</v>
      </c>
      <c r="H65" t="s">
        <v>132</v>
      </c>
      <c r="I65" t="s">
        <v>132</v>
      </c>
      <c r="J65">
        <v>-80.17</v>
      </c>
      <c r="K65" t="s">
        <v>767</v>
      </c>
      <c r="L65" t="s">
        <v>595</v>
      </c>
      <c r="M65" s="74">
        <v>0.77552083333333333</v>
      </c>
      <c r="N65" t="s">
        <v>767</v>
      </c>
      <c r="O65">
        <v>2.673</v>
      </c>
      <c r="P65">
        <v>4.4349999999999996</v>
      </c>
      <c r="Q65" t="s">
        <v>595</v>
      </c>
      <c r="R65" t="s">
        <v>132</v>
      </c>
    </row>
    <row r="66" spans="1:18" x14ac:dyDescent="0.3">
      <c r="A66" t="s">
        <v>263</v>
      </c>
      <c r="B66">
        <v>0</v>
      </c>
      <c r="C66" t="s">
        <v>132</v>
      </c>
      <c r="D66" t="s">
        <v>132</v>
      </c>
      <c r="E66" t="s">
        <v>132</v>
      </c>
      <c r="F66" t="s">
        <v>132</v>
      </c>
      <c r="G66" t="s">
        <v>132</v>
      </c>
      <c r="H66" t="s">
        <v>132</v>
      </c>
      <c r="I66" t="s">
        <v>132</v>
      </c>
      <c r="J66">
        <v>-80.66</v>
      </c>
      <c r="K66" t="s">
        <v>768</v>
      </c>
      <c r="L66" t="s">
        <v>595</v>
      </c>
      <c r="M66" s="74">
        <v>0.77552083333333333</v>
      </c>
      <c r="N66" t="s">
        <v>768</v>
      </c>
      <c r="O66">
        <v>67</v>
      </c>
      <c r="P66">
        <v>874</v>
      </c>
      <c r="Q66" t="s">
        <v>595</v>
      </c>
      <c r="R66" t="s">
        <v>132</v>
      </c>
    </row>
    <row r="67" spans="1:18" x14ac:dyDescent="0.3">
      <c r="A67" t="s">
        <v>264</v>
      </c>
      <c r="B67">
        <v>0</v>
      </c>
      <c r="C67" t="s">
        <v>132</v>
      </c>
      <c r="D67" t="s">
        <v>132</v>
      </c>
      <c r="E67" t="s">
        <v>132</v>
      </c>
      <c r="F67" t="s">
        <v>132</v>
      </c>
      <c r="G67" t="s">
        <v>132</v>
      </c>
      <c r="H67" t="s">
        <v>132</v>
      </c>
      <c r="I67" t="s">
        <v>132</v>
      </c>
      <c r="J67">
        <v>-80.78</v>
      </c>
      <c r="K67" t="s">
        <v>769</v>
      </c>
      <c r="L67" t="s">
        <v>595</v>
      </c>
      <c r="M67" s="74">
        <v>0.77552083333333333</v>
      </c>
      <c r="N67" t="s">
        <v>769</v>
      </c>
      <c r="O67">
        <v>424</v>
      </c>
      <c r="P67">
        <v>12.948</v>
      </c>
      <c r="Q67" t="s">
        <v>595</v>
      </c>
      <c r="R67" t="s">
        <v>132</v>
      </c>
    </row>
    <row r="68" spans="1:18" x14ac:dyDescent="0.3">
      <c r="A68" t="s">
        <v>265</v>
      </c>
      <c r="B68">
        <v>0</v>
      </c>
      <c r="C68" t="s">
        <v>132</v>
      </c>
      <c r="D68" t="s">
        <v>132</v>
      </c>
      <c r="E68" t="s">
        <v>132</v>
      </c>
      <c r="F68" t="s">
        <v>132</v>
      </c>
      <c r="G68" t="s">
        <v>132</v>
      </c>
      <c r="H68" t="s">
        <v>132</v>
      </c>
      <c r="I68" t="s">
        <v>132</v>
      </c>
      <c r="J68">
        <v>-80.790000000000006</v>
      </c>
      <c r="K68" t="s">
        <v>770</v>
      </c>
      <c r="L68" t="s">
        <v>595</v>
      </c>
      <c r="M68" s="74">
        <v>0.77552083333333333</v>
      </c>
      <c r="N68" t="s">
        <v>770</v>
      </c>
      <c r="O68">
        <v>118</v>
      </c>
      <c r="P68">
        <v>760</v>
      </c>
      <c r="Q68" t="s">
        <v>595</v>
      </c>
      <c r="R68" t="s">
        <v>132</v>
      </c>
    </row>
    <row r="69" spans="1:18" x14ac:dyDescent="0.3">
      <c r="A69" t="s">
        <v>266</v>
      </c>
      <c r="B69">
        <v>0</v>
      </c>
      <c r="C69" t="s">
        <v>132</v>
      </c>
      <c r="D69" t="s">
        <v>132</v>
      </c>
      <c r="E69" t="s">
        <v>132</v>
      </c>
      <c r="F69" t="s">
        <v>132</v>
      </c>
      <c r="G69" t="s">
        <v>132</v>
      </c>
      <c r="H69" t="s">
        <v>132</v>
      </c>
      <c r="I69" t="s">
        <v>132</v>
      </c>
      <c r="J69">
        <v>-80.67</v>
      </c>
      <c r="K69" t="s">
        <v>594</v>
      </c>
      <c r="L69" t="s">
        <v>595</v>
      </c>
      <c r="M69" s="74">
        <v>0.77552083333333333</v>
      </c>
      <c r="N69" t="s">
        <v>594</v>
      </c>
      <c r="O69">
        <v>390</v>
      </c>
      <c r="P69">
        <v>18.606999999999999</v>
      </c>
      <c r="Q69" t="s">
        <v>595</v>
      </c>
      <c r="R69" t="s">
        <v>132</v>
      </c>
    </row>
    <row r="70" spans="1:18" x14ac:dyDescent="0.3">
      <c r="A70" t="s">
        <v>267</v>
      </c>
      <c r="B70">
        <v>0</v>
      </c>
      <c r="C70" t="s">
        <v>132</v>
      </c>
      <c r="D70" t="s">
        <v>132</v>
      </c>
      <c r="E70" t="s">
        <v>132</v>
      </c>
      <c r="F70" t="s">
        <v>132</v>
      </c>
      <c r="G70" t="s">
        <v>132</v>
      </c>
      <c r="H70" t="s">
        <v>132</v>
      </c>
      <c r="I70" t="s">
        <v>132</v>
      </c>
      <c r="J70">
        <v>-80.349999999999994</v>
      </c>
      <c r="K70" t="s">
        <v>771</v>
      </c>
      <c r="L70" t="s">
        <v>595</v>
      </c>
      <c r="M70" s="74">
        <v>0.77552083333333333</v>
      </c>
      <c r="N70" t="s">
        <v>771</v>
      </c>
      <c r="O70">
        <v>378</v>
      </c>
      <c r="P70">
        <v>1.2490000000000001</v>
      </c>
      <c r="Q70" t="s">
        <v>595</v>
      </c>
      <c r="R70" t="s">
        <v>132</v>
      </c>
    </row>
    <row r="71" spans="1:18" x14ac:dyDescent="0.3">
      <c r="A71" t="s">
        <v>268</v>
      </c>
      <c r="B71">
        <v>0</v>
      </c>
      <c r="C71" t="s">
        <v>132</v>
      </c>
      <c r="D71" t="s">
        <v>132</v>
      </c>
      <c r="E71" t="s">
        <v>132</v>
      </c>
      <c r="F71" t="s">
        <v>132</v>
      </c>
      <c r="G71" t="s">
        <v>132</v>
      </c>
      <c r="H71" t="s">
        <v>132</v>
      </c>
      <c r="I71" t="s">
        <v>132</v>
      </c>
      <c r="J71">
        <v>-79.94</v>
      </c>
      <c r="K71" t="s">
        <v>772</v>
      </c>
      <c r="L71" t="s">
        <v>595</v>
      </c>
      <c r="M71" s="74">
        <v>0.77552083333333333</v>
      </c>
      <c r="N71" t="s">
        <v>772</v>
      </c>
      <c r="O71">
        <v>44</v>
      </c>
      <c r="P71">
        <v>3.37</v>
      </c>
      <c r="Q71" t="s">
        <v>595</v>
      </c>
      <c r="R71" t="s">
        <v>132</v>
      </c>
    </row>
    <row r="72" spans="1:18" x14ac:dyDescent="0.3">
      <c r="A72" t="s">
        <v>269</v>
      </c>
      <c r="B72">
        <v>0</v>
      </c>
      <c r="C72" t="s">
        <v>132</v>
      </c>
      <c r="D72" t="s">
        <v>132</v>
      </c>
      <c r="E72" t="s">
        <v>132</v>
      </c>
      <c r="F72" t="s">
        <v>132</v>
      </c>
      <c r="G72" t="s">
        <v>132</v>
      </c>
      <c r="H72" t="s">
        <v>132</v>
      </c>
      <c r="I72" t="s">
        <v>132</v>
      </c>
      <c r="J72">
        <v>-79.5</v>
      </c>
      <c r="K72" t="s">
        <v>773</v>
      </c>
      <c r="L72" t="s">
        <v>595</v>
      </c>
      <c r="M72" s="74">
        <v>0.77552083333333333</v>
      </c>
      <c r="N72" t="s">
        <v>773</v>
      </c>
      <c r="O72">
        <v>2</v>
      </c>
      <c r="P72">
        <v>646</v>
      </c>
      <c r="Q72" t="s">
        <v>595</v>
      </c>
      <c r="R72" t="s">
        <v>132</v>
      </c>
    </row>
    <row r="73" spans="1:18" x14ac:dyDescent="0.3">
      <c r="A73" t="s">
        <v>270</v>
      </c>
      <c r="B73">
        <v>0</v>
      </c>
      <c r="C73" t="s">
        <v>132</v>
      </c>
      <c r="D73" t="s">
        <v>132</v>
      </c>
      <c r="E73" t="s">
        <v>132</v>
      </c>
      <c r="F73" t="s">
        <v>132</v>
      </c>
      <c r="G73" t="s">
        <v>132</v>
      </c>
      <c r="H73" t="s">
        <v>132</v>
      </c>
      <c r="I73" t="s">
        <v>132</v>
      </c>
      <c r="J73">
        <v>-78.97</v>
      </c>
      <c r="K73" t="s">
        <v>583</v>
      </c>
      <c r="L73" t="s">
        <v>595</v>
      </c>
      <c r="M73" s="74">
        <v>0.77552083333333333</v>
      </c>
      <c r="N73" t="s">
        <v>583</v>
      </c>
      <c r="O73">
        <v>280</v>
      </c>
      <c r="P73">
        <v>5.7039999999999997</v>
      </c>
      <c r="Q73" t="s">
        <v>595</v>
      </c>
      <c r="R73" t="s">
        <v>132</v>
      </c>
    </row>
    <row r="74" spans="1:18" x14ac:dyDescent="0.3">
      <c r="A74" t="s">
        <v>369</v>
      </c>
      <c r="B74">
        <v>0</v>
      </c>
      <c r="C74" t="s">
        <v>132</v>
      </c>
      <c r="D74" t="s">
        <v>132</v>
      </c>
      <c r="E74" t="s">
        <v>132</v>
      </c>
      <c r="F74" t="s">
        <v>132</v>
      </c>
      <c r="G74" t="s">
        <v>132</v>
      </c>
      <c r="H74" t="s">
        <v>132</v>
      </c>
      <c r="I74" t="s">
        <v>132</v>
      </c>
      <c r="J74">
        <v>-78.709999999999994</v>
      </c>
      <c r="K74" t="s">
        <v>582</v>
      </c>
      <c r="L74" t="s">
        <v>595</v>
      </c>
      <c r="M74" s="74">
        <v>0.77552083333333333</v>
      </c>
      <c r="N74" t="s">
        <v>582</v>
      </c>
      <c r="O74">
        <v>57</v>
      </c>
      <c r="P74">
        <v>1.2849999999999999</v>
      </c>
      <c r="Q74" t="s">
        <v>595</v>
      </c>
      <c r="R74" t="s">
        <v>132</v>
      </c>
    </row>
    <row r="75" spans="1:18" x14ac:dyDescent="0.3">
      <c r="A75" t="s">
        <v>271</v>
      </c>
      <c r="B75">
        <v>0</v>
      </c>
      <c r="C75" t="s">
        <v>132</v>
      </c>
      <c r="D75" t="s">
        <v>132</v>
      </c>
      <c r="E75" t="s">
        <v>132</v>
      </c>
      <c r="F75" t="s">
        <v>132</v>
      </c>
      <c r="G75" t="s">
        <v>132</v>
      </c>
      <c r="H75" t="s">
        <v>132</v>
      </c>
      <c r="I75" t="s">
        <v>132</v>
      </c>
      <c r="J75">
        <v>-78.33</v>
      </c>
      <c r="K75" t="s">
        <v>774</v>
      </c>
      <c r="L75" t="s">
        <v>595</v>
      </c>
      <c r="M75" s="74">
        <v>0.77552083333333333</v>
      </c>
      <c r="N75" t="s">
        <v>774</v>
      </c>
      <c r="O75">
        <v>84</v>
      </c>
      <c r="P75">
        <v>9.35</v>
      </c>
      <c r="Q75" t="s">
        <v>595</v>
      </c>
      <c r="R75" t="s">
        <v>132</v>
      </c>
    </row>
    <row r="76" spans="1:18" x14ac:dyDescent="0.3">
      <c r="A76" t="s">
        <v>370</v>
      </c>
      <c r="B76">
        <v>0</v>
      </c>
      <c r="C76" t="s">
        <v>132</v>
      </c>
      <c r="D76" t="s">
        <v>132</v>
      </c>
      <c r="E76" t="s">
        <v>132</v>
      </c>
      <c r="F76" t="s">
        <v>132</v>
      </c>
      <c r="G76" t="s">
        <v>132</v>
      </c>
      <c r="H76" t="s">
        <v>132</v>
      </c>
      <c r="I76" t="s">
        <v>132</v>
      </c>
      <c r="J76">
        <v>-77.83</v>
      </c>
      <c r="K76" t="s">
        <v>775</v>
      </c>
      <c r="L76" t="s">
        <v>595</v>
      </c>
      <c r="M76" s="74">
        <v>0.77552083333333333</v>
      </c>
      <c r="N76" t="s">
        <v>775</v>
      </c>
      <c r="O76">
        <v>8</v>
      </c>
      <c r="P76">
        <v>1.7050000000000001</v>
      </c>
      <c r="Q76" t="s">
        <v>595</v>
      </c>
      <c r="R76" t="s">
        <v>132</v>
      </c>
    </row>
    <row r="77" spans="1:18" x14ac:dyDescent="0.3">
      <c r="A77" t="s">
        <v>272</v>
      </c>
      <c r="B77">
        <v>0</v>
      </c>
      <c r="C77" t="s">
        <v>132</v>
      </c>
      <c r="D77" t="s">
        <v>132</v>
      </c>
      <c r="E77" t="s">
        <v>132</v>
      </c>
      <c r="F77" t="s">
        <v>132</v>
      </c>
      <c r="G77" t="s">
        <v>132</v>
      </c>
      <c r="H77" t="s">
        <v>132</v>
      </c>
      <c r="I77" t="s">
        <v>132</v>
      </c>
      <c r="J77">
        <v>-78.05</v>
      </c>
      <c r="K77" t="s">
        <v>776</v>
      </c>
      <c r="L77" t="s">
        <v>595</v>
      </c>
      <c r="M77" s="74">
        <v>0.77552083333333333</v>
      </c>
      <c r="N77" t="s">
        <v>776</v>
      </c>
      <c r="O77">
        <v>1.96</v>
      </c>
      <c r="P77">
        <v>16.228000000000002</v>
      </c>
      <c r="Q77" t="s">
        <v>595</v>
      </c>
      <c r="R77" t="s">
        <v>132</v>
      </c>
    </row>
    <row r="78" spans="1:18" x14ac:dyDescent="0.3">
      <c r="A78" t="s">
        <v>371</v>
      </c>
      <c r="B78">
        <v>0</v>
      </c>
      <c r="C78" t="s">
        <v>132</v>
      </c>
      <c r="D78" t="s">
        <v>132</v>
      </c>
      <c r="E78" t="s">
        <v>132</v>
      </c>
      <c r="F78" t="s">
        <v>132</v>
      </c>
      <c r="G78" t="s">
        <v>132</v>
      </c>
      <c r="H78" t="s">
        <v>132</v>
      </c>
      <c r="I78" t="s">
        <v>132</v>
      </c>
      <c r="J78">
        <v>-77.599999999999994</v>
      </c>
      <c r="K78" t="s">
        <v>777</v>
      </c>
      <c r="L78" t="s">
        <v>595</v>
      </c>
      <c r="M78" s="74">
        <v>0.77552083333333333</v>
      </c>
      <c r="N78" t="s">
        <v>777</v>
      </c>
      <c r="O78">
        <v>11</v>
      </c>
      <c r="P78">
        <v>1.4370000000000001</v>
      </c>
      <c r="Q78" t="s">
        <v>595</v>
      </c>
      <c r="R78" t="s">
        <v>132</v>
      </c>
    </row>
    <row r="79" spans="1:18" x14ac:dyDescent="0.3">
      <c r="A79" t="s">
        <v>273</v>
      </c>
      <c r="B79">
        <v>0</v>
      </c>
      <c r="C79" t="s">
        <v>132</v>
      </c>
      <c r="D79" t="s">
        <v>132</v>
      </c>
      <c r="E79" t="s">
        <v>132</v>
      </c>
      <c r="F79" t="s">
        <v>132</v>
      </c>
      <c r="G79" t="s">
        <v>132</v>
      </c>
      <c r="H79" t="s">
        <v>132</v>
      </c>
      <c r="I79" t="s">
        <v>132</v>
      </c>
      <c r="J79">
        <v>-77.78</v>
      </c>
      <c r="K79" t="s">
        <v>599</v>
      </c>
      <c r="L79" t="s">
        <v>595</v>
      </c>
      <c r="M79" s="74">
        <v>0.77552083333333333</v>
      </c>
      <c r="N79" t="s">
        <v>599</v>
      </c>
      <c r="O79">
        <v>181</v>
      </c>
      <c r="P79">
        <v>2.2949999999999999</v>
      </c>
      <c r="Q79" t="s">
        <v>595</v>
      </c>
      <c r="R79" t="s">
        <v>132</v>
      </c>
    </row>
    <row r="80" spans="1:18" x14ac:dyDescent="0.3">
      <c r="A80" t="s">
        <v>378</v>
      </c>
      <c r="B80">
        <v>0</v>
      </c>
      <c r="C80" t="s">
        <v>132</v>
      </c>
      <c r="D80" t="s">
        <v>132</v>
      </c>
      <c r="E80" t="s">
        <v>132</v>
      </c>
      <c r="F80" t="s">
        <v>132</v>
      </c>
      <c r="G80" t="s">
        <v>132</v>
      </c>
      <c r="H80" t="s">
        <v>132</v>
      </c>
      <c r="I80" t="s">
        <v>132</v>
      </c>
      <c r="J80">
        <v>-76.92</v>
      </c>
      <c r="K80" t="s">
        <v>778</v>
      </c>
      <c r="L80" t="s">
        <v>595</v>
      </c>
      <c r="M80" s="74">
        <v>0.77552083333333333</v>
      </c>
      <c r="N80" t="s">
        <v>778</v>
      </c>
      <c r="O80">
        <v>0</v>
      </c>
      <c r="P80">
        <v>1.0940000000000001</v>
      </c>
      <c r="Q80" t="s">
        <v>595</v>
      </c>
      <c r="R80" t="s">
        <v>132</v>
      </c>
    </row>
    <row r="81" spans="1:18" x14ac:dyDescent="0.3">
      <c r="A81" t="s">
        <v>274</v>
      </c>
      <c r="B81">
        <v>0</v>
      </c>
      <c r="C81" t="s">
        <v>132</v>
      </c>
      <c r="D81" t="s">
        <v>132</v>
      </c>
      <c r="E81" t="s">
        <v>132</v>
      </c>
      <c r="F81" t="s">
        <v>132</v>
      </c>
      <c r="G81" t="s">
        <v>132</v>
      </c>
      <c r="H81" t="s">
        <v>132</v>
      </c>
      <c r="I81" t="s">
        <v>132</v>
      </c>
      <c r="J81">
        <v>-76.73</v>
      </c>
      <c r="K81" t="s">
        <v>779</v>
      </c>
      <c r="L81" t="s">
        <v>595</v>
      </c>
      <c r="M81" s="74">
        <v>0.77552083333333333</v>
      </c>
      <c r="N81" t="s">
        <v>779</v>
      </c>
      <c r="O81">
        <v>458</v>
      </c>
      <c r="P81">
        <v>7.6180000000000003</v>
      </c>
      <c r="Q81" t="s">
        <v>595</v>
      </c>
      <c r="R81" t="s">
        <v>132</v>
      </c>
    </row>
    <row r="82" spans="1:18" x14ac:dyDescent="0.3">
      <c r="A82" t="s">
        <v>413</v>
      </c>
      <c r="B82">
        <v>0</v>
      </c>
      <c r="C82" t="s">
        <v>132</v>
      </c>
      <c r="D82" t="s">
        <v>132</v>
      </c>
      <c r="E82" t="s">
        <v>132</v>
      </c>
      <c r="F82" t="s">
        <v>132</v>
      </c>
      <c r="G82" t="s">
        <v>132</v>
      </c>
      <c r="H82" t="s">
        <v>132</v>
      </c>
      <c r="I82" t="s">
        <v>132</v>
      </c>
      <c r="J82">
        <v>-76.67</v>
      </c>
      <c r="K82" t="s">
        <v>584</v>
      </c>
      <c r="L82" t="s">
        <v>595</v>
      </c>
      <c r="M82" s="74">
        <v>0.77552083333333333</v>
      </c>
      <c r="N82" t="s">
        <v>584</v>
      </c>
      <c r="O82">
        <v>6</v>
      </c>
      <c r="P82">
        <v>1.716</v>
      </c>
      <c r="Q82" t="s">
        <v>595</v>
      </c>
      <c r="R82" t="s">
        <v>132</v>
      </c>
    </row>
    <row r="83" spans="1:18" x14ac:dyDescent="0.3">
      <c r="A83" t="s">
        <v>275</v>
      </c>
      <c r="B83">
        <v>0</v>
      </c>
      <c r="C83" t="s">
        <v>132</v>
      </c>
      <c r="D83" t="s">
        <v>132</v>
      </c>
      <c r="E83" t="s">
        <v>132</v>
      </c>
      <c r="F83" t="s">
        <v>132</v>
      </c>
      <c r="G83" t="s">
        <v>132</v>
      </c>
      <c r="H83" t="s">
        <v>132</v>
      </c>
      <c r="I83" t="s">
        <v>132</v>
      </c>
      <c r="J83">
        <v>-76.599999999999994</v>
      </c>
      <c r="K83" t="s">
        <v>780</v>
      </c>
      <c r="L83" t="s">
        <v>595</v>
      </c>
      <c r="M83" s="74">
        <v>0.77552083333333333</v>
      </c>
      <c r="N83" t="s">
        <v>780</v>
      </c>
      <c r="O83">
        <v>92</v>
      </c>
      <c r="P83">
        <v>2.9849999999999999</v>
      </c>
      <c r="Q83" t="s">
        <v>595</v>
      </c>
      <c r="R83" t="s">
        <v>132</v>
      </c>
    </row>
    <row r="84" spans="1:18" x14ac:dyDescent="0.3">
      <c r="A84" t="s">
        <v>414</v>
      </c>
      <c r="B84">
        <v>0</v>
      </c>
      <c r="C84" t="s">
        <v>132</v>
      </c>
      <c r="D84" t="s">
        <v>132</v>
      </c>
      <c r="E84" t="s">
        <v>132</v>
      </c>
      <c r="F84" t="s">
        <v>132</v>
      </c>
      <c r="G84" t="s">
        <v>132</v>
      </c>
      <c r="H84" t="s">
        <v>132</v>
      </c>
      <c r="I84" t="s">
        <v>132</v>
      </c>
      <c r="J84">
        <v>-76.69</v>
      </c>
      <c r="K84" t="s">
        <v>551</v>
      </c>
      <c r="L84" t="s">
        <v>595</v>
      </c>
      <c r="M84" s="74">
        <v>0.77552083333333333</v>
      </c>
      <c r="N84" t="s">
        <v>551</v>
      </c>
      <c r="O84">
        <v>0</v>
      </c>
      <c r="P84">
        <v>1.458</v>
      </c>
      <c r="Q84" t="s">
        <v>595</v>
      </c>
      <c r="R84" t="s">
        <v>132</v>
      </c>
    </row>
    <row r="85" spans="1:18" x14ac:dyDescent="0.3">
      <c r="A85" t="s">
        <v>276</v>
      </c>
      <c r="B85">
        <v>0</v>
      </c>
      <c r="C85" t="s">
        <v>132</v>
      </c>
      <c r="D85" t="s">
        <v>132</v>
      </c>
      <c r="E85" t="s">
        <v>132</v>
      </c>
      <c r="F85" t="s">
        <v>132</v>
      </c>
      <c r="G85" t="s">
        <v>132</v>
      </c>
      <c r="H85" t="s">
        <v>132</v>
      </c>
      <c r="I85" t="s">
        <v>132</v>
      </c>
      <c r="J85">
        <v>-76.98</v>
      </c>
      <c r="K85" t="s">
        <v>598</v>
      </c>
      <c r="L85" t="s">
        <v>595</v>
      </c>
      <c r="M85" s="74">
        <v>0.77552083333333333</v>
      </c>
      <c r="N85" t="s">
        <v>598</v>
      </c>
      <c r="O85">
        <v>819</v>
      </c>
      <c r="P85">
        <v>22.437999999999999</v>
      </c>
      <c r="Q85" t="s">
        <v>595</v>
      </c>
      <c r="R85" t="s">
        <v>132</v>
      </c>
    </row>
    <row r="86" spans="1:18" x14ac:dyDescent="0.3">
      <c r="A86" t="s">
        <v>415</v>
      </c>
      <c r="B86">
        <v>0</v>
      </c>
      <c r="C86" t="s">
        <v>132</v>
      </c>
      <c r="D86" t="s">
        <v>132</v>
      </c>
      <c r="E86" t="s">
        <v>132</v>
      </c>
      <c r="F86" t="s">
        <v>132</v>
      </c>
      <c r="G86" t="s">
        <v>132</v>
      </c>
      <c r="H86" t="s">
        <v>132</v>
      </c>
      <c r="I86" t="s">
        <v>132</v>
      </c>
      <c r="J86">
        <v>-77.5</v>
      </c>
      <c r="K86" t="s">
        <v>499</v>
      </c>
      <c r="L86" t="s">
        <v>595</v>
      </c>
      <c r="M86" s="74">
        <v>0.77552083333333333</v>
      </c>
      <c r="N86" t="s">
        <v>499</v>
      </c>
      <c r="O86">
        <v>3</v>
      </c>
      <c r="P86">
        <v>1.96</v>
      </c>
      <c r="Q86" t="s">
        <v>595</v>
      </c>
      <c r="R86" t="s">
        <v>132</v>
      </c>
    </row>
    <row r="87" spans="1:18" x14ac:dyDescent="0.3">
      <c r="A87" t="s">
        <v>277</v>
      </c>
      <c r="B87">
        <v>0</v>
      </c>
      <c r="C87" t="s">
        <v>132</v>
      </c>
      <c r="D87" t="s">
        <v>132</v>
      </c>
      <c r="E87" t="s">
        <v>132</v>
      </c>
      <c r="F87" t="s">
        <v>132</v>
      </c>
      <c r="G87" t="s">
        <v>132</v>
      </c>
      <c r="H87" t="s">
        <v>132</v>
      </c>
      <c r="I87" t="s">
        <v>132</v>
      </c>
      <c r="J87">
        <v>-78.069999999999993</v>
      </c>
      <c r="K87" t="s">
        <v>550</v>
      </c>
      <c r="L87" t="s">
        <v>595</v>
      </c>
      <c r="M87" s="74">
        <v>0.77552083333333333</v>
      </c>
      <c r="N87" t="s">
        <v>550</v>
      </c>
      <c r="O87">
        <v>302</v>
      </c>
      <c r="P87">
        <v>26.018999999999998</v>
      </c>
      <c r="Q87" t="s">
        <v>595</v>
      </c>
      <c r="R87" t="s">
        <v>132</v>
      </c>
    </row>
    <row r="88" spans="1:18" x14ac:dyDescent="0.3">
      <c r="A88" t="s">
        <v>422</v>
      </c>
      <c r="B88">
        <v>0</v>
      </c>
      <c r="C88" t="s">
        <v>132</v>
      </c>
      <c r="D88" t="s">
        <v>132</v>
      </c>
      <c r="E88" t="s">
        <v>132</v>
      </c>
      <c r="F88" t="s">
        <v>132</v>
      </c>
      <c r="G88" t="s">
        <v>132</v>
      </c>
      <c r="H88" t="s">
        <v>132</v>
      </c>
      <c r="I88" t="s">
        <v>132</v>
      </c>
      <c r="J88">
        <v>-78.7</v>
      </c>
      <c r="K88" t="s">
        <v>514</v>
      </c>
      <c r="L88" t="s">
        <v>595</v>
      </c>
      <c r="M88" s="74">
        <v>0.77552083333333333</v>
      </c>
      <c r="N88" t="s">
        <v>514</v>
      </c>
      <c r="O88">
        <v>0</v>
      </c>
      <c r="P88">
        <v>599</v>
      </c>
      <c r="Q88" t="s">
        <v>596</v>
      </c>
      <c r="R88" t="s">
        <v>132</v>
      </c>
    </row>
    <row r="89" spans="1:18" x14ac:dyDescent="0.3">
      <c r="A89" t="s">
        <v>278</v>
      </c>
      <c r="B89">
        <v>0</v>
      </c>
      <c r="C89" t="s">
        <v>132</v>
      </c>
      <c r="D89" t="s">
        <v>132</v>
      </c>
      <c r="E89" t="s">
        <v>132</v>
      </c>
      <c r="F89" t="s">
        <v>132</v>
      </c>
      <c r="G89" t="s">
        <v>132</v>
      </c>
      <c r="H89" t="s">
        <v>132</v>
      </c>
      <c r="I89" t="s">
        <v>132</v>
      </c>
      <c r="J89">
        <v>-78.64</v>
      </c>
      <c r="K89" t="s">
        <v>781</v>
      </c>
      <c r="L89" t="s">
        <v>595</v>
      </c>
      <c r="M89" s="74">
        <v>0.77552083333333333</v>
      </c>
      <c r="N89" t="s">
        <v>781</v>
      </c>
      <c r="O89">
        <v>202</v>
      </c>
      <c r="P89">
        <v>4.4980000000000002</v>
      </c>
      <c r="Q89" t="s">
        <v>595</v>
      </c>
      <c r="R89" t="s">
        <v>132</v>
      </c>
    </row>
    <row r="90" spans="1:18" x14ac:dyDescent="0.3">
      <c r="A90" t="s">
        <v>423</v>
      </c>
      <c r="B90">
        <v>0</v>
      </c>
      <c r="C90" t="s">
        <v>132</v>
      </c>
      <c r="D90" t="s">
        <v>132</v>
      </c>
      <c r="E90" t="s">
        <v>132</v>
      </c>
      <c r="F90" t="s">
        <v>132</v>
      </c>
      <c r="G90" t="s">
        <v>132</v>
      </c>
      <c r="H90" t="s">
        <v>132</v>
      </c>
      <c r="I90" t="s">
        <v>132</v>
      </c>
      <c r="J90">
        <v>-79.59</v>
      </c>
      <c r="K90" t="s">
        <v>782</v>
      </c>
      <c r="L90" t="s">
        <v>595</v>
      </c>
      <c r="M90" s="74">
        <v>0.77552083333333333</v>
      </c>
      <c r="N90" t="s">
        <v>782</v>
      </c>
      <c r="O90">
        <v>0</v>
      </c>
      <c r="P90">
        <v>1.0229999999999999</v>
      </c>
      <c r="Q90" t="s">
        <v>596</v>
      </c>
      <c r="R90" t="s">
        <v>132</v>
      </c>
    </row>
    <row r="91" spans="1:18" x14ac:dyDescent="0.3">
      <c r="A91" t="s">
        <v>279</v>
      </c>
      <c r="B91">
        <v>0</v>
      </c>
      <c r="C91" t="s">
        <v>132</v>
      </c>
      <c r="D91" t="s">
        <v>132</v>
      </c>
      <c r="E91" t="s">
        <v>132</v>
      </c>
      <c r="F91" t="s">
        <v>132</v>
      </c>
      <c r="G91" t="s">
        <v>132</v>
      </c>
      <c r="H91" t="s">
        <v>132</v>
      </c>
      <c r="I91" t="s">
        <v>132</v>
      </c>
      <c r="J91">
        <v>-79.569999999999993</v>
      </c>
      <c r="K91" t="s">
        <v>527</v>
      </c>
      <c r="L91" t="s">
        <v>595</v>
      </c>
      <c r="M91" s="74">
        <v>0.77552083333333333</v>
      </c>
      <c r="N91" t="s">
        <v>527</v>
      </c>
      <c r="O91">
        <v>176</v>
      </c>
      <c r="P91">
        <v>3.58</v>
      </c>
      <c r="Q91" t="s">
        <v>595</v>
      </c>
      <c r="R91" t="s">
        <v>132</v>
      </c>
    </row>
    <row r="92" spans="1:18" x14ac:dyDescent="0.3">
      <c r="A92" t="s">
        <v>424</v>
      </c>
      <c r="B92">
        <v>0</v>
      </c>
      <c r="C92" t="s">
        <v>132</v>
      </c>
      <c r="D92" t="s">
        <v>132</v>
      </c>
      <c r="E92" t="s">
        <v>132</v>
      </c>
      <c r="F92" t="s">
        <v>132</v>
      </c>
      <c r="G92" t="s">
        <v>132</v>
      </c>
      <c r="H92" t="s">
        <v>132</v>
      </c>
      <c r="I92" t="s">
        <v>132</v>
      </c>
      <c r="J92">
        <v>-80.900000000000006</v>
      </c>
      <c r="K92" t="s">
        <v>783</v>
      </c>
      <c r="L92" t="s">
        <v>595</v>
      </c>
      <c r="M92" s="74">
        <v>0.77552083333333333</v>
      </c>
      <c r="N92" t="s">
        <v>783</v>
      </c>
      <c r="O92">
        <v>0</v>
      </c>
      <c r="P92">
        <v>1.621</v>
      </c>
      <c r="Q92" t="s">
        <v>595</v>
      </c>
      <c r="R92" t="s">
        <v>132</v>
      </c>
    </row>
    <row r="93" spans="1:18" x14ac:dyDescent="0.3">
      <c r="A93" t="s">
        <v>280</v>
      </c>
      <c r="B93">
        <v>0</v>
      </c>
      <c r="C93" t="s">
        <v>132</v>
      </c>
      <c r="D93" t="s">
        <v>132</v>
      </c>
      <c r="E93" t="s">
        <v>132</v>
      </c>
      <c r="F93" t="s">
        <v>132</v>
      </c>
      <c r="G93" t="s">
        <v>132</v>
      </c>
      <c r="H93" t="s">
        <v>132</v>
      </c>
      <c r="I93" t="s">
        <v>132</v>
      </c>
      <c r="J93">
        <v>-81.180000000000007</v>
      </c>
      <c r="K93" t="s">
        <v>500</v>
      </c>
      <c r="L93" t="s">
        <v>595</v>
      </c>
      <c r="M93" s="74">
        <v>0.77552083333333333</v>
      </c>
      <c r="N93" t="s">
        <v>500</v>
      </c>
      <c r="O93">
        <v>1.48</v>
      </c>
      <c r="P93">
        <v>5.0350000000000001</v>
      </c>
      <c r="Q93" t="s">
        <v>595</v>
      </c>
      <c r="R93" t="s">
        <v>132</v>
      </c>
    </row>
    <row r="94" spans="1:18" x14ac:dyDescent="0.3">
      <c r="A94" t="s">
        <v>425</v>
      </c>
      <c r="B94">
        <v>0</v>
      </c>
      <c r="C94" t="s">
        <v>132</v>
      </c>
      <c r="D94" t="s">
        <v>132</v>
      </c>
      <c r="E94" t="s">
        <v>132</v>
      </c>
      <c r="F94" t="s">
        <v>132</v>
      </c>
      <c r="G94" t="s">
        <v>132</v>
      </c>
      <c r="H94" t="s">
        <v>132</v>
      </c>
      <c r="I94" t="s">
        <v>132</v>
      </c>
      <c r="J94">
        <v>-81.48</v>
      </c>
      <c r="K94" t="s">
        <v>528</v>
      </c>
      <c r="L94" t="s">
        <v>595</v>
      </c>
      <c r="M94" s="74">
        <v>0.77552083333333333</v>
      </c>
      <c r="N94" t="s">
        <v>528</v>
      </c>
      <c r="O94">
        <v>0</v>
      </c>
      <c r="P94">
        <v>889</v>
      </c>
      <c r="Q94" t="s">
        <v>595</v>
      </c>
      <c r="R94" t="s">
        <v>132</v>
      </c>
    </row>
    <row r="95" spans="1:18" x14ac:dyDescent="0.3">
      <c r="A95" t="s">
        <v>281</v>
      </c>
      <c r="B95">
        <v>0</v>
      </c>
      <c r="C95" t="s">
        <v>132</v>
      </c>
      <c r="D95" t="s">
        <v>132</v>
      </c>
      <c r="E95" t="s">
        <v>132</v>
      </c>
      <c r="F95" t="s">
        <v>132</v>
      </c>
      <c r="G95" t="s">
        <v>132</v>
      </c>
      <c r="H95" t="s">
        <v>132</v>
      </c>
      <c r="I95" t="s">
        <v>132</v>
      </c>
      <c r="J95">
        <v>-82.05</v>
      </c>
      <c r="K95" t="s">
        <v>533</v>
      </c>
      <c r="L95" t="s">
        <v>595</v>
      </c>
      <c r="M95" s="74">
        <v>0.77552083333333333</v>
      </c>
      <c r="N95" t="s">
        <v>533</v>
      </c>
      <c r="O95">
        <v>0</v>
      </c>
      <c r="P95">
        <v>1.714</v>
      </c>
      <c r="Q95" t="s">
        <v>595</v>
      </c>
      <c r="R95" t="s">
        <v>132</v>
      </c>
    </row>
    <row r="96" spans="1:18" x14ac:dyDescent="0.3">
      <c r="A96" t="s">
        <v>426</v>
      </c>
      <c r="B96">
        <v>0</v>
      </c>
      <c r="C96" t="s">
        <v>132</v>
      </c>
      <c r="D96" t="s">
        <v>132</v>
      </c>
      <c r="E96" t="s">
        <v>132</v>
      </c>
      <c r="F96" t="s">
        <v>132</v>
      </c>
      <c r="G96" t="s">
        <v>132</v>
      </c>
      <c r="H96" t="s">
        <v>132</v>
      </c>
      <c r="I96" t="s">
        <v>132</v>
      </c>
      <c r="J96">
        <v>-82.43</v>
      </c>
      <c r="K96" t="s">
        <v>579</v>
      </c>
      <c r="L96" t="s">
        <v>595</v>
      </c>
      <c r="M96" s="74">
        <v>0.77552083333333333</v>
      </c>
      <c r="N96" t="s">
        <v>579</v>
      </c>
      <c r="O96">
        <v>0</v>
      </c>
      <c r="P96">
        <v>1.004</v>
      </c>
      <c r="Q96" t="s">
        <v>595</v>
      </c>
      <c r="R96" t="s">
        <v>132</v>
      </c>
    </row>
    <row r="97" spans="1:18" x14ac:dyDescent="0.3">
      <c r="A97" t="s">
        <v>282</v>
      </c>
      <c r="B97">
        <v>0</v>
      </c>
      <c r="C97" t="s">
        <v>132</v>
      </c>
      <c r="D97" t="s">
        <v>132</v>
      </c>
      <c r="E97" t="s">
        <v>132</v>
      </c>
      <c r="F97" t="s">
        <v>132</v>
      </c>
      <c r="G97" t="s">
        <v>132</v>
      </c>
      <c r="H97" t="s">
        <v>132</v>
      </c>
      <c r="I97" t="s">
        <v>132</v>
      </c>
      <c r="J97">
        <v>-83.1</v>
      </c>
      <c r="K97" t="s">
        <v>512</v>
      </c>
      <c r="L97" t="s">
        <v>595</v>
      </c>
      <c r="M97" s="74">
        <v>0.77552083333333333</v>
      </c>
      <c r="N97" t="s">
        <v>512</v>
      </c>
      <c r="O97">
        <v>2.6030000000000002</v>
      </c>
      <c r="P97">
        <v>26.692</v>
      </c>
      <c r="Q97" t="s">
        <v>595</v>
      </c>
      <c r="R97" t="s">
        <v>132</v>
      </c>
    </row>
    <row r="98" spans="1:18" x14ac:dyDescent="0.3">
      <c r="A98" t="s">
        <v>427</v>
      </c>
      <c r="B98">
        <v>0</v>
      </c>
      <c r="C98" t="s">
        <v>132</v>
      </c>
      <c r="D98" t="s">
        <v>132</v>
      </c>
      <c r="E98" t="s">
        <v>132</v>
      </c>
      <c r="F98" t="s">
        <v>132</v>
      </c>
      <c r="G98" t="s">
        <v>132</v>
      </c>
      <c r="H98" t="s">
        <v>132</v>
      </c>
      <c r="I98" t="s">
        <v>132</v>
      </c>
      <c r="J98">
        <v>-83.82</v>
      </c>
      <c r="K98" t="s">
        <v>503</v>
      </c>
      <c r="L98" t="s">
        <v>595</v>
      </c>
      <c r="M98" s="74">
        <v>0.77552083333333333</v>
      </c>
      <c r="N98" t="s">
        <v>503</v>
      </c>
      <c r="O98">
        <v>0</v>
      </c>
      <c r="P98">
        <v>1.1739999999999999</v>
      </c>
      <c r="Q98" t="s">
        <v>595</v>
      </c>
      <c r="R98" t="s">
        <v>132</v>
      </c>
    </row>
    <row r="99" spans="1:18" x14ac:dyDescent="0.3">
      <c r="A99" t="s">
        <v>283</v>
      </c>
      <c r="B99">
        <v>0</v>
      </c>
      <c r="C99" t="s">
        <v>132</v>
      </c>
      <c r="D99" t="s">
        <v>132</v>
      </c>
      <c r="E99" t="s">
        <v>132</v>
      </c>
      <c r="F99" t="s">
        <v>132</v>
      </c>
      <c r="G99" t="s">
        <v>132</v>
      </c>
      <c r="H99" t="s">
        <v>132</v>
      </c>
      <c r="I99" t="s">
        <v>132</v>
      </c>
      <c r="J99">
        <v>-84.62</v>
      </c>
      <c r="K99" t="s">
        <v>511</v>
      </c>
      <c r="L99" t="s">
        <v>595</v>
      </c>
      <c r="M99" s="74">
        <v>0.77552083333333333</v>
      </c>
      <c r="N99" t="s">
        <v>511</v>
      </c>
      <c r="O99">
        <v>0</v>
      </c>
      <c r="P99">
        <v>2.1819999999999999</v>
      </c>
      <c r="Q99" t="s">
        <v>587</v>
      </c>
      <c r="R99" t="s">
        <v>132</v>
      </c>
    </row>
    <row r="100" spans="1:18" x14ac:dyDescent="0.3">
      <c r="A100" t="s">
        <v>428</v>
      </c>
      <c r="B100">
        <v>0</v>
      </c>
      <c r="C100" t="s">
        <v>132</v>
      </c>
      <c r="D100" t="s">
        <v>132</v>
      </c>
      <c r="E100" t="s">
        <v>132</v>
      </c>
      <c r="F100" t="s">
        <v>132</v>
      </c>
      <c r="G100" t="s">
        <v>132</v>
      </c>
      <c r="H100" t="s">
        <v>132</v>
      </c>
      <c r="I100" t="s">
        <v>132</v>
      </c>
      <c r="J100">
        <v>-84.13</v>
      </c>
      <c r="K100" t="s">
        <v>511</v>
      </c>
      <c r="L100" t="s">
        <v>595</v>
      </c>
      <c r="M100" s="74">
        <v>0.77552083333333333</v>
      </c>
      <c r="N100" t="s">
        <v>511</v>
      </c>
      <c r="O100">
        <v>0</v>
      </c>
      <c r="P100">
        <v>980</v>
      </c>
      <c r="Q100" t="s">
        <v>553</v>
      </c>
      <c r="R100" t="s">
        <v>132</v>
      </c>
    </row>
    <row r="101" spans="1:18" x14ac:dyDescent="0.3">
      <c r="A101" t="s">
        <v>284</v>
      </c>
      <c r="B101">
        <v>0</v>
      </c>
      <c r="C101" t="s">
        <v>132</v>
      </c>
      <c r="D101" t="s">
        <v>132</v>
      </c>
      <c r="E101" t="s">
        <v>132</v>
      </c>
      <c r="F101" t="s">
        <v>132</v>
      </c>
      <c r="G101" t="s">
        <v>132</v>
      </c>
      <c r="H101" t="s">
        <v>132</v>
      </c>
      <c r="I101" t="s">
        <v>132</v>
      </c>
      <c r="J101">
        <v>-85</v>
      </c>
      <c r="K101" t="s">
        <v>462</v>
      </c>
      <c r="L101" t="s">
        <v>595</v>
      </c>
      <c r="M101" s="74">
        <v>0.77552083333333333</v>
      </c>
      <c r="N101" t="s">
        <v>462</v>
      </c>
      <c r="O101">
        <v>5</v>
      </c>
      <c r="P101">
        <v>9.3130000000000006</v>
      </c>
      <c r="Q101" t="s">
        <v>595</v>
      </c>
      <c r="R101" t="s">
        <v>132</v>
      </c>
    </row>
    <row r="102" spans="1:18" x14ac:dyDescent="0.3">
      <c r="A102" t="s">
        <v>429</v>
      </c>
      <c r="B102">
        <v>0</v>
      </c>
      <c r="C102" t="s">
        <v>132</v>
      </c>
      <c r="D102" t="s">
        <v>132</v>
      </c>
      <c r="E102" t="s">
        <v>132</v>
      </c>
      <c r="F102" t="s">
        <v>132</v>
      </c>
      <c r="G102" t="s">
        <v>132</v>
      </c>
      <c r="H102" t="s">
        <v>132</v>
      </c>
      <c r="I102" t="s">
        <v>132</v>
      </c>
      <c r="J102">
        <v>-84.21</v>
      </c>
      <c r="K102" t="s">
        <v>462</v>
      </c>
      <c r="L102" t="s">
        <v>595</v>
      </c>
      <c r="M102" s="74">
        <v>0.77552083333333333</v>
      </c>
      <c r="N102" t="s">
        <v>462</v>
      </c>
      <c r="O102">
        <v>0</v>
      </c>
      <c r="P102">
        <v>1.825</v>
      </c>
      <c r="Q102" t="s">
        <v>595</v>
      </c>
      <c r="R102" t="s">
        <v>132</v>
      </c>
    </row>
    <row r="103" spans="1:18" x14ac:dyDescent="0.3">
      <c r="A103" t="s">
        <v>285</v>
      </c>
      <c r="B103">
        <v>0</v>
      </c>
      <c r="C103" t="s">
        <v>132</v>
      </c>
      <c r="D103" t="s">
        <v>132</v>
      </c>
      <c r="E103" t="s">
        <v>132</v>
      </c>
      <c r="F103" t="s">
        <v>132</v>
      </c>
      <c r="G103" t="s">
        <v>132</v>
      </c>
      <c r="H103" t="s">
        <v>132</v>
      </c>
      <c r="I103" t="s">
        <v>132</v>
      </c>
      <c r="J103">
        <v>-85.45</v>
      </c>
      <c r="K103" t="s">
        <v>510</v>
      </c>
      <c r="L103" t="s">
        <v>595</v>
      </c>
      <c r="M103" s="74">
        <v>0.77552083333333333</v>
      </c>
      <c r="N103" t="s">
        <v>510</v>
      </c>
      <c r="O103">
        <v>1</v>
      </c>
      <c r="P103">
        <v>3.2669999999999999</v>
      </c>
      <c r="Q103" t="s">
        <v>595</v>
      </c>
      <c r="R103" t="s">
        <v>132</v>
      </c>
    </row>
    <row r="104" spans="1:18" x14ac:dyDescent="0.3">
      <c r="A104" t="s">
        <v>430</v>
      </c>
      <c r="B104">
        <v>0</v>
      </c>
      <c r="C104" t="s">
        <v>132</v>
      </c>
      <c r="D104" t="s">
        <v>132</v>
      </c>
      <c r="E104" t="s">
        <v>132</v>
      </c>
      <c r="F104" t="s">
        <v>132</v>
      </c>
      <c r="G104" t="s">
        <v>132</v>
      </c>
      <c r="H104" t="s">
        <v>132</v>
      </c>
      <c r="I104" t="s">
        <v>132</v>
      </c>
      <c r="J104">
        <v>-84.91</v>
      </c>
      <c r="K104" t="s">
        <v>510</v>
      </c>
      <c r="L104" t="s">
        <v>595</v>
      </c>
      <c r="M104" s="74">
        <v>0.77552083333333333</v>
      </c>
      <c r="N104" t="s">
        <v>510</v>
      </c>
      <c r="O104">
        <v>0</v>
      </c>
      <c r="P104">
        <v>253</v>
      </c>
      <c r="Q104" t="s">
        <v>595</v>
      </c>
      <c r="R104" t="s">
        <v>132</v>
      </c>
    </row>
    <row r="105" spans="1:18" x14ac:dyDescent="0.3">
      <c r="A105" t="s">
        <v>286</v>
      </c>
      <c r="B105">
        <v>0</v>
      </c>
      <c r="C105" t="s">
        <v>132</v>
      </c>
      <c r="D105" t="s">
        <v>132</v>
      </c>
      <c r="E105" t="s">
        <v>132</v>
      </c>
      <c r="F105" t="s">
        <v>132</v>
      </c>
      <c r="G105" t="s">
        <v>132</v>
      </c>
      <c r="H105" t="s">
        <v>132</v>
      </c>
      <c r="I105" t="s">
        <v>132</v>
      </c>
      <c r="J105">
        <v>-86</v>
      </c>
      <c r="K105" t="s">
        <v>504</v>
      </c>
      <c r="L105" t="s">
        <v>595</v>
      </c>
      <c r="M105" s="74">
        <v>0.77552083333333333</v>
      </c>
      <c r="N105" t="s">
        <v>504</v>
      </c>
      <c r="O105">
        <v>0</v>
      </c>
      <c r="P105">
        <v>2.4809999999999999</v>
      </c>
      <c r="Q105" t="s">
        <v>595</v>
      </c>
      <c r="R105" t="s">
        <v>132</v>
      </c>
    </row>
    <row r="106" spans="1:18" x14ac:dyDescent="0.3">
      <c r="A106" t="s">
        <v>287</v>
      </c>
      <c r="B106">
        <v>0</v>
      </c>
      <c r="C106" t="s">
        <v>132</v>
      </c>
      <c r="D106" t="s">
        <v>132</v>
      </c>
      <c r="E106" t="s">
        <v>132</v>
      </c>
      <c r="F106" t="s">
        <v>132</v>
      </c>
      <c r="G106" t="s">
        <v>132</v>
      </c>
      <c r="H106" t="s">
        <v>132</v>
      </c>
      <c r="I106" t="s">
        <v>132</v>
      </c>
      <c r="J106">
        <v>-86.96</v>
      </c>
      <c r="K106" t="s">
        <v>464</v>
      </c>
      <c r="L106" t="s">
        <v>595</v>
      </c>
      <c r="M106" s="74">
        <v>0.77552083333333333</v>
      </c>
      <c r="N106" t="s">
        <v>464</v>
      </c>
      <c r="O106">
        <v>0</v>
      </c>
      <c r="P106">
        <v>17.989000000000001</v>
      </c>
      <c r="Q106" t="s">
        <v>595</v>
      </c>
      <c r="R106" t="s">
        <v>132</v>
      </c>
    </row>
    <row r="107" spans="1:18" x14ac:dyDescent="0.3">
      <c r="A107" t="s">
        <v>288</v>
      </c>
      <c r="B107">
        <v>0</v>
      </c>
      <c r="C107" t="s">
        <v>132</v>
      </c>
      <c r="D107" t="s">
        <v>132</v>
      </c>
      <c r="E107" t="s">
        <v>132</v>
      </c>
      <c r="F107" t="s">
        <v>132</v>
      </c>
      <c r="G107" t="s">
        <v>132</v>
      </c>
      <c r="H107" t="s">
        <v>132</v>
      </c>
      <c r="I107" t="s">
        <v>132</v>
      </c>
      <c r="J107">
        <v>-88.1</v>
      </c>
      <c r="K107" t="s">
        <v>501</v>
      </c>
      <c r="L107" t="s">
        <v>595</v>
      </c>
      <c r="M107" s="74">
        <v>0.77552083333333333</v>
      </c>
      <c r="N107" t="s">
        <v>501</v>
      </c>
      <c r="O107">
        <v>0</v>
      </c>
      <c r="P107">
        <v>7.2910000000000004</v>
      </c>
      <c r="Q107" t="s">
        <v>595</v>
      </c>
      <c r="R107" t="s">
        <v>132</v>
      </c>
    </row>
    <row r="108" spans="1:18" x14ac:dyDescent="0.3">
      <c r="A108" t="s">
        <v>556</v>
      </c>
      <c r="B108">
        <v>0</v>
      </c>
      <c r="C108" t="s">
        <v>132</v>
      </c>
      <c r="D108" t="s">
        <v>132</v>
      </c>
      <c r="E108" t="s">
        <v>132</v>
      </c>
      <c r="F108" t="s">
        <v>132</v>
      </c>
      <c r="G108" t="s">
        <v>132</v>
      </c>
      <c r="H108" t="s">
        <v>132</v>
      </c>
      <c r="I108" t="s">
        <v>132</v>
      </c>
      <c r="J108">
        <v>-87.18</v>
      </c>
      <c r="K108" t="s">
        <v>501</v>
      </c>
      <c r="L108" t="s">
        <v>595</v>
      </c>
      <c r="M108" s="74">
        <v>0.77552083333333333</v>
      </c>
      <c r="N108" t="s">
        <v>501</v>
      </c>
      <c r="O108">
        <v>0</v>
      </c>
      <c r="P108">
        <v>1.7490000000000001</v>
      </c>
      <c r="Q108" t="s">
        <v>596</v>
      </c>
      <c r="R108" t="s">
        <v>132</v>
      </c>
    </row>
    <row r="109" spans="1:18" x14ac:dyDescent="0.3">
      <c r="A109" t="s">
        <v>289</v>
      </c>
      <c r="B109">
        <v>0</v>
      </c>
      <c r="C109" t="s">
        <v>132</v>
      </c>
      <c r="D109" t="s">
        <v>132</v>
      </c>
      <c r="E109" t="s">
        <v>132</v>
      </c>
      <c r="F109" t="s">
        <v>132</v>
      </c>
      <c r="G109" t="s">
        <v>132</v>
      </c>
      <c r="H109" t="s">
        <v>132</v>
      </c>
      <c r="I109" t="s">
        <v>132</v>
      </c>
      <c r="J109">
        <v>-88.89</v>
      </c>
      <c r="K109" t="s">
        <v>580</v>
      </c>
      <c r="L109" t="s">
        <v>595</v>
      </c>
      <c r="M109" s="74">
        <v>0.77552083333333333</v>
      </c>
      <c r="N109" t="s">
        <v>580</v>
      </c>
      <c r="O109">
        <v>0</v>
      </c>
      <c r="P109">
        <v>4.5350000000000001</v>
      </c>
      <c r="Q109" t="s">
        <v>595</v>
      </c>
      <c r="R109" t="s">
        <v>132</v>
      </c>
    </row>
    <row r="110" spans="1:18" x14ac:dyDescent="0.3">
      <c r="A110" t="s">
        <v>557</v>
      </c>
      <c r="B110">
        <v>0</v>
      </c>
      <c r="C110" t="s">
        <v>132</v>
      </c>
      <c r="D110" t="s">
        <v>132</v>
      </c>
      <c r="E110" t="s">
        <v>132</v>
      </c>
      <c r="F110" t="s">
        <v>132</v>
      </c>
      <c r="G110" t="s">
        <v>132</v>
      </c>
      <c r="H110" t="s">
        <v>132</v>
      </c>
      <c r="I110" t="s">
        <v>132</v>
      </c>
      <c r="J110">
        <v>-87.88</v>
      </c>
      <c r="K110" t="s">
        <v>580</v>
      </c>
      <c r="L110" t="s">
        <v>595</v>
      </c>
      <c r="M110" s="74">
        <v>0.77552083333333333</v>
      </c>
      <c r="N110" t="s">
        <v>580</v>
      </c>
      <c r="O110">
        <v>0</v>
      </c>
      <c r="P110">
        <v>862</v>
      </c>
      <c r="Q110" t="s">
        <v>592</v>
      </c>
      <c r="R110" t="s">
        <v>132</v>
      </c>
    </row>
    <row r="111" spans="1:18" x14ac:dyDescent="0.3">
      <c r="A111" t="s">
        <v>290</v>
      </c>
      <c r="B111">
        <v>0</v>
      </c>
      <c r="C111" t="s">
        <v>132</v>
      </c>
      <c r="D111" t="s">
        <v>132</v>
      </c>
      <c r="E111" t="s">
        <v>132</v>
      </c>
      <c r="F111" t="s">
        <v>132</v>
      </c>
      <c r="G111" t="s">
        <v>132</v>
      </c>
      <c r="H111" t="s">
        <v>132</v>
      </c>
      <c r="I111" t="s">
        <v>132</v>
      </c>
      <c r="J111">
        <v>-90</v>
      </c>
      <c r="K111" t="s">
        <v>508</v>
      </c>
      <c r="L111" t="s">
        <v>595</v>
      </c>
      <c r="M111" s="74">
        <v>0.77552083333333333</v>
      </c>
      <c r="N111" t="s">
        <v>508</v>
      </c>
      <c r="O111">
        <v>2</v>
      </c>
      <c r="P111">
        <v>35.331000000000003</v>
      </c>
      <c r="Q111" t="s">
        <v>595</v>
      </c>
      <c r="R111" t="s">
        <v>132</v>
      </c>
    </row>
    <row r="112" spans="1:18" x14ac:dyDescent="0.3">
      <c r="A112" t="s">
        <v>558</v>
      </c>
      <c r="B112">
        <v>0</v>
      </c>
      <c r="C112" t="s">
        <v>132</v>
      </c>
      <c r="D112" t="s">
        <v>132</v>
      </c>
      <c r="E112" t="s">
        <v>132</v>
      </c>
      <c r="F112" t="s">
        <v>132</v>
      </c>
      <c r="G112" t="s">
        <v>132</v>
      </c>
      <c r="H112" t="s">
        <v>132</v>
      </c>
      <c r="I112" t="s">
        <v>132</v>
      </c>
      <c r="J112">
        <v>-88.89</v>
      </c>
      <c r="K112" t="s">
        <v>508</v>
      </c>
      <c r="L112" t="s">
        <v>595</v>
      </c>
      <c r="M112" s="74">
        <v>0.77552083333333333</v>
      </c>
      <c r="N112" t="s">
        <v>508</v>
      </c>
      <c r="O112">
        <v>0</v>
      </c>
      <c r="P112">
        <v>5.8040000000000003</v>
      </c>
      <c r="Q112" t="s">
        <v>592</v>
      </c>
      <c r="R112" t="s">
        <v>132</v>
      </c>
    </row>
    <row r="113" spans="1:18" x14ac:dyDescent="0.3">
      <c r="A113" t="s">
        <v>291</v>
      </c>
      <c r="B113">
        <v>0</v>
      </c>
      <c r="C113" t="s">
        <v>132</v>
      </c>
      <c r="D113" t="s">
        <v>132</v>
      </c>
      <c r="E113" t="s">
        <v>132</v>
      </c>
      <c r="F113" t="s">
        <v>132</v>
      </c>
      <c r="G113" t="s">
        <v>132</v>
      </c>
      <c r="H113" t="s">
        <v>132</v>
      </c>
      <c r="I113" t="s">
        <v>132</v>
      </c>
      <c r="J113">
        <v>-88</v>
      </c>
      <c r="K113" t="s">
        <v>508</v>
      </c>
      <c r="L113" t="s">
        <v>595</v>
      </c>
      <c r="M113" s="74">
        <v>0.77552083333333333</v>
      </c>
      <c r="N113" t="s">
        <v>508</v>
      </c>
      <c r="O113">
        <v>0</v>
      </c>
      <c r="P113">
        <v>2.4849999999999999</v>
      </c>
      <c r="Q113" t="s">
        <v>595</v>
      </c>
      <c r="R113" t="s">
        <v>132</v>
      </c>
    </row>
    <row r="114" spans="1:18" x14ac:dyDescent="0.3">
      <c r="A114" t="s">
        <v>559</v>
      </c>
      <c r="B114">
        <v>0</v>
      </c>
      <c r="C114" t="s">
        <v>132</v>
      </c>
      <c r="D114" t="s">
        <v>132</v>
      </c>
      <c r="E114" t="s">
        <v>132</v>
      </c>
      <c r="F114" t="s">
        <v>132</v>
      </c>
      <c r="G114" t="s">
        <v>132</v>
      </c>
      <c r="H114" t="s">
        <v>132</v>
      </c>
      <c r="I114" t="s">
        <v>132</v>
      </c>
      <c r="J114">
        <v>-91.3</v>
      </c>
      <c r="K114" t="s">
        <v>507</v>
      </c>
      <c r="L114" t="s">
        <v>595</v>
      </c>
      <c r="M114" s="74">
        <v>0.77552083333333333</v>
      </c>
      <c r="N114" t="s">
        <v>507</v>
      </c>
      <c r="O114">
        <v>0</v>
      </c>
      <c r="P114">
        <v>1.9910000000000001</v>
      </c>
      <c r="Q114" t="s">
        <v>591</v>
      </c>
      <c r="R114" t="s">
        <v>132</v>
      </c>
    </row>
    <row r="115" spans="1:18" x14ac:dyDescent="0.3">
      <c r="A115" t="s">
        <v>292</v>
      </c>
      <c r="B115">
        <v>0</v>
      </c>
      <c r="C115" t="s">
        <v>132</v>
      </c>
      <c r="D115" t="s">
        <v>132</v>
      </c>
      <c r="E115" t="s">
        <v>132</v>
      </c>
      <c r="F115" t="s">
        <v>132</v>
      </c>
      <c r="G115" t="s">
        <v>132</v>
      </c>
      <c r="H115" t="s">
        <v>132</v>
      </c>
      <c r="I115" t="s">
        <v>132</v>
      </c>
      <c r="J115">
        <v>-90.48</v>
      </c>
      <c r="K115" t="s">
        <v>507</v>
      </c>
      <c r="L115" t="s">
        <v>595</v>
      </c>
      <c r="M115" s="74">
        <v>0.77552083333333333</v>
      </c>
      <c r="N115" t="s">
        <v>507</v>
      </c>
      <c r="O115">
        <v>0</v>
      </c>
      <c r="P115">
        <v>3.629</v>
      </c>
      <c r="Q115" t="s">
        <v>595</v>
      </c>
      <c r="R115" t="s">
        <v>132</v>
      </c>
    </row>
    <row r="116" spans="1:18" x14ac:dyDescent="0.3">
      <c r="A116" t="s">
        <v>447</v>
      </c>
      <c r="B116">
        <v>0</v>
      </c>
      <c r="C116" t="s">
        <v>132</v>
      </c>
      <c r="D116" t="s">
        <v>132</v>
      </c>
      <c r="E116" t="s">
        <v>132</v>
      </c>
      <c r="F116" t="s">
        <v>132</v>
      </c>
      <c r="G116" t="s">
        <v>132</v>
      </c>
      <c r="H116" t="s">
        <v>132</v>
      </c>
      <c r="I116" t="s">
        <v>132</v>
      </c>
      <c r="J116">
        <v>-89.47</v>
      </c>
      <c r="K116" t="s">
        <v>507</v>
      </c>
      <c r="L116" t="s">
        <v>595</v>
      </c>
      <c r="M116" s="74">
        <v>0.77552083333333333</v>
      </c>
      <c r="N116" t="s">
        <v>507</v>
      </c>
      <c r="O116">
        <v>1</v>
      </c>
      <c r="P116">
        <v>14.305</v>
      </c>
      <c r="Q116" t="s">
        <v>591</v>
      </c>
      <c r="R116" t="s">
        <v>132</v>
      </c>
    </row>
    <row r="117" spans="1:18" x14ac:dyDescent="0.3">
      <c r="A117" t="s">
        <v>487</v>
      </c>
      <c r="B117">
        <v>0</v>
      </c>
      <c r="C117" t="s">
        <v>132</v>
      </c>
      <c r="D117" t="s">
        <v>132</v>
      </c>
      <c r="E117" t="s">
        <v>132</v>
      </c>
      <c r="F117" t="s">
        <v>132</v>
      </c>
      <c r="G117" t="s">
        <v>132</v>
      </c>
      <c r="H117" t="s">
        <v>132</v>
      </c>
      <c r="I117" t="s">
        <v>132</v>
      </c>
      <c r="J117">
        <v>-88.24</v>
      </c>
      <c r="K117" t="s">
        <v>507</v>
      </c>
      <c r="L117" t="s">
        <v>595</v>
      </c>
      <c r="M117" s="74">
        <v>0.77552083333333333</v>
      </c>
      <c r="N117" t="s">
        <v>507</v>
      </c>
      <c r="O117">
        <v>0</v>
      </c>
      <c r="P117">
        <v>3.4380000000000002</v>
      </c>
      <c r="Q117" t="s">
        <v>588</v>
      </c>
      <c r="R117" t="s">
        <v>132</v>
      </c>
    </row>
    <row r="118" spans="1:18" x14ac:dyDescent="0.3">
      <c r="A118" t="s">
        <v>560</v>
      </c>
      <c r="B118">
        <v>0</v>
      </c>
      <c r="C118" t="s">
        <v>132</v>
      </c>
      <c r="D118" t="s">
        <v>132</v>
      </c>
      <c r="E118" t="s">
        <v>132</v>
      </c>
      <c r="F118" t="s">
        <v>132</v>
      </c>
      <c r="G118" t="s">
        <v>132</v>
      </c>
      <c r="H118" t="s">
        <v>132</v>
      </c>
      <c r="I118" t="s">
        <v>132</v>
      </c>
      <c r="J118">
        <v>-93.75</v>
      </c>
      <c r="K118" t="s">
        <v>505</v>
      </c>
      <c r="L118" t="s">
        <v>595</v>
      </c>
      <c r="M118" s="74">
        <v>0.77552083333333333</v>
      </c>
      <c r="N118" t="s">
        <v>505</v>
      </c>
      <c r="O118">
        <v>0</v>
      </c>
      <c r="P118">
        <v>844</v>
      </c>
      <c r="Q118" t="s">
        <v>596</v>
      </c>
      <c r="R118" t="s">
        <v>132</v>
      </c>
    </row>
    <row r="119" spans="1:18" x14ac:dyDescent="0.3">
      <c r="A119" t="s">
        <v>488</v>
      </c>
      <c r="B119">
        <v>0</v>
      </c>
      <c r="C119" t="s">
        <v>132</v>
      </c>
      <c r="D119" t="s">
        <v>132</v>
      </c>
      <c r="E119" t="s">
        <v>132</v>
      </c>
      <c r="F119" t="s">
        <v>132</v>
      </c>
      <c r="G119" t="s">
        <v>132</v>
      </c>
      <c r="H119" t="s">
        <v>132</v>
      </c>
      <c r="I119" t="s">
        <v>132</v>
      </c>
      <c r="J119">
        <v>-92.86</v>
      </c>
      <c r="K119" t="s">
        <v>505</v>
      </c>
      <c r="L119" t="s">
        <v>595</v>
      </c>
      <c r="M119" s="74">
        <v>0.77552083333333333</v>
      </c>
      <c r="N119" t="s">
        <v>505</v>
      </c>
      <c r="O119">
        <v>0</v>
      </c>
      <c r="P119">
        <v>3.222</v>
      </c>
      <c r="Q119" t="s">
        <v>595</v>
      </c>
      <c r="R119" t="s">
        <v>132</v>
      </c>
    </row>
    <row r="120" spans="1:18" x14ac:dyDescent="0.3">
      <c r="A120" t="s">
        <v>561</v>
      </c>
      <c r="B120">
        <v>0</v>
      </c>
      <c r="C120" t="s">
        <v>132</v>
      </c>
      <c r="D120" t="s">
        <v>132</v>
      </c>
      <c r="E120" t="s">
        <v>132</v>
      </c>
      <c r="F120" t="s">
        <v>132</v>
      </c>
      <c r="G120" t="s">
        <v>132</v>
      </c>
      <c r="H120" t="s">
        <v>132</v>
      </c>
      <c r="I120" t="s">
        <v>132</v>
      </c>
      <c r="J120">
        <v>-92.31</v>
      </c>
      <c r="K120" t="s">
        <v>505</v>
      </c>
      <c r="L120" t="s">
        <v>595</v>
      </c>
      <c r="M120" s="74">
        <v>0.77552083333333333</v>
      </c>
      <c r="N120" t="s">
        <v>505</v>
      </c>
      <c r="O120">
        <v>0</v>
      </c>
      <c r="P120">
        <v>918</v>
      </c>
      <c r="Q120" t="s">
        <v>595</v>
      </c>
      <c r="R120" t="s">
        <v>132</v>
      </c>
    </row>
    <row r="121" spans="1:18" x14ac:dyDescent="0.3">
      <c r="A121" t="s">
        <v>293</v>
      </c>
      <c r="B121">
        <v>0</v>
      </c>
      <c r="C121" t="s">
        <v>132</v>
      </c>
      <c r="D121" t="s">
        <v>132</v>
      </c>
      <c r="E121" t="s">
        <v>132</v>
      </c>
      <c r="F121" t="s">
        <v>132</v>
      </c>
      <c r="G121" t="s">
        <v>132</v>
      </c>
      <c r="H121" t="s">
        <v>132</v>
      </c>
      <c r="I121" t="s">
        <v>132</v>
      </c>
      <c r="J121">
        <v>-90.91</v>
      </c>
      <c r="K121" t="s">
        <v>505</v>
      </c>
      <c r="L121" t="s">
        <v>595</v>
      </c>
      <c r="M121" s="74">
        <v>0.77552083333333333</v>
      </c>
      <c r="N121" t="s">
        <v>505</v>
      </c>
      <c r="O121">
        <v>30</v>
      </c>
      <c r="P121">
        <v>8.8930000000000007</v>
      </c>
      <c r="Q121" t="s">
        <v>595</v>
      </c>
      <c r="R121" t="s">
        <v>132</v>
      </c>
    </row>
    <row r="122" spans="1:18" x14ac:dyDescent="0.3">
      <c r="A122" t="s">
        <v>562</v>
      </c>
      <c r="B122">
        <v>0</v>
      </c>
      <c r="C122" t="s">
        <v>132</v>
      </c>
      <c r="D122" t="s">
        <v>132</v>
      </c>
      <c r="E122" t="s">
        <v>132</v>
      </c>
      <c r="F122" t="s">
        <v>132</v>
      </c>
      <c r="G122" t="s">
        <v>132</v>
      </c>
      <c r="H122" t="s">
        <v>132</v>
      </c>
      <c r="I122" t="s">
        <v>132</v>
      </c>
      <c r="J122">
        <v>-90</v>
      </c>
      <c r="K122" t="s">
        <v>505</v>
      </c>
      <c r="L122" t="s">
        <v>595</v>
      </c>
      <c r="M122" s="74">
        <v>0.77552083333333333</v>
      </c>
      <c r="N122" t="s">
        <v>505</v>
      </c>
      <c r="O122">
        <v>0</v>
      </c>
      <c r="P122">
        <v>538</v>
      </c>
      <c r="Q122" t="s">
        <v>595</v>
      </c>
      <c r="R122" t="s">
        <v>132</v>
      </c>
    </row>
    <row r="123" spans="1:18" x14ac:dyDescent="0.3">
      <c r="A123" t="s">
        <v>489</v>
      </c>
      <c r="B123">
        <v>0</v>
      </c>
      <c r="C123" t="s">
        <v>132</v>
      </c>
      <c r="D123" t="s">
        <v>132</v>
      </c>
      <c r="E123" t="s">
        <v>132</v>
      </c>
      <c r="F123" t="s">
        <v>132</v>
      </c>
      <c r="G123" t="s">
        <v>132</v>
      </c>
      <c r="H123" t="s">
        <v>132</v>
      </c>
      <c r="I123" t="s">
        <v>132</v>
      </c>
      <c r="J123">
        <v>-88.89</v>
      </c>
      <c r="K123" t="s">
        <v>505</v>
      </c>
      <c r="L123" t="s">
        <v>595</v>
      </c>
      <c r="M123" s="74">
        <v>0.77552083333333333</v>
      </c>
      <c r="N123" t="s">
        <v>505</v>
      </c>
      <c r="O123">
        <v>0</v>
      </c>
      <c r="P123">
        <v>1.2030000000000001</v>
      </c>
      <c r="Q123" t="s">
        <v>552</v>
      </c>
      <c r="R123" t="s">
        <v>132</v>
      </c>
    </row>
    <row r="124" spans="1:18" x14ac:dyDescent="0.3">
      <c r="A124" t="s">
        <v>490</v>
      </c>
      <c r="B124">
        <v>0</v>
      </c>
      <c r="C124" t="s">
        <v>132</v>
      </c>
      <c r="D124" t="s">
        <v>132</v>
      </c>
      <c r="E124" t="s">
        <v>132</v>
      </c>
      <c r="F124" t="s">
        <v>132</v>
      </c>
      <c r="G124" t="s">
        <v>132</v>
      </c>
      <c r="H124" t="s">
        <v>132</v>
      </c>
      <c r="I124" t="s">
        <v>132</v>
      </c>
      <c r="J124">
        <v>-87.5</v>
      </c>
      <c r="K124" t="s">
        <v>505</v>
      </c>
      <c r="L124" t="s">
        <v>595</v>
      </c>
      <c r="M124" s="74">
        <v>0.77552083333333333</v>
      </c>
      <c r="N124" t="s">
        <v>505</v>
      </c>
      <c r="O124">
        <v>0</v>
      </c>
      <c r="P124">
        <v>3.2719999999999998</v>
      </c>
      <c r="Q124" t="s">
        <v>595</v>
      </c>
      <c r="R124" t="s">
        <v>132</v>
      </c>
    </row>
    <row r="125" spans="1:18" x14ac:dyDescent="0.3">
      <c r="A125" t="s">
        <v>491</v>
      </c>
      <c r="B125">
        <v>0</v>
      </c>
      <c r="C125" t="s">
        <v>132</v>
      </c>
      <c r="D125" t="s">
        <v>132</v>
      </c>
      <c r="E125" t="s">
        <v>132</v>
      </c>
      <c r="F125" t="s">
        <v>132</v>
      </c>
      <c r="G125" t="s">
        <v>132</v>
      </c>
      <c r="H125" t="s">
        <v>132</v>
      </c>
      <c r="I125" t="s">
        <v>132</v>
      </c>
      <c r="J125">
        <v>-83.33</v>
      </c>
      <c r="K125" t="s">
        <v>505</v>
      </c>
      <c r="L125" t="s">
        <v>595</v>
      </c>
      <c r="M125" s="74">
        <v>0.77552083333333333</v>
      </c>
      <c r="N125" t="s">
        <v>505</v>
      </c>
      <c r="O125">
        <v>0</v>
      </c>
      <c r="P125">
        <v>1.4490000000000001</v>
      </c>
      <c r="Q125" t="s">
        <v>524</v>
      </c>
      <c r="R125" t="s">
        <v>132</v>
      </c>
    </row>
    <row r="126" spans="1:18" x14ac:dyDescent="0.3">
      <c r="A126" t="s">
        <v>492</v>
      </c>
      <c r="B126">
        <v>0</v>
      </c>
      <c r="C126" t="s">
        <v>132</v>
      </c>
      <c r="D126" t="s">
        <v>132</v>
      </c>
      <c r="E126" t="s">
        <v>132</v>
      </c>
      <c r="F126" t="s">
        <v>132</v>
      </c>
      <c r="G126" t="s">
        <v>132</v>
      </c>
      <c r="H126" t="s">
        <v>132</v>
      </c>
      <c r="I126" t="s">
        <v>132</v>
      </c>
      <c r="J126">
        <v>-80</v>
      </c>
      <c r="K126" t="s">
        <v>505</v>
      </c>
      <c r="L126" t="s">
        <v>595</v>
      </c>
      <c r="M126" s="74">
        <v>0.77552083333333333</v>
      </c>
      <c r="N126" t="s">
        <v>505</v>
      </c>
      <c r="O126">
        <v>0</v>
      </c>
      <c r="P126">
        <v>2.2440000000000002</v>
      </c>
      <c r="Q126" t="s">
        <v>588</v>
      </c>
      <c r="R126" t="s">
        <v>132</v>
      </c>
    </row>
    <row r="127" spans="1:18" x14ac:dyDescent="0.3">
      <c r="A127" t="s">
        <v>294</v>
      </c>
      <c r="B127">
        <v>0</v>
      </c>
      <c r="C127" t="s">
        <v>132</v>
      </c>
      <c r="D127" t="s">
        <v>132</v>
      </c>
      <c r="E127" t="s">
        <v>132</v>
      </c>
      <c r="F127" t="s">
        <v>132</v>
      </c>
      <c r="G127" t="s">
        <v>132</v>
      </c>
      <c r="H127" t="s">
        <v>132</v>
      </c>
      <c r="I127" t="s">
        <v>132</v>
      </c>
      <c r="J127">
        <v>-75</v>
      </c>
      <c r="K127" t="s">
        <v>505</v>
      </c>
      <c r="L127" t="s">
        <v>595</v>
      </c>
      <c r="M127" s="74">
        <v>0.77552083333333333</v>
      </c>
      <c r="N127" t="s">
        <v>505</v>
      </c>
      <c r="O127">
        <v>0</v>
      </c>
      <c r="P127">
        <v>5.26</v>
      </c>
      <c r="Q127" t="s">
        <v>595</v>
      </c>
      <c r="R127" t="s">
        <v>132</v>
      </c>
    </row>
    <row r="128" spans="1:18" x14ac:dyDescent="0.3">
      <c r="A128" t="s">
        <v>493</v>
      </c>
      <c r="B128">
        <v>0</v>
      </c>
      <c r="C128" t="s">
        <v>132</v>
      </c>
      <c r="D128" t="s">
        <v>132</v>
      </c>
      <c r="E128" t="s">
        <v>132</v>
      </c>
      <c r="F128" t="s">
        <v>132</v>
      </c>
      <c r="G128" t="s">
        <v>132</v>
      </c>
      <c r="H128" t="s">
        <v>132</v>
      </c>
      <c r="I128" t="s">
        <v>132</v>
      </c>
      <c r="J128">
        <v>-50</v>
      </c>
      <c r="K128" t="s">
        <v>505</v>
      </c>
      <c r="L128" t="s">
        <v>595</v>
      </c>
      <c r="M128" s="74">
        <v>0.77552083333333333</v>
      </c>
      <c r="N128" t="s">
        <v>505</v>
      </c>
      <c r="O128">
        <v>0</v>
      </c>
      <c r="P128">
        <v>1.4690000000000001</v>
      </c>
      <c r="Q128" t="s">
        <v>595</v>
      </c>
      <c r="R128" t="s">
        <v>132</v>
      </c>
    </row>
    <row r="129" spans="1:18" x14ac:dyDescent="0.3">
      <c r="A129" t="s">
        <v>494</v>
      </c>
      <c r="B129">
        <v>0</v>
      </c>
      <c r="C129" t="s">
        <v>132</v>
      </c>
      <c r="D129" t="s">
        <v>132</v>
      </c>
      <c r="E129" t="s">
        <v>132</v>
      </c>
      <c r="F129" t="s">
        <v>132</v>
      </c>
      <c r="G129" t="s">
        <v>132</v>
      </c>
      <c r="H129" t="s">
        <v>132</v>
      </c>
      <c r="I129" t="s">
        <v>132</v>
      </c>
      <c r="J129">
        <v>0</v>
      </c>
      <c r="K129" t="s">
        <v>505</v>
      </c>
      <c r="L129" t="s">
        <v>595</v>
      </c>
      <c r="M129" s="74">
        <v>0.77552083333333333</v>
      </c>
      <c r="N129" t="s">
        <v>505</v>
      </c>
      <c r="O129">
        <v>0</v>
      </c>
      <c r="P129">
        <v>3.0960000000000001</v>
      </c>
      <c r="Q129" t="s">
        <v>509</v>
      </c>
      <c r="R129" t="s">
        <v>132</v>
      </c>
    </row>
    <row r="130" spans="1:18" x14ac:dyDescent="0.3">
      <c r="A130" t="s">
        <v>495</v>
      </c>
      <c r="B130">
        <v>0</v>
      </c>
      <c r="C130" t="s">
        <v>132</v>
      </c>
      <c r="D130" t="s">
        <v>132</v>
      </c>
      <c r="E130" t="s">
        <v>132</v>
      </c>
      <c r="F130" t="s">
        <v>132</v>
      </c>
      <c r="G130" t="s">
        <v>132</v>
      </c>
      <c r="H130" t="s">
        <v>132</v>
      </c>
      <c r="I130" t="s">
        <v>132</v>
      </c>
      <c r="J130">
        <v>0</v>
      </c>
      <c r="K130" t="s">
        <v>505</v>
      </c>
      <c r="L130" t="s">
        <v>595</v>
      </c>
      <c r="M130" s="74">
        <v>0.77552083333333333</v>
      </c>
      <c r="N130" t="s">
        <v>505</v>
      </c>
      <c r="O130">
        <v>0</v>
      </c>
      <c r="P130">
        <v>2.694</v>
      </c>
      <c r="Q130" t="s">
        <v>595</v>
      </c>
      <c r="R130" t="s">
        <v>132</v>
      </c>
    </row>
    <row r="131" spans="1:18" x14ac:dyDescent="0.3">
      <c r="A131" t="s">
        <v>496</v>
      </c>
      <c r="B131">
        <v>0</v>
      </c>
      <c r="C131" t="s">
        <v>132</v>
      </c>
      <c r="D131" t="s">
        <v>132</v>
      </c>
      <c r="E131" t="s">
        <v>132</v>
      </c>
      <c r="F131" t="s">
        <v>132</v>
      </c>
      <c r="G131" t="s">
        <v>132</v>
      </c>
      <c r="H131" t="s">
        <v>132</v>
      </c>
      <c r="I131" t="s">
        <v>132</v>
      </c>
      <c r="J131">
        <v>0</v>
      </c>
      <c r="K131" t="s">
        <v>505</v>
      </c>
      <c r="L131" t="s">
        <v>595</v>
      </c>
      <c r="M131" s="74">
        <v>0.77552083333333333</v>
      </c>
      <c r="N131" t="s">
        <v>505</v>
      </c>
      <c r="O131">
        <v>0</v>
      </c>
      <c r="P131">
        <v>1.0780000000000001</v>
      </c>
      <c r="Q131" t="s">
        <v>595</v>
      </c>
      <c r="R131" t="s">
        <v>132</v>
      </c>
    </row>
    <row r="132" spans="1:18" x14ac:dyDescent="0.3">
      <c r="A132" t="s">
        <v>437</v>
      </c>
      <c r="B132">
        <v>0</v>
      </c>
      <c r="C132" t="s">
        <v>132</v>
      </c>
      <c r="D132" t="s">
        <v>132</v>
      </c>
      <c r="E132" t="s">
        <v>132</v>
      </c>
      <c r="F132" t="s">
        <v>132</v>
      </c>
      <c r="G132" t="s">
        <v>132</v>
      </c>
      <c r="H132" t="s">
        <v>132</v>
      </c>
      <c r="I132" t="s">
        <v>132</v>
      </c>
      <c r="J132">
        <v>0</v>
      </c>
      <c r="K132" t="s">
        <v>505</v>
      </c>
      <c r="L132" t="s">
        <v>595</v>
      </c>
      <c r="M132" s="74">
        <v>0.77552083333333333</v>
      </c>
      <c r="N132" t="s">
        <v>505</v>
      </c>
      <c r="O132">
        <v>0</v>
      </c>
      <c r="P132">
        <v>2.1829999999999998</v>
      </c>
      <c r="Q132" t="s">
        <v>578</v>
      </c>
      <c r="R132" t="s">
        <v>132</v>
      </c>
    </row>
    <row r="133" spans="1:18" x14ac:dyDescent="0.3">
      <c r="A133" t="s">
        <v>563</v>
      </c>
      <c r="B133">
        <v>0</v>
      </c>
      <c r="C133" t="s">
        <v>132</v>
      </c>
      <c r="D133" t="s">
        <v>132</v>
      </c>
      <c r="E133" t="s">
        <v>132</v>
      </c>
      <c r="F133" t="s">
        <v>132</v>
      </c>
      <c r="G133" t="s">
        <v>132</v>
      </c>
      <c r="H133" t="s">
        <v>132</v>
      </c>
      <c r="I133" t="s">
        <v>132</v>
      </c>
      <c r="J133">
        <v>0</v>
      </c>
      <c r="K133" t="s">
        <v>505</v>
      </c>
      <c r="L133" t="s">
        <v>595</v>
      </c>
      <c r="M133" s="74">
        <v>0.77552083333333333</v>
      </c>
      <c r="N133" t="s">
        <v>505</v>
      </c>
      <c r="O133">
        <v>0</v>
      </c>
      <c r="P133">
        <v>151</v>
      </c>
      <c r="Q133" t="s">
        <v>498</v>
      </c>
      <c r="R133" t="s">
        <v>132</v>
      </c>
    </row>
    <row r="134" spans="1:18" x14ac:dyDescent="0.3">
      <c r="A134" t="s">
        <v>564</v>
      </c>
      <c r="B134">
        <v>0</v>
      </c>
      <c r="C134" t="s">
        <v>132</v>
      </c>
      <c r="D134" t="s">
        <v>132</v>
      </c>
      <c r="E134" t="s">
        <v>132</v>
      </c>
      <c r="F134" t="s">
        <v>132</v>
      </c>
      <c r="G134" t="s">
        <v>132</v>
      </c>
      <c r="H134" t="s">
        <v>132</v>
      </c>
      <c r="I134" t="s">
        <v>132</v>
      </c>
      <c r="J134">
        <v>0</v>
      </c>
      <c r="K134" t="s">
        <v>505</v>
      </c>
      <c r="L134" t="s">
        <v>595</v>
      </c>
      <c r="M134" s="74">
        <v>0.77552083333333333</v>
      </c>
      <c r="N134" t="s">
        <v>505</v>
      </c>
      <c r="O134">
        <v>0</v>
      </c>
      <c r="P134">
        <v>682</v>
      </c>
      <c r="Q134" t="s">
        <v>502</v>
      </c>
      <c r="R134" t="s">
        <v>132</v>
      </c>
    </row>
    <row r="135" spans="1:18" x14ac:dyDescent="0.3">
      <c r="A135" t="s">
        <v>565</v>
      </c>
      <c r="B135">
        <v>0</v>
      </c>
      <c r="C135" t="s">
        <v>132</v>
      </c>
      <c r="D135" t="s">
        <v>132</v>
      </c>
      <c r="E135" t="s">
        <v>132</v>
      </c>
      <c r="F135" t="s">
        <v>132</v>
      </c>
      <c r="G135" t="s">
        <v>132</v>
      </c>
      <c r="H135" t="s">
        <v>132</v>
      </c>
      <c r="I135" t="s">
        <v>132</v>
      </c>
      <c r="J135">
        <v>0</v>
      </c>
      <c r="K135" t="s">
        <v>505</v>
      </c>
      <c r="L135" t="s">
        <v>595</v>
      </c>
      <c r="M135" s="74">
        <v>0.77552083333333333</v>
      </c>
      <c r="N135" t="s">
        <v>505</v>
      </c>
      <c r="O135">
        <v>0</v>
      </c>
      <c r="P135">
        <v>403</v>
      </c>
      <c r="Q135" t="s">
        <v>483</v>
      </c>
      <c r="R135" t="s">
        <v>132</v>
      </c>
    </row>
    <row r="136" spans="1:18" x14ac:dyDescent="0.3">
      <c r="A136" t="s">
        <v>566</v>
      </c>
      <c r="B136">
        <v>0</v>
      </c>
      <c r="C136" t="s">
        <v>132</v>
      </c>
      <c r="D136" t="s">
        <v>132</v>
      </c>
      <c r="E136" t="s">
        <v>132</v>
      </c>
      <c r="F136" t="s">
        <v>132</v>
      </c>
      <c r="G136" t="s">
        <v>132</v>
      </c>
      <c r="H136" t="s">
        <v>132</v>
      </c>
      <c r="I136" t="s">
        <v>132</v>
      </c>
      <c r="J136">
        <v>0</v>
      </c>
      <c r="K136" t="s">
        <v>505</v>
      </c>
      <c r="L136" t="s">
        <v>595</v>
      </c>
      <c r="M136" s="74">
        <v>0.77552083333333333</v>
      </c>
      <c r="N136" t="s">
        <v>505</v>
      </c>
      <c r="O136">
        <v>0</v>
      </c>
      <c r="P136">
        <v>1.6830000000000001</v>
      </c>
      <c r="Q136" t="s">
        <v>523</v>
      </c>
      <c r="R136" t="s">
        <v>132</v>
      </c>
    </row>
    <row r="137" spans="1:18" x14ac:dyDescent="0.3">
      <c r="A137" t="s">
        <v>567</v>
      </c>
      <c r="B137">
        <v>0</v>
      </c>
      <c r="C137" t="s">
        <v>132</v>
      </c>
      <c r="D137" t="s">
        <v>132</v>
      </c>
      <c r="E137" t="s">
        <v>132</v>
      </c>
      <c r="F137" t="s">
        <v>132</v>
      </c>
      <c r="G137" t="s">
        <v>132</v>
      </c>
      <c r="H137" t="s">
        <v>132</v>
      </c>
      <c r="I137" t="s">
        <v>132</v>
      </c>
      <c r="J137">
        <v>0</v>
      </c>
      <c r="K137" t="s">
        <v>505</v>
      </c>
      <c r="L137" t="s">
        <v>595</v>
      </c>
      <c r="M137" s="74">
        <v>0.77552083333333333</v>
      </c>
      <c r="N137" t="s">
        <v>505</v>
      </c>
      <c r="O137">
        <v>0</v>
      </c>
      <c r="P137">
        <v>1.2150000000000001</v>
      </c>
      <c r="Q137" t="s">
        <v>523</v>
      </c>
      <c r="R137" t="s">
        <v>132</v>
      </c>
    </row>
    <row r="138" spans="1:18" x14ac:dyDescent="0.3">
      <c r="A138" t="s">
        <v>568</v>
      </c>
      <c r="B138">
        <v>0</v>
      </c>
      <c r="C138" t="s">
        <v>132</v>
      </c>
      <c r="D138" t="s">
        <v>132</v>
      </c>
      <c r="E138" t="s">
        <v>132</v>
      </c>
      <c r="F138" t="s">
        <v>132</v>
      </c>
      <c r="G138" t="s">
        <v>132</v>
      </c>
      <c r="H138" t="s">
        <v>132</v>
      </c>
      <c r="I138" t="s">
        <v>132</v>
      </c>
      <c r="J138">
        <v>0</v>
      </c>
      <c r="K138" t="s">
        <v>505</v>
      </c>
      <c r="L138" t="s">
        <v>595</v>
      </c>
      <c r="M138" s="74">
        <v>0.77552083333333333</v>
      </c>
      <c r="N138" t="s">
        <v>505</v>
      </c>
      <c r="O138">
        <v>0</v>
      </c>
      <c r="P138">
        <v>177</v>
      </c>
      <c r="Q138" t="s">
        <v>506</v>
      </c>
      <c r="R138" t="s">
        <v>132</v>
      </c>
    </row>
    <row r="139" spans="1:18" x14ac:dyDescent="0.3">
      <c r="A139" t="s">
        <v>569</v>
      </c>
      <c r="B139">
        <v>0</v>
      </c>
      <c r="C139" t="s">
        <v>132</v>
      </c>
      <c r="D139" t="s">
        <v>132</v>
      </c>
      <c r="E139" t="s">
        <v>132</v>
      </c>
      <c r="F139" t="s">
        <v>132</v>
      </c>
      <c r="G139" t="s">
        <v>132</v>
      </c>
      <c r="H139" t="s">
        <v>132</v>
      </c>
      <c r="I139" t="s">
        <v>132</v>
      </c>
      <c r="J139">
        <v>0</v>
      </c>
      <c r="K139" t="s">
        <v>505</v>
      </c>
      <c r="L139" t="s">
        <v>595</v>
      </c>
      <c r="M139" s="74">
        <v>0.77552083333333333</v>
      </c>
      <c r="N139" t="s">
        <v>505</v>
      </c>
      <c r="O139">
        <v>0</v>
      </c>
      <c r="P139">
        <v>216</v>
      </c>
      <c r="Q139" t="s">
        <v>475</v>
      </c>
      <c r="R139" t="s">
        <v>132</v>
      </c>
    </row>
    <row r="140" spans="1:18" x14ac:dyDescent="0.3">
      <c r="A140" t="s">
        <v>570</v>
      </c>
      <c r="B140">
        <v>0</v>
      </c>
      <c r="C140" t="s">
        <v>132</v>
      </c>
      <c r="D140" t="s">
        <v>132</v>
      </c>
      <c r="E140" t="s">
        <v>132</v>
      </c>
      <c r="F140" t="s">
        <v>132</v>
      </c>
      <c r="G140" t="s">
        <v>132</v>
      </c>
      <c r="H140" t="s">
        <v>132</v>
      </c>
      <c r="I140" t="s">
        <v>132</v>
      </c>
      <c r="J140">
        <v>0</v>
      </c>
      <c r="K140" t="s">
        <v>505</v>
      </c>
      <c r="L140" t="s">
        <v>595</v>
      </c>
      <c r="M140" s="74">
        <v>0.77552083333333333</v>
      </c>
      <c r="N140" t="s">
        <v>505</v>
      </c>
      <c r="O140">
        <v>0</v>
      </c>
      <c r="P140">
        <v>290</v>
      </c>
      <c r="Q140" t="s">
        <v>470</v>
      </c>
      <c r="R140" t="s">
        <v>132</v>
      </c>
    </row>
    <row r="141" spans="1:18" x14ac:dyDescent="0.3">
      <c r="A141" t="s">
        <v>571</v>
      </c>
      <c r="B141">
        <v>0</v>
      </c>
      <c r="C141" t="s">
        <v>132</v>
      </c>
      <c r="D141" t="s">
        <v>132</v>
      </c>
      <c r="E141" t="s">
        <v>132</v>
      </c>
      <c r="F141" t="s">
        <v>132</v>
      </c>
      <c r="G141" t="s">
        <v>132</v>
      </c>
      <c r="H141" t="s">
        <v>132</v>
      </c>
      <c r="I141" t="s">
        <v>132</v>
      </c>
      <c r="J141">
        <v>0</v>
      </c>
      <c r="K141" t="s">
        <v>505</v>
      </c>
      <c r="L141" t="s">
        <v>595</v>
      </c>
      <c r="M141" s="74">
        <v>0.77552083333333333</v>
      </c>
      <c r="N141" t="s">
        <v>505</v>
      </c>
      <c r="O141">
        <v>0</v>
      </c>
      <c r="P141">
        <v>238</v>
      </c>
      <c r="Q141" t="s">
        <v>463</v>
      </c>
      <c r="R141" t="s">
        <v>132</v>
      </c>
    </row>
    <row r="142" spans="1:18" x14ac:dyDescent="0.3">
      <c r="A142" t="s">
        <v>572</v>
      </c>
      <c r="B142">
        <v>0</v>
      </c>
      <c r="C142" t="s">
        <v>132</v>
      </c>
      <c r="D142" t="s">
        <v>132</v>
      </c>
      <c r="E142" t="s">
        <v>132</v>
      </c>
      <c r="F142" t="s">
        <v>132</v>
      </c>
      <c r="G142" t="s">
        <v>132</v>
      </c>
      <c r="H142" t="s">
        <v>132</v>
      </c>
      <c r="I142" t="s">
        <v>132</v>
      </c>
      <c r="J142">
        <v>0</v>
      </c>
      <c r="K142" t="s">
        <v>505</v>
      </c>
      <c r="L142" t="s">
        <v>595</v>
      </c>
      <c r="M142" s="74">
        <v>0.77552083333333333</v>
      </c>
      <c r="N142" t="s">
        <v>505</v>
      </c>
      <c r="O142">
        <v>0</v>
      </c>
      <c r="P142">
        <v>773</v>
      </c>
      <c r="Q142" t="s">
        <v>470</v>
      </c>
      <c r="R142" t="s">
        <v>132</v>
      </c>
    </row>
    <row r="143" spans="1:18" x14ac:dyDescent="0.3">
      <c r="A143" t="s">
        <v>573</v>
      </c>
      <c r="B143">
        <v>0</v>
      </c>
      <c r="C143" t="s">
        <v>132</v>
      </c>
      <c r="D143" t="s">
        <v>132</v>
      </c>
      <c r="E143" t="s">
        <v>132</v>
      </c>
      <c r="F143" t="s">
        <v>132</v>
      </c>
      <c r="G143" t="s">
        <v>132</v>
      </c>
      <c r="H143" t="s">
        <v>132</v>
      </c>
      <c r="I143" t="s">
        <v>132</v>
      </c>
      <c r="J143">
        <v>0</v>
      </c>
      <c r="K143" t="s">
        <v>505</v>
      </c>
      <c r="L143" t="s">
        <v>595</v>
      </c>
      <c r="M143" s="74">
        <v>0.77552083333333333</v>
      </c>
      <c r="N143" t="s">
        <v>505</v>
      </c>
      <c r="O143">
        <v>0</v>
      </c>
      <c r="P143">
        <v>352</v>
      </c>
      <c r="Q143" t="s">
        <v>498</v>
      </c>
      <c r="R143" t="s">
        <v>132</v>
      </c>
    </row>
    <row r="144" spans="1:18" x14ac:dyDescent="0.3">
      <c r="A144" t="s">
        <v>574</v>
      </c>
      <c r="B144">
        <v>0</v>
      </c>
      <c r="C144" t="s">
        <v>132</v>
      </c>
      <c r="D144" t="s">
        <v>132</v>
      </c>
      <c r="E144" t="s">
        <v>132</v>
      </c>
      <c r="F144" t="s">
        <v>132</v>
      </c>
      <c r="G144" t="s">
        <v>132</v>
      </c>
      <c r="H144" t="s">
        <v>132</v>
      </c>
      <c r="I144" t="s">
        <v>132</v>
      </c>
      <c r="J144">
        <v>0</v>
      </c>
      <c r="K144" t="s">
        <v>505</v>
      </c>
      <c r="L144" t="s">
        <v>595</v>
      </c>
      <c r="M144" s="74">
        <v>0.77552083333333333</v>
      </c>
      <c r="N144" t="s">
        <v>505</v>
      </c>
      <c r="O144">
        <v>0</v>
      </c>
      <c r="P144">
        <v>1.506</v>
      </c>
      <c r="Q144" t="s">
        <v>486</v>
      </c>
      <c r="R144" t="s">
        <v>132</v>
      </c>
    </row>
    <row r="145" spans="1:18" x14ac:dyDescent="0.3">
      <c r="A145" t="s">
        <v>575</v>
      </c>
      <c r="B145">
        <v>0</v>
      </c>
      <c r="C145" t="s">
        <v>132</v>
      </c>
      <c r="D145" t="s">
        <v>132</v>
      </c>
      <c r="E145" t="s">
        <v>132</v>
      </c>
      <c r="F145" t="s">
        <v>132</v>
      </c>
      <c r="G145" t="s">
        <v>132</v>
      </c>
      <c r="H145" t="s">
        <v>132</v>
      </c>
      <c r="I145" t="s">
        <v>132</v>
      </c>
      <c r="J145">
        <v>0</v>
      </c>
      <c r="K145" t="s">
        <v>505</v>
      </c>
      <c r="L145" t="s">
        <v>595</v>
      </c>
      <c r="M145" s="74">
        <v>0.77552083333333333</v>
      </c>
      <c r="N145" t="s">
        <v>505</v>
      </c>
      <c r="O145">
        <v>0</v>
      </c>
      <c r="P145">
        <v>935</v>
      </c>
      <c r="Q145" t="s">
        <v>463</v>
      </c>
      <c r="R145" t="s">
        <v>132</v>
      </c>
    </row>
    <row r="146" spans="1:18" x14ac:dyDescent="0.3">
      <c r="A146" t="s">
        <v>576</v>
      </c>
      <c r="B146">
        <v>0</v>
      </c>
      <c r="C146" t="s">
        <v>132</v>
      </c>
      <c r="D146" t="s">
        <v>132</v>
      </c>
      <c r="E146" t="s">
        <v>132</v>
      </c>
      <c r="F146" t="s">
        <v>132</v>
      </c>
      <c r="G146" t="s">
        <v>132</v>
      </c>
      <c r="H146" t="s">
        <v>132</v>
      </c>
      <c r="I146" t="s">
        <v>132</v>
      </c>
      <c r="J146">
        <v>0</v>
      </c>
      <c r="K146" t="s">
        <v>505</v>
      </c>
      <c r="L146" t="s">
        <v>595</v>
      </c>
      <c r="M146" s="74">
        <v>0.77552083333333333</v>
      </c>
      <c r="N146" t="s">
        <v>505</v>
      </c>
      <c r="O146">
        <v>0</v>
      </c>
      <c r="P146">
        <v>1.518</v>
      </c>
      <c r="Q146" t="s">
        <v>463</v>
      </c>
      <c r="R146" t="s">
        <v>132</v>
      </c>
    </row>
    <row r="147" spans="1:18" x14ac:dyDescent="0.3">
      <c r="A147" t="s">
        <v>577</v>
      </c>
      <c r="B147">
        <v>0</v>
      </c>
      <c r="C147" t="s">
        <v>132</v>
      </c>
      <c r="D147" t="s">
        <v>132</v>
      </c>
      <c r="E147" t="s">
        <v>132</v>
      </c>
      <c r="F147" t="s">
        <v>132</v>
      </c>
      <c r="G147" t="s">
        <v>132</v>
      </c>
      <c r="H147" t="s">
        <v>132</v>
      </c>
      <c r="I147" t="s">
        <v>132</v>
      </c>
      <c r="J147">
        <v>0</v>
      </c>
      <c r="K147" t="s">
        <v>505</v>
      </c>
      <c r="L147" t="s">
        <v>595</v>
      </c>
      <c r="M147" s="74">
        <v>0.77552083333333333</v>
      </c>
      <c r="N147" t="s">
        <v>505</v>
      </c>
      <c r="O147">
        <v>0</v>
      </c>
      <c r="P147">
        <v>1.353</v>
      </c>
      <c r="Q147" t="s">
        <v>595</v>
      </c>
      <c r="R147" t="s">
        <v>132</v>
      </c>
    </row>
    <row r="148" spans="1:18" x14ac:dyDescent="0.3">
      <c r="A148" t="s">
        <v>90</v>
      </c>
      <c r="M148" s="74"/>
      <c r="O148">
        <v>26.193999999999999</v>
      </c>
      <c r="P148">
        <v>443.67599999999999</v>
      </c>
    </row>
  </sheetData>
  <phoneticPr fontId="19" type="noConversion"/>
  <pageMargins left="0.7" right="0.7" top="0.78740157499999996" bottom="0.78740157499999996"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456E3-CCE1-42E4-B6E6-19B4435D279F}">
  <sheetPr codeName="Tabelle43"/>
  <dimension ref="A1:R148"/>
  <sheetViews>
    <sheetView workbookViewId="0">
      <selection sqref="A1:R125"/>
    </sheetView>
  </sheetViews>
  <sheetFormatPr baseColWidth="10" defaultRowHeight="14.4" x14ac:dyDescent="0.3"/>
  <cols>
    <col min="1" max="1" width="13.33203125" bestFit="1" customWidth="1"/>
    <col min="2" max="2" width="12.88671875" bestFit="1" customWidth="1"/>
    <col min="3" max="3" width="15.6640625" bestFit="1" customWidth="1"/>
    <col min="4" max="4" width="7.33203125" bestFit="1" customWidth="1"/>
    <col min="5" max="5" width="6.88671875" bestFit="1" customWidth="1"/>
    <col min="6" max="6" width="11" bestFit="1" customWidth="1"/>
    <col min="7" max="7" width="9.33203125" bestFit="1" customWidth="1"/>
    <col min="8" max="8" width="11.33203125" bestFit="1" customWidth="1"/>
    <col min="9" max="9" width="9.5546875" bestFit="1" customWidth="1"/>
    <col min="10" max="10" width="21.6640625" bestFit="1" customWidth="1"/>
    <col min="11" max="11" width="11.5546875" bestFit="1" customWidth="1"/>
    <col min="12" max="12" width="10.6640625" bestFit="1" customWidth="1"/>
    <col min="13" max="13" width="8.109375" bestFit="1" customWidth="1"/>
    <col min="14" max="14" width="20.5546875" bestFit="1" customWidth="1"/>
    <col min="15" max="15" width="17.88671875" bestFit="1" customWidth="1"/>
    <col min="16" max="16" width="20.88671875" bestFit="1" customWidth="1"/>
    <col min="17" max="17" width="20.109375" bestFit="1" customWidth="1"/>
    <col min="18" max="18" width="17" bestFit="1" customWidth="1"/>
  </cols>
  <sheetData>
    <row r="1" spans="1:18" x14ac:dyDescent="0.3">
      <c r="A1" t="s">
        <v>245</v>
      </c>
      <c r="B1" t="s">
        <v>246</v>
      </c>
      <c r="C1" t="s">
        <v>74</v>
      </c>
      <c r="D1" t="s">
        <v>75</v>
      </c>
      <c r="E1" t="s">
        <v>76</v>
      </c>
      <c r="F1" t="s">
        <v>77</v>
      </c>
      <c r="G1" t="s">
        <v>78</v>
      </c>
      <c r="H1" t="s">
        <v>79</v>
      </c>
      <c r="I1" t="s">
        <v>80</v>
      </c>
      <c r="J1" t="s">
        <v>81</v>
      </c>
      <c r="K1" t="s">
        <v>82</v>
      </c>
      <c r="L1" t="s">
        <v>83</v>
      </c>
      <c r="M1" t="s">
        <v>84</v>
      </c>
      <c r="N1" t="s">
        <v>85</v>
      </c>
      <c r="O1" t="s">
        <v>86</v>
      </c>
      <c r="P1" t="s">
        <v>87</v>
      </c>
      <c r="Q1" t="s">
        <v>88</v>
      </c>
      <c r="R1" t="s">
        <v>89</v>
      </c>
    </row>
    <row r="2" spans="1:18" x14ac:dyDescent="0.3">
      <c r="A2" t="s">
        <v>529</v>
      </c>
      <c r="B2">
        <v>0</v>
      </c>
      <c r="C2" t="s">
        <v>132</v>
      </c>
      <c r="D2" t="s">
        <v>132</v>
      </c>
      <c r="E2" t="s">
        <v>132</v>
      </c>
      <c r="F2" t="s">
        <v>132</v>
      </c>
      <c r="G2" t="s">
        <v>132</v>
      </c>
      <c r="H2" t="s">
        <v>132</v>
      </c>
      <c r="I2" t="s">
        <v>132</v>
      </c>
      <c r="J2">
        <v>0</v>
      </c>
      <c r="K2" t="s">
        <v>505</v>
      </c>
      <c r="L2" t="s">
        <v>595</v>
      </c>
      <c r="M2" s="74">
        <v>0.77552083333333333</v>
      </c>
      <c r="N2" t="s">
        <v>505</v>
      </c>
      <c r="O2">
        <v>0</v>
      </c>
      <c r="P2">
        <v>500</v>
      </c>
      <c r="Q2" t="s">
        <v>553</v>
      </c>
      <c r="R2" t="s">
        <v>132</v>
      </c>
    </row>
    <row r="3" spans="1:18" x14ac:dyDescent="0.3">
      <c r="A3" t="s">
        <v>531</v>
      </c>
      <c r="B3">
        <v>0</v>
      </c>
      <c r="C3" t="s">
        <v>132</v>
      </c>
      <c r="D3" t="s">
        <v>132</v>
      </c>
      <c r="E3" t="s">
        <v>132</v>
      </c>
      <c r="F3" t="s">
        <v>132</v>
      </c>
      <c r="G3" t="s">
        <v>132</v>
      </c>
      <c r="H3" t="s">
        <v>132</v>
      </c>
      <c r="I3" t="s">
        <v>132</v>
      </c>
      <c r="J3">
        <v>0</v>
      </c>
      <c r="K3" t="s">
        <v>505</v>
      </c>
      <c r="L3" t="s">
        <v>595</v>
      </c>
      <c r="M3" s="74">
        <v>0.77552083333333333</v>
      </c>
      <c r="N3" t="s">
        <v>505</v>
      </c>
      <c r="O3">
        <v>0</v>
      </c>
      <c r="P3">
        <v>0</v>
      </c>
      <c r="Q3" t="s">
        <v>473</v>
      </c>
      <c r="R3" t="s">
        <v>132</v>
      </c>
    </row>
    <row r="4" spans="1:18" x14ac:dyDescent="0.3">
      <c r="A4" t="s">
        <v>532</v>
      </c>
      <c r="B4">
        <v>0</v>
      </c>
      <c r="C4" t="s">
        <v>132</v>
      </c>
      <c r="D4" t="s">
        <v>132</v>
      </c>
      <c r="E4" t="s">
        <v>132</v>
      </c>
      <c r="F4" t="s">
        <v>132</v>
      </c>
      <c r="G4" t="s">
        <v>132</v>
      </c>
      <c r="H4" t="s">
        <v>132</v>
      </c>
      <c r="I4" t="s">
        <v>132</v>
      </c>
      <c r="J4">
        <v>0</v>
      </c>
      <c r="K4" t="s">
        <v>505</v>
      </c>
      <c r="L4" t="s">
        <v>595</v>
      </c>
      <c r="M4" s="74">
        <v>0.77552083333333333</v>
      </c>
      <c r="N4" t="s">
        <v>505</v>
      </c>
      <c r="O4">
        <v>0</v>
      </c>
      <c r="P4">
        <v>95</v>
      </c>
      <c r="Q4" t="s">
        <v>473</v>
      </c>
      <c r="R4" t="s">
        <v>132</v>
      </c>
    </row>
    <row r="5" spans="1:18" x14ac:dyDescent="0.3">
      <c r="A5" t="s">
        <v>534</v>
      </c>
      <c r="B5">
        <v>0</v>
      </c>
      <c r="C5" t="s">
        <v>132</v>
      </c>
      <c r="D5" t="s">
        <v>132</v>
      </c>
      <c r="E5" t="s">
        <v>132</v>
      </c>
      <c r="F5" t="s">
        <v>132</v>
      </c>
      <c r="G5" t="s">
        <v>132</v>
      </c>
      <c r="H5" t="s">
        <v>132</v>
      </c>
      <c r="I5" t="s">
        <v>132</v>
      </c>
      <c r="J5">
        <v>0</v>
      </c>
      <c r="K5" t="s">
        <v>505</v>
      </c>
      <c r="L5" t="s">
        <v>595</v>
      </c>
      <c r="M5" s="74">
        <v>0.77552083333333333</v>
      </c>
      <c r="N5" t="s">
        <v>505</v>
      </c>
      <c r="O5">
        <v>0</v>
      </c>
      <c r="P5">
        <v>2</v>
      </c>
      <c r="Q5" t="s">
        <v>473</v>
      </c>
      <c r="R5" t="s">
        <v>132</v>
      </c>
    </row>
    <row r="6" spans="1:18" x14ac:dyDescent="0.3">
      <c r="A6" t="s">
        <v>535</v>
      </c>
      <c r="B6">
        <v>0</v>
      </c>
      <c r="C6" t="s">
        <v>132</v>
      </c>
      <c r="D6" t="s">
        <v>132</v>
      </c>
      <c r="E6" t="s">
        <v>132</v>
      </c>
      <c r="F6" t="s">
        <v>132</v>
      </c>
      <c r="G6" t="s">
        <v>132</v>
      </c>
      <c r="H6" t="s">
        <v>132</v>
      </c>
      <c r="I6" t="s">
        <v>132</v>
      </c>
      <c r="J6">
        <v>0</v>
      </c>
      <c r="K6" t="s">
        <v>505</v>
      </c>
      <c r="L6" t="s">
        <v>595</v>
      </c>
      <c r="M6" s="74">
        <v>0.77552083333333333</v>
      </c>
      <c r="N6" t="s">
        <v>505</v>
      </c>
      <c r="O6">
        <v>0</v>
      </c>
      <c r="P6">
        <v>381</v>
      </c>
      <c r="Q6" t="s">
        <v>473</v>
      </c>
      <c r="R6" t="s">
        <v>132</v>
      </c>
    </row>
    <row r="7" spans="1:18" x14ac:dyDescent="0.3">
      <c r="A7" t="s">
        <v>536</v>
      </c>
      <c r="B7">
        <v>0</v>
      </c>
      <c r="C7" t="s">
        <v>132</v>
      </c>
      <c r="D7" t="s">
        <v>132</v>
      </c>
      <c r="E7" t="s">
        <v>132</v>
      </c>
      <c r="F7" t="s">
        <v>132</v>
      </c>
      <c r="G7" t="s">
        <v>132</v>
      </c>
      <c r="H7" t="s">
        <v>132</v>
      </c>
      <c r="I7" t="s">
        <v>132</v>
      </c>
      <c r="J7">
        <v>0</v>
      </c>
      <c r="K7" t="s">
        <v>505</v>
      </c>
      <c r="L7" t="s">
        <v>595</v>
      </c>
      <c r="M7" s="74">
        <v>0.77552083333333333</v>
      </c>
      <c r="N7" t="s">
        <v>505</v>
      </c>
      <c r="O7">
        <v>0</v>
      </c>
      <c r="P7">
        <v>77</v>
      </c>
      <c r="Q7" t="s">
        <v>473</v>
      </c>
      <c r="R7" t="s">
        <v>132</v>
      </c>
    </row>
    <row r="8" spans="1:18" x14ac:dyDescent="0.3">
      <c r="A8" t="s">
        <v>537</v>
      </c>
      <c r="B8">
        <v>0</v>
      </c>
      <c r="C8" t="s">
        <v>132</v>
      </c>
      <c r="D8" t="s">
        <v>132</v>
      </c>
      <c r="E8" t="s">
        <v>132</v>
      </c>
      <c r="F8" t="s">
        <v>132</v>
      </c>
      <c r="G8" t="s">
        <v>132</v>
      </c>
      <c r="H8" t="s">
        <v>132</v>
      </c>
      <c r="I8" t="s">
        <v>132</v>
      </c>
      <c r="J8">
        <v>0</v>
      </c>
      <c r="K8" t="s">
        <v>505</v>
      </c>
      <c r="L8" t="s">
        <v>595</v>
      </c>
      <c r="M8" s="74">
        <v>0.77552083333333333</v>
      </c>
      <c r="N8" t="s">
        <v>505</v>
      </c>
      <c r="O8">
        <v>0</v>
      </c>
      <c r="P8">
        <v>55</v>
      </c>
      <c r="Q8" t="s">
        <v>473</v>
      </c>
      <c r="R8" t="s">
        <v>132</v>
      </c>
    </row>
    <row r="9" spans="1:18" x14ac:dyDescent="0.3">
      <c r="A9" t="s">
        <v>538</v>
      </c>
      <c r="B9">
        <v>0</v>
      </c>
      <c r="C9" t="s">
        <v>132</v>
      </c>
      <c r="D9" t="s">
        <v>132</v>
      </c>
      <c r="E9" t="s">
        <v>132</v>
      </c>
      <c r="F9" t="s">
        <v>132</v>
      </c>
      <c r="G9" t="s">
        <v>132</v>
      </c>
      <c r="H9" t="s">
        <v>132</v>
      </c>
      <c r="I9" t="s">
        <v>132</v>
      </c>
      <c r="J9">
        <v>0</v>
      </c>
      <c r="K9" t="s">
        <v>505</v>
      </c>
      <c r="L9" t="s">
        <v>595</v>
      </c>
      <c r="M9" s="74">
        <v>0.77552083333333333</v>
      </c>
      <c r="N9" t="s">
        <v>505</v>
      </c>
      <c r="O9">
        <v>0</v>
      </c>
      <c r="P9">
        <v>100</v>
      </c>
      <c r="Q9" t="s">
        <v>473</v>
      </c>
      <c r="R9" t="s">
        <v>132</v>
      </c>
    </row>
    <row r="10" spans="1:18" x14ac:dyDescent="0.3">
      <c r="A10" t="s">
        <v>539</v>
      </c>
      <c r="B10">
        <v>0</v>
      </c>
      <c r="C10" t="s">
        <v>132</v>
      </c>
      <c r="D10" t="s">
        <v>132</v>
      </c>
      <c r="E10" t="s">
        <v>132</v>
      </c>
      <c r="F10" t="s">
        <v>132</v>
      </c>
      <c r="G10" t="s">
        <v>132</v>
      </c>
      <c r="H10" t="s">
        <v>132</v>
      </c>
      <c r="I10" t="s">
        <v>132</v>
      </c>
      <c r="J10">
        <v>0</v>
      </c>
      <c r="K10" t="s">
        <v>505</v>
      </c>
      <c r="L10" t="s">
        <v>595</v>
      </c>
      <c r="M10" s="74">
        <v>0.77552083333333333</v>
      </c>
      <c r="N10" t="s">
        <v>505</v>
      </c>
      <c r="O10">
        <v>0</v>
      </c>
      <c r="P10">
        <v>20</v>
      </c>
      <c r="Q10" t="s">
        <v>473</v>
      </c>
      <c r="R10" t="s">
        <v>132</v>
      </c>
    </row>
    <row r="11" spans="1:18" x14ac:dyDescent="0.3">
      <c r="A11" t="s">
        <v>540</v>
      </c>
      <c r="B11">
        <v>0</v>
      </c>
      <c r="C11" t="s">
        <v>132</v>
      </c>
      <c r="D11" t="s">
        <v>132</v>
      </c>
      <c r="E11" t="s">
        <v>132</v>
      </c>
      <c r="F11" t="s">
        <v>132</v>
      </c>
      <c r="G11" t="s">
        <v>132</v>
      </c>
      <c r="H11" t="s">
        <v>132</v>
      </c>
      <c r="I11" t="s">
        <v>132</v>
      </c>
      <c r="J11">
        <v>0</v>
      </c>
      <c r="K11" t="s">
        <v>505</v>
      </c>
      <c r="L11" t="s">
        <v>595</v>
      </c>
      <c r="M11" s="74">
        <v>0.77552083333333333</v>
      </c>
      <c r="N11" t="s">
        <v>505</v>
      </c>
      <c r="O11">
        <v>0</v>
      </c>
      <c r="P11">
        <v>2.6949999999999998</v>
      </c>
      <c r="Q11" t="s">
        <v>473</v>
      </c>
      <c r="R11" t="s">
        <v>132</v>
      </c>
    </row>
    <row r="12" spans="1:18" x14ac:dyDescent="0.3">
      <c r="A12" t="s">
        <v>541</v>
      </c>
      <c r="B12">
        <v>0</v>
      </c>
      <c r="C12" t="s">
        <v>132</v>
      </c>
      <c r="D12" t="s">
        <v>132</v>
      </c>
      <c r="E12" t="s">
        <v>132</v>
      </c>
      <c r="F12" t="s">
        <v>132</v>
      </c>
      <c r="G12" t="s">
        <v>132</v>
      </c>
      <c r="H12" t="s">
        <v>132</v>
      </c>
      <c r="I12" t="s">
        <v>132</v>
      </c>
      <c r="J12">
        <v>0</v>
      </c>
      <c r="K12" t="s">
        <v>505</v>
      </c>
      <c r="L12" t="s">
        <v>595</v>
      </c>
      <c r="M12" s="74">
        <v>0.77552083333333333</v>
      </c>
      <c r="N12" t="s">
        <v>505</v>
      </c>
      <c r="O12">
        <v>0</v>
      </c>
      <c r="P12">
        <v>264</v>
      </c>
      <c r="Q12" t="s">
        <v>485</v>
      </c>
      <c r="R12" t="s">
        <v>132</v>
      </c>
    </row>
    <row r="13" spans="1:18" x14ac:dyDescent="0.3">
      <c r="A13" t="s">
        <v>542</v>
      </c>
      <c r="B13">
        <v>0</v>
      </c>
      <c r="C13" t="s">
        <v>132</v>
      </c>
      <c r="D13" t="s">
        <v>132</v>
      </c>
      <c r="E13" t="s">
        <v>132</v>
      </c>
      <c r="F13" t="s">
        <v>132</v>
      </c>
      <c r="G13" t="s">
        <v>132</v>
      </c>
      <c r="H13" t="s">
        <v>132</v>
      </c>
      <c r="I13" t="s">
        <v>132</v>
      </c>
      <c r="J13">
        <v>0</v>
      </c>
      <c r="K13" t="s">
        <v>505</v>
      </c>
      <c r="L13" t="s">
        <v>595</v>
      </c>
      <c r="M13" s="74">
        <v>0.77552083333333333</v>
      </c>
      <c r="N13" t="s">
        <v>505</v>
      </c>
      <c r="O13">
        <v>0</v>
      </c>
      <c r="P13">
        <v>599</v>
      </c>
      <c r="Q13" t="s">
        <v>525</v>
      </c>
      <c r="R13" t="s">
        <v>132</v>
      </c>
    </row>
    <row r="14" spans="1:18" x14ac:dyDescent="0.3">
      <c r="A14" t="s">
        <v>543</v>
      </c>
      <c r="B14">
        <v>0</v>
      </c>
      <c r="C14" t="s">
        <v>132</v>
      </c>
      <c r="D14" t="s">
        <v>132</v>
      </c>
      <c r="E14" t="s">
        <v>132</v>
      </c>
      <c r="F14" t="s">
        <v>132</v>
      </c>
      <c r="G14" t="s">
        <v>132</v>
      </c>
      <c r="H14" t="s">
        <v>132</v>
      </c>
      <c r="I14" t="s">
        <v>132</v>
      </c>
      <c r="J14">
        <v>0</v>
      </c>
      <c r="K14" t="s">
        <v>505</v>
      </c>
      <c r="L14" t="s">
        <v>595</v>
      </c>
      <c r="M14" s="74">
        <v>0.77552083333333333</v>
      </c>
      <c r="N14" t="s">
        <v>505</v>
      </c>
      <c r="O14">
        <v>0</v>
      </c>
      <c r="P14">
        <v>1.734</v>
      </c>
      <c r="Q14" t="s">
        <v>516</v>
      </c>
      <c r="R14" t="s">
        <v>132</v>
      </c>
    </row>
    <row r="15" spans="1:18" x14ac:dyDescent="0.3">
      <c r="A15" t="s">
        <v>544</v>
      </c>
      <c r="B15">
        <v>0</v>
      </c>
      <c r="C15" t="s">
        <v>132</v>
      </c>
      <c r="D15" t="s">
        <v>132</v>
      </c>
      <c r="E15" t="s">
        <v>132</v>
      </c>
      <c r="F15" t="s">
        <v>132</v>
      </c>
      <c r="G15" t="s">
        <v>132</v>
      </c>
      <c r="H15" t="s">
        <v>132</v>
      </c>
      <c r="I15" t="s">
        <v>132</v>
      </c>
      <c r="J15">
        <v>0</v>
      </c>
      <c r="K15" t="s">
        <v>505</v>
      </c>
      <c r="L15" t="s">
        <v>595</v>
      </c>
      <c r="M15" s="74">
        <v>0.77552083333333333</v>
      </c>
      <c r="N15" t="s">
        <v>505</v>
      </c>
      <c r="O15">
        <v>0</v>
      </c>
      <c r="P15">
        <v>917</v>
      </c>
      <c r="Q15" t="s">
        <v>473</v>
      </c>
      <c r="R15" t="s">
        <v>132</v>
      </c>
    </row>
    <row r="16" spans="1:18" x14ac:dyDescent="0.3">
      <c r="A16" t="s">
        <v>545</v>
      </c>
      <c r="B16">
        <v>0</v>
      </c>
      <c r="C16" t="s">
        <v>132</v>
      </c>
      <c r="D16" t="s">
        <v>132</v>
      </c>
      <c r="E16" t="s">
        <v>132</v>
      </c>
      <c r="F16" t="s">
        <v>132</v>
      </c>
      <c r="G16" t="s">
        <v>132</v>
      </c>
      <c r="H16" t="s">
        <v>132</v>
      </c>
      <c r="I16" t="s">
        <v>132</v>
      </c>
      <c r="J16">
        <v>0</v>
      </c>
      <c r="K16" t="s">
        <v>505</v>
      </c>
      <c r="L16" t="s">
        <v>595</v>
      </c>
      <c r="M16" s="74">
        <v>0.77552083333333333</v>
      </c>
      <c r="N16" t="s">
        <v>505</v>
      </c>
      <c r="O16">
        <v>0</v>
      </c>
      <c r="P16">
        <v>26</v>
      </c>
      <c r="Q16" t="s">
        <v>513</v>
      </c>
      <c r="R16" t="s">
        <v>132</v>
      </c>
    </row>
    <row r="17" spans="1:18" x14ac:dyDescent="0.3">
      <c r="A17" t="s">
        <v>546</v>
      </c>
      <c r="B17">
        <v>0</v>
      </c>
      <c r="C17" t="s">
        <v>132</v>
      </c>
      <c r="D17" t="s">
        <v>132</v>
      </c>
      <c r="E17" t="s">
        <v>132</v>
      </c>
      <c r="F17" t="s">
        <v>132</v>
      </c>
      <c r="G17" t="s">
        <v>132</v>
      </c>
      <c r="H17" t="s">
        <v>132</v>
      </c>
      <c r="I17" t="s">
        <v>132</v>
      </c>
      <c r="J17">
        <v>0</v>
      </c>
      <c r="K17" t="s">
        <v>505</v>
      </c>
      <c r="L17" t="s">
        <v>595</v>
      </c>
      <c r="M17" s="74">
        <v>0.77552083333333333</v>
      </c>
      <c r="N17" t="s">
        <v>505</v>
      </c>
      <c r="O17">
        <v>0</v>
      </c>
      <c r="P17">
        <v>943</v>
      </c>
      <c r="Q17" t="s">
        <v>547</v>
      </c>
      <c r="R17" t="s">
        <v>132</v>
      </c>
    </row>
    <row r="18" spans="1:18" x14ac:dyDescent="0.3">
      <c r="A18" t="s">
        <v>474</v>
      </c>
      <c r="B18">
        <v>0</v>
      </c>
      <c r="C18" t="s">
        <v>132</v>
      </c>
      <c r="D18" t="s">
        <v>132</v>
      </c>
      <c r="E18" t="s">
        <v>132</v>
      </c>
      <c r="F18" t="s">
        <v>132</v>
      </c>
      <c r="G18" t="s">
        <v>132</v>
      </c>
      <c r="H18" t="s">
        <v>132</v>
      </c>
      <c r="I18" t="s">
        <v>132</v>
      </c>
      <c r="J18">
        <v>0</v>
      </c>
      <c r="K18" t="s">
        <v>505</v>
      </c>
      <c r="L18" t="s">
        <v>595</v>
      </c>
      <c r="M18" s="74">
        <v>0.77552083333333333</v>
      </c>
      <c r="N18" t="s">
        <v>505</v>
      </c>
      <c r="O18">
        <v>0</v>
      </c>
      <c r="P18">
        <v>4.984</v>
      </c>
      <c r="Q18" t="s">
        <v>596</v>
      </c>
      <c r="R18" t="s">
        <v>132</v>
      </c>
    </row>
    <row r="19" spans="1:18" x14ac:dyDescent="0.3">
      <c r="A19" t="s">
        <v>549</v>
      </c>
      <c r="B19">
        <v>0</v>
      </c>
      <c r="C19" t="s">
        <v>132</v>
      </c>
      <c r="D19" t="s">
        <v>132</v>
      </c>
      <c r="E19" t="s">
        <v>132</v>
      </c>
      <c r="F19" t="s">
        <v>132</v>
      </c>
      <c r="G19" t="s">
        <v>132</v>
      </c>
      <c r="H19" t="s">
        <v>132</v>
      </c>
      <c r="I19" t="s">
        <v>132</v>
      </c>
      <c r="J19">
        <v>0</v>
      </c>
      <c r="K19" t="s">
        <v>505</v>
      </c>
      <c r="L19" t="s">
        <v>595</v>
      </c>
      <c r="M19" s="74">
        <v>0.77552083333333333</v>
      </c>
      <c r="N19" t="s">
        <v>505</v>
      </c>
      <c r="O19">
        <v>0</v>
      </c>
      <c r="P19">
        <v>646</v>
      </c>
      <c r="Q19" t="s">
        <v>596</v>
      </c>
      <c r="R19" t="s">
        <v>132</v>
      </c>
    </row>
    <row r="20" spans="1:18" x14ac:dyDescent="0.3">
      <c r="A20" t="s">
        <v>589</v>
      </c>
      <c r="B20">
        <v>0</v>
      </c>
      <c r="C20" t="s">
        <v>132</v>
      </c>
      <c r="D20" t="s">
        <v>132</v>
      </c>
      <c r="E20" t="s">
        <v>132</v>
      </c>
      <c r="F20" t="s">
        <v>132</v>
      </c>
      <c r="G20" t="s">
        <v>132</v>
      </c>
      <c r="H20" t="s">
        <v>132</v>
      </c>
      <c r="I20" t="s">
        <v>132</v>
      </c>
      <c r="J20">
        <v>0</v>
      </c>
      <c r="K20" t="s">
        <v>505</v>
      </c>
      <c r="L20" t="s">
        <v>595</v>
      </c>
      <c r="M20" s="74">
        <v>0.77552083333333333</v>
      </c>
      <c r="N20" t="s">
        <v>505</v>
      </c>
      <c r="O20">
        <v>0</v>
      </c>
      <c r="P20">
        <v>0</v>
      </c>
      <c r="Q20" t="s">
        <v>590</v>
      </c>
      <c r="R20" t="s">
        <v>132</v>
      </c>
    </row>
    <row r="21" spans="1:18" x14ac:dyDescent="0.3">
      <c r="A21" t="s">
        <v>476</v>
      </c>
      <c r="B21">
        <v>0</v>
      </c>
      <c r="C21" t="s">
        <v>132</v>
      </c>
      <c r="D21" t="s">
        <v>132</v>
      </c>
      <c r="E21" t="s">
        <v>132</v>
      </c>
      <c r="F21" t="s">
        <v>132</v>
      </c>
      <c r="G21" t="s">
        <v>132</v>
      </c>
      <c r="H21" t="s">
        <v>132</v>
      </c>
      <c r="I21" t="s">
        <v>132</v>
      </c>
      <c r="J21">
        <v>0</v>
      </c>
      <c r="K21" t="s">
        <v>505</v>
      </c>
      <c r="L21" t="s">
        <v>595</v>
      </c>
      <c r="M21" s="74">
        <v>0.77552083333333333</v>
      </c>
      <c r="N21" t="s">
        <v>505</v>
      </c>
      <c r="O21">
        <v>0</v>
      </c>
      <c r="P21">
        <v>272</v>
      </c>
      <c r="Q21" t="s">
        <v>597</v>
      </c>
      <c r="R21" t="s">
        <v>132</v>
      </c>
    </row>
    <row r="22" spans="1:18" x14ac:dyDescent="0.3">
      <c r="A22" t="s">
        <v>518</v>
      </c>
      <c r="B22">
        <v>0</v>
      </c>
      <c r="C22" t="s">
        <v>132</v>
      </c>
      <c r="D22" t="s">
        <v>132</v>
      </c>
      <c r="E22" t="s">
        <v>132</v>
      </c>
      <c r="F22" t="s">
        <v>132</v>
      </c>
      <c r="G22" t="s">
        <v>132</v>
      </c>
      <c r="H22" t="s">
        <v>132</v>
      </c>
      <c r="I22" t="s">
        <v>132</v>
      </c>
      <c r="J22">
        <v>0</v>
      </c>
      <c r="K22" t="s">
        <v>505</v>
      </c>
      <c r="L22" t="s">
        <v>595</v>
      </c>
      <c r="M22" s="74">
        <v>0.77552083333333333</v>
      </c>
      <c r="N22" t="s">
        <v>505</v>
      </c>
      <c r="O22">
        <v>0</v>
      </c>
      <c r="P22">
        <v>181</v>
      </c>
      <c r="Q22" t="s">
        <v>524</v>
      </c>
      <c r="R22" t="s">
        <v>132</v>
      </c>
    </row>
    <row r="23" spans="1:18" x14ac:dyDescent="0.3">
      <c r="A23" t="s">
        <v>519</v>
      </c>
      <c r="B23">
        <v>0</v>
      </c>
      <c r="C23" t="s">
        <v>132</v>
      </c>
      <c r="D23" t="s">
        <v>132</v>
      </c>
      <c r="E23" t="s">
        <v>132</v>
      </c>
      <c r="F23" t="s">
        <v>132</v>
      </c>
      <c r="G23" t="s">
        <v>132</v>
      </c>
      <c r="H23" t="s">
        <v>132</v>
      </c>
      <c r="I23" t="s">
        <v>132</v>
      </c>
      <c r="J23">
        <v>-50</v>
      </c>
      <c r="K23" t="s">
        <v>505</v>
      </c>
      <c r="L23" t="s">
        <v>595</v>
      </c>
      <c r="M23" s="74">
        <v>0.77552083333333333</v>
      </c>
      <c r="N23" t="s">
        <v>505</v>
      </c>
      <c r="O23">
        <v>2</v>
      </c>
      <c r="P23">
        <v>639</v>
      </c>
      <c r="Q23" t="s">
        <v>595</v>
      </c>
      <c r="R23" t="s">
        <v>132</v>
      </c>
    </row>
    <row r="24" spans="1:18" x14ac:dyDescent="0.3">
      <c r="A24" t="s">
        <v>520</v>
      </c>
      <c r="B24">
        <v>0</v>
      </c>
      <c r="C24" t="s">
        <v>132</v>
      </c>
      <c r="D24" t="s">
        <v>132</v>
      </c>
      <c r="E24" t="s">
        <v>132</v>
      </c>
      <c r="F24" t="s">
        <v>132</v>
      </c>
      <c r="G24" t="s">
        <v>132</v>
      </c>
      <c r="H24" t="s">
        <v>132</v>
      </c>
      <c r="I24" t="s">
        <v>132</v>
      </c>
      <c r="J24">
        <v>-66.67</v>
      </c>
      <c r="K24" t="s">
        <v>505</v>
      </c>
      <c r="L24" t="s">
        <v>595</v>
      </c>
      <c r="M24" s="74">
        <v>0.77552083333333333</v>
      </c>
      <c r="N24" t="s">
        <v>505</v>
      </c>
      <c r="O24">
        <v>0</v>
      </c>
      <c r="P24">
        <v>239</v>
      </c>
      <c r="Q24" t="s">
        <v>552</v>
      </c>
      <c r="R24" t="s">
        <v>132</v>
      </c>
    </row>
    <row r="25" spans="1:18" x14ac:dyDescent="0.3">
      <c r="A25" t="s">
        <v>477</v>
      </c>
      <c r="B25">
        <v>0</v>
      </c>
      <c r="C25" t="s">
        <v>132</v>
      </c>
      <c r="D25" t="s">
        <v>132</v>
      </c>
      <c r="E25" t="s">
        <v>132</v>
      </c>
      <c r="F25" t="s">
        <v>132</v>
      </c>
      <c r="G25" t="s">
        <v>132</v>
      </c>
      <c r="H25" t="s">
        <v>132</v>
      </c>
      <c r="I25" t="s">
        <v>132</v>
      </c>
      <c r="J25">
        <v>-66.67</v>
      </c>
      <c r="K25" t="s">
        <v>505</v>
      </c>
      <c r="L25" t="s">
        <v>595</v>
      </c>
      <c r="M25" s="74">
        <v>0.77552083333333333</v>
      </c>
      <c r="N25" t="s">
        <v>505</v>
      </c>
      <c r="O25">
        <v>0</v>
      </c>
      <c r="P25">
        <v>841</v>
      </c>
      <c r="Q25" t="s">
        <v>592</v>
      </c>
      <c r="R25" t="s">
        <v>132</v>
      </c>
    </row>
    <row r="26" spans="1:18" x14ac:dyDescent="0.3">
      <c r="A26" t="s">
        <v>521</v>
      </c>
      <c r="B26">
        <v>0</v>
      </c>
      <c r="C26" t="s">
        <v>132</v>
      </c>
      <c r="D26" t="s">
        <v>132</v>
      </c>
      <c r="E26" t="s">
        <v>132</v>
      </c>
      <c r="F26" t="s">
        <v>132</v>
      </c>
      <c r="G26" t="s">
        <v>132</v>
      </c>
      <c r="H26" t="s">
        <v>132</v>
      </c>
      <c r="I26" t="s">
        <v>132</v>
      </c>
      <c r="J26">
        <v>-75</v>
      </c>
      <c r="K26" t="s">
        <v>505</v>
      </c>
      <c r="L26" t="s">
        <v>595</v>
      </c>
      <c r="M26" s="74">
        <v>0.77552083333333333</v>
      </c>
      <c r="N26" t="s">
        <v>505</v>
      </c>
      <c r="O26">
        <v>0</v>
      </c>
      <c r="P26">
        <v>52</v>
      </c>
      <c r="Q26" t="s">
        <v>524</v>
      </c>
      <c r="R26" t="s">
        <v>132</v>
      </c>
    </row>
    <row r="27" spans="1:18" x14ac:dyDescent="0.3">
      <c r="A27" t="s">
        <v>522</v>
      </c>
      <c r="B27">
        <v>0</v>
      </c>
      <c r="C27" t="s">
        <v>132</v>
      </c>
      <c r="D27" t="s">
        <v>132</v>
      </c>
      <c r="E27" t="s">
        <v>132</v>
      </c>
      <c r="F27" t="s">
        <v>132</v>
      </c>
      <c r="G27" t="s">
        <v>132</v>
      </c>
      <c r="H27" t="s">
        <v>132</v>
      </c>
      <c r="I27" t="s">
        <v>132</v>
      </c>
      <c r="J27">
        <v>-80</v>
      </c>
      <c r="K27" t="s">
        <v>505</v>
      </c>
      <c r="L27" t="s">
        <v>595</v>
      </c>
      <c r="M27" s="74">
        <v>0.77552083333333333</v>
      </c>
      <c r="N27" t="s">
        <v>505</v>
      </c>
      <c r="O27">
        <v>26</v>
      </c>
      <c r="P27">
        <v>2.0750000000000002</v>
      </c>
      <c r="Q27" t="s">
        <v>595</v>
      </c>
      <c r="R27" t="s">
        <v>132</v>
      </c>
    </row>
    <row r="28" spans="1:18" x14ac:dyDescent="0.3">
      <c r="A28" t="s">
        <v>484</v>
      </c>
      <c r="B28">
        <v>0</v>
      </c>
      <c r="C28" t="s">
        <v>132</v>
      </c>
      <c r="D28" t="s">
        <v>132</v>
      </c>
      <c r="E28" t="s">
        <v>132</v>
      </c>
      <c r="F28" t="s">
        <v>132</v>
      </c>
      <c r="G28" t="s">
        <v>132</v>
      </c>
      <c r="H28" t="s">
        <v>132</v>
      </c>
      <c r="I28" t="s">
        <v>132</v>
      </c>
      <c r="J28">
        <v>-83.33</v>
      </c>
      <c r="K28" t="s">
        <v>505</v>
      </c>
      <c r="L28" t="s">
        <v>595</v>
      </c>
      <c r="M28" s="74">
        <v>0.77552083333333333</v>
      </c>
      <c r="N28" t="s">
        <v>505</v>
      </c>
      <c r="O28">
        <v>0</v>
      </c>
      <c r="P28">
        <v>130</v>
      </c>
      <c r="Q28" t="s">
        <v>596</v>
      </c>
      <c r="R28" t="s">
        <v>132</v>
      </c>
    </row>
    <row r="29" spans="1:18" x14ac:dyDescent="0.3">
      <c r="A29" t="s">
        <v>478</v>
      </c>
      <c r="B29">
        <v>0</v>
      </c>
      <c r="C29" t="s">
        <v>132</v>
      </c>
      <c r="D29" t="s">
        <v>132</v>
      </c>
      <c r="E29" t="s">
        <v>132</v>
      </c>
      <c r="F29" t="s">
        <v>132</v>
      </c>
      <c r="G29" t="s">
        <v>132</v>
      </c>
      <c r="H29" t="s">
        <v>132</v>
      </c>
      <c r="I29" t="s">
        <v>132</v>
      </c>
      <c r="J29">
        <v>-85.71</v>
      </c>
      <c r="K29" t="s">
        <v>505</v>
      </c>
      <c r="L29" t="s">
        <v>595</v>
      </c>
      <c r="M29" s="74">
        <v>0.77552083333333333</v>
      </c>
      <c r="N29" t="s">
        <v>505</v>
      </c>
      <c r="O29">
        <v>0</v>
      </c>
      <c r="P29">
        <v>6.5880000000000001</v>
      </c>
      <c r="Q29" t="s">
        <v>596</v>
      </c>
      <c r="R29" t="s">
        <v>132</v>
      </c>
    </row>
    <row r="30" spans="1:18" x14ac:dyDescent="0.3">
      <c r="A30" t="s">
        <v>482</v>
      </c>
      <c r="B30">
        <v>0</v>
      </c>
      <c r="C30" t="s">
        <v>132</v>
      </c>
      <c r="D30" t="s">
        <v>132</v>
      </c>
      <c r="E30" t="s">
        <v>132</v>
      </c>
      <c r="F30" t="s">
        <v>132</v>
      </c>
      <c r="G30" t="s">
        <v>132</v>
      </c>
      <c r="H30" t="s">
        <v>132</v>
      </c>
      <c r="I30" t="s">
        <v>132</v>
      </c>
      <c r="J30">
        <v>-75</v>
      </c>
      <c r="K30" t="s">
        <v>507</v>
      </c>
      <c r="L30" t="s">
        <v>595</v>
      </c>
      <c r="M30" s="74">
        <v>0.77552083333333333</v>
      </c>
      <c r="N30" t="s">
        <v>507</v>
      </c>
      <c r="O30">
        <v>0</v>
      </c>
      <c r="P30">
        <v>142</v>
      </c>
      <c r="Q30" t="s">
        <v>595</v>
      </c>
      <c r="R30" t="s">
        <v>132</v>
      </c>
    </row>
    <row r="31" spans="1:18" x14ac:dyDescent="0.3">
      <c r="A31" t="s">
        <v>479</v>
      </c>
      <c r="B31">
        <v>0</v>
      </c>
      <c r="C31" t="s">
        <v>132</v>
      </c>
      <c r="D31" t="s">
        <v>132</v>
      </c>
      <c r="E31" t="s">
        <v>132</v>
      </c>
      <c r="F31" t="s">
        <v>132</v>
      </c>
      <c r="G31" t="s">
        <v>132</v>
      </c>
      <c r="H31" t="s">
        <v>132</v>
      </c>
      <c r="I31" t="s">
        <v>132</v>
      </c>
      <c r="J31">
        <v>-77.78</v>
      </c>
      <c r="K31" t="s">
        <v>507</v>
      </c>
      <c r="L31" t="s">
        <v>595</v>
      </c>
      <c r="M31" s="74">
        <v>0.77552083333333333</v>
      </c>
      <c r="N31" t="s">
        <v>507</v>
      </c>
      <c r="O31">
        <v>2.8540000000000001</v>
      </c>
      <c r="P31">
        <v>4.2069999999999999</v>
      </c>
      <c r="Q31" t="s">
        <v>595</v>
      </c>
      <c r="R31" t="s">
        <v>132</v>
      </c>
    </row>
    <row r="32" spans="1:18" x14ac:dyDescent="0.3">
      <c r="A32" t="s">
        <v>480</v>
      </c>
      <c r="B32">
        <v>0</v>
      </c>
      <c r="C32" t="s">
        <v>132</v>
      </c>
      <c r="D32" t="s">
        <v>132</v>
      </c>
      <c r="E32" t="s">
        <v>132</v>
      </c>
      <c r="F32" t="s">
        <v>132</v>
      </c>
      <c r="G32" t="s">
        <v>132</v>
      </c>
      <c r="H32" t="s">
        <v>132</v>
      </c>
      <c r="I32" t="s">
        <v>132</v>
      </c>
      <c r="J32">
        <v>-72.73</v>
      </c>
      <c r="K32" t="s">
        <v>508</v>
      </c>
      <c r="L32" t="s">
        <v>595</v>
      </c>
      <c r="M32" s="74">
        <v>0.77552083333333333</v>
      </c>
      <c r="N32" t="s">
        <v>508</v>
      </c>
      <c r="O32">
        <v>0</v>
      </c>
      <c r="P32">
        <v>1.345</v>
      </c>
      <c r="Q32" t="s">
        <v>596</v>
      </c>
      <c r="R32" t="s">
        <v>132</v>
      </c>
    </row>
    <row r="33" spans="1:18" x14ac:dyDescent="0.3">
      <c r="A33" t="s">
        <v>469</v>
      </c>
      <c r="B33">
        <v>0</v>
      </c>
      <c r="C33" t="s">
        <v>132</v>
      </c>
      <c r="D33" t="s">
        <v>132</v>
      </c>
      <c r="E33" t="s">
        <v>132</v>
      </c>
      <c r="F33" t="s">
        <v>132</v>
      </c>
      <c r="G33" t="s">
        <v>132</v>
      </c>
      <c r="H33" t="s">
        <v>132</v>
      </c>
      <c r="I33" t="s">
        <v>132</v>
      </c>
      <c r="J33">
        <v>-76.92</v>
      </c>
      <c r="K33" t="s">
        <v>508</v>
      </c>
      <c r="L33" t="s">
        <v>595</v>
      </c>
      <c r="M33" s="74">
        <v>0.77552083333333333</v>
      </c>
      <c r="N33" t="s">
        <v>508</v>
      </c>
      <c r="O33">
        <v>0</v>
      </c>
      <c r="P33">
        <v>6.33</v>
      </c>
      <c r="Q33" t="s">
        <v>595</v>
      </c>
      <c r="R33" t="s">
        <v>132</v>
      </c>
    </row>
    <row r="34" spans="1:18" x14ac:dyDescent="0.3">
      <c r="A34" t="s">
        <v>471</v>
      </c>
      <c r="B34">
        <v>0</v>
      </c>
      <c r="C34" t="s">
        <v>132</v>
      </c>
      <c r="D34" t="s">
        <v>132</v>
      </c>
      <c r="E34" t="s">
        <v>132</v>
      </c>
      <c r="F34" t="s">
        <v>132</v>
      </c>
      <c r="G34" t="s">
        <v>132</v>
      </c>
      <c r="H34" t="s">
        <v>132</v>
      </c>
      <c r="I34" t="s">
        <v>132</v>
      </c>
      <c r="J34">
        <v>-68.75</v>
      </c>
      <c r="K34" t="s">
        <v>501</v>
      </c>
      <c r="L34" t="s">
        <v>595</v>
      </c>
      <c r="M34" s="74">
        <v>0.77552083333333333</v>
      </c>
      <c r="N34" t="s">
        <v>501</v>
      </c>
      <c r="O34">
        <v>54</v>
      </c>
      <c r="P34">
        <v>1.401</v>
      </c>
      <c r="Q34" t="s">
        <v>595</v>
      </c>
      <c r="R34" t="s">
        <v>132</v>
      </c>
    </row>
    <row r="35" spans="1:18" x14ac:dyDescent="0.3">
      <c r="A35" t="s">
        <v>472</v>
      </c>
      <c r="B35">
        <v>0</v>
      </c>
      <c r="C35" t="s">
        <v>132</v>
      </c>
      <c r="D35" t="s">
        <v>132</v>
      </c>
      <c r="E35" t="s">
        <v>132</v>
      </c>
      <c r="F35" t="s">
        <v>132</v>
      </c>
      <c r="G35" t="s">
        <v>132</v>
      </c>
      <c r="H35" t="s">
        <v>132</v>
      </c>
      <c r="I35" t="s">
        <v>132</v>
      </c>
      <c r="J35">
        <v>-68.42</v>
      </c>
      <c r="K35" t="s">
        <v>464</v>
      </c>
      <c r="L35" t="s">
        <v>595</v>
      </c>
      <c r="M35" s="74">
        <v>0.77552083333333333</v>
      </c>
      <c r="N35" t="s">
        <v>464</v>
      </c>
      <c r="O35">
        <v>757</v>
      </c>
      <c r="P35">
        <v>8.6859999999999999</v>
      </c>
      <c r="Q35" t="s">
        <v>595</v>
      </c>
      <c r="R35" t="s">
        <v>132</v>
      </c>
    </row>
    <row r="36" spans="1:18" x14ac:dyDescent="0.3">
      <c r="A36" t="s">
        <v>465</v>
      </c>
      <c r="B36">
        <v>0</v>
      </c>
      <c r="C36" t="s">
        <v>132</v>
      </c>
      <c r="D36" t="s">
        <v>132</v>
      </c>
      <c r="E36" t="s">
        <v>132</v>
      </c>
      <c r="F36" t="s">
        <v>132</v>
      </c>
      <c r="G36" t="s">
        <v>132</v>
      </c>
      <c r="H36" t="s">
        <v>132</v>
      </c>
      <c r="I36" t="s">
        <v>132</v>
      </c>
      <c r="J36">
        <v>-65.22</v>
      </c>
      <c r="K36" t="s">
        <v>510</v>
      </c>
      <c r="L36" t="s">
        <v>595</v>
      </c>
      <c r="M36" s="74">
        <v>0.77552083333333333</v>
      </c>
      <c r="N36" t="s">
        <v>510</v>
      </c>
      <c r="O36">
        <v>30</v>
      </c>
      <c r="P36">
        <v>1.179</v>
      </c>
      <c r="Q36" t="s">
        <v>596</v>
      </c>
      <c r="R36" t="s">
        <v>132</v>
      </c>
    </row>
    <row r="37" spans="1:18" x14ac:dyDescent="0.3">
      <c r="A37" t="s">
        <v>247</v>
      </c>
      <c r="B37">
        <v>0</v>
      </c>
      <c r="C37" t="s">
        <v>132</v>
      </c>
      <c r="D37" t="s">
        <v>132</v>
      </c>
      <c r="E37" t="s">
        <v>132</v>
      </c>
      <c r="F37" t="s">
        <v>132</v>
      </c>
      <c r="G37" t="s">
        <v>132</v>
      </c>
      <c r="H37" t="s">
        <v>132</v>
      </c>
      <c r="I37" t="s">
        <v>132</v>
      </c>
      <c r="J37">
        <v>-59.26</v>
      </c>
      <c r="K37" t="s">
        <v>503</v>
      </c>
      <c r="L37" t="s">
        <v>595</v>
      </c>
      <c r="M37" s="74">
        <v>0.77552083333333333</v>
      </c>
      <c r="N37" t="s">
        <v>503</v>
      </c>
      <c r="O37">
        <v>339</v>
      </c>
      <c r="P37">
        <v>9.0510000000000002</v>
      </c>
      <c r="Q37" t="s">
        <v>595</v>
      </c>
      <c r="R37" t="s">
        <v>132</v>
      </c>
    </row>
    <row r="38" spans="1:18" x14ac:dyDescent="0.3">
      <c r="A38" t="s">
        <v>466</v>
      </c>
      <c r="B38">
        <v>0</v>
      </c>
      <c r="C38" t="s">
        <v>132</v>
      </c>
      <c r="D38" t="s">
        <v>132</v>
      </c>
      <c r="E38" t="s">
        <v>132</v>
      </c>
      <c r="F38" t="s">
        <v>132</v>
      </c>
      <c r="G38" t="s">
        <v>132</v>
      </c>
      <c r="H38" t="s">
        <v>132</v>
      </c>
      <c r="I38" t="s">
        <v>132</v>
      </c>
      <c r="J38">
        <v>-54.55</v>
      </c>
      <c r="K38" t="s">
        <v>528</v>
      </c>
      <c r="L38" t="s">
        <v>595</v>
      </c>
      <c r="M38" s="74">
        <v>0.77552083333333333</v>
      </c>
      <c r="N38" t="s">
        <v>528</v>
      </c>
      <c r="O38">
        <v>22</v>
      </c>
      <c r="P38">
        <v>1.53</v>
      </c>
      <c r="Q38" t="s">
        <v>595</v>
      </c>
      <c r="R38" t="s">
        <v>132</v>
      </c>
    </row>
    <row r="39" spans="1:18" x14ac:dyDescent="0.3">
      <c r="A39" t="s">
        <v>467</v>
      </c>
      <c r="B39">
        <v>0</v>
      </c>
      <c r="C39" t="s">
        <v>132</v>
      </c>
      <c r="D39" t="s">
        <v>132</v>
      </c>
      <c r="E39" t="s">
        <v>132</v>
      </c>
      <c r="F39" t="s">
        <v>132</v>
      </c>
      <c r="G39" t="s">
        <v>132</v>
      </c>
      <c r="H39" t="s">
        <v>132</v>
      </c>
      <c r="I39" t="s">
        <v>132</v>
      </c>
      <c r="J39">
        <v>-47.5</v>
      </c>
      <c r="K39" t="s">
        <v>585</v>
      </c>
      <c r="L39" t="s">
        <v>595</v>
      </c>
      <c r="M39" s="74">
        <v>0.77552083333333333</v>
      </c>
      <c r="N39" t="s">
        <v>585</v>
      </c>
      <c r="O39">
        <v>607</v>
      </c>
      <c r="P39">
        <v>2.8010000000000002</v>
      </c>
      <c r="Q39" t="s">
        <v>595</v>
      </c>
      <c r="R39" t="s">
        <v>132</v>
      </c>
    </row>
    <row r="40" spans="1:18" x14ac:dyDescent="0.3">
      <c r="A40" t="s">
        <v>468</v>
      </c>
      <c r="B40">
        <v>0</v>
      </c>
      <c r="C40" t="s">
        <v>132</v>
      </c>
      <c r="D40" t="s">
        <v>132</v>
      </c>
      <c r="E40" t="s">
        <v>132</v>
      </c>
      <c r="F40" t="s">
        <v>132</v>
      </c>
      <c r="G40" t="s">
        <v>132</v>
      </c>
      <c r="H40" t="s">
        <v>132</v>
      </c>
      <c r="I40" t="s">
        <v>132</v>
      </c>
      <c r="J40">
        <v>-39.58</v>
      </c>
      <c r="K40" t="s">
        <v>598</v>
      </c>
      <c r="L40" t="s">
        <v>595</v>
      </c>
      <c r="M40" s="74">
        <v>0.77552083333333333</v>
      </c>
      <c r="N40" t="s">
        <v>598</v>
      </c>
      <c r="O40">
        <v>159</v>
      </c>
      <c r="P40">
        <v>2.2029999999999998</v>
      </c>
      <c r="Q40" t="s">
        <v>595</v>
      </c>
      <c r="R40" t="s">
        <v>132</v>
      </c>
    </row>
    <row r="41" spans="1:18" x14ac:dyDescent="0.3">
      <c r="A41" t="s">
        <v>248</v>
      </c>
      <c r="B41">
        <v>0</v>
      </c>
      <c r="C41" t="s">
        <v>132</v>
      </c>
      <c r="D41" t="s">
        <v>132</v>
      </c>
      <c r="E41" t="s">
        <v>132</v>
      </c>
      <c r="F41" t="s">
        <v>132</v>
      </c>
      <c r="G41" t="s">
        <v>132</v>
      </c>
      <c r="H41" t="s">
        <v>132</v>
      </c>
      <c r="I41" t="s">
        <v>132</v>
      </c>
      <c r="J41">
        <v>-32.200000000000003</v>
      </c>
      <c r="K41" t="s">
        <v>599</v>
      </c>
      <c r="L41" t="s">
        <v>595</v>
      </c>
      <c r="M41" s="74">
        <v>0.77552083333333333</v>
      </c>
      <c r="N41" t="s">
        <v>599</v>
      </c>
      <c r="O41">
        <v>224</v>
      </c>
      <c r="P41">
        <v>7.7069999999999999</v>
      </c>
      <c r="Q41" t="s">
        <v>595</v>
      </c>
      <c r="R41" t="s">
        <v>132</v>
      </c>
    </row>
    <row r="42" spans="1:18" x14ac:dyDescent="0.3">
      <c r="A42" t="s">
        <v>461</v>
      </c>
      <c r="B42">
        <v>0</v>
      </c>
      <c r="C42" t="s">
        <v>132</v>
      </c>
      <c r="D42" t="s">
        <v>132</v>
      </c>
      <c r="E42" t="s">
        <v>132</v>
      </c>
      <c r="F42" t="s">
        <v>132</v>
      </c>
      <c r="G42" t="s">
        <v>132</v>
      </c>
      <c r="H42" t="s">
        <v>132</v>
      </c>
      <c r="I42" t="s">
        <v>132</v>
      </c>
      <c r="J42">
        <v>-23.61</v>
      </c>
      <c r="K42" t="s">
        <v>600</v>
      </c>
      <c r="L42" t="s">
        <v>595</v>
      </c>
      <c r="M42" s="74">
        <v>0.77552083333333333</v>
      </c>
      <c r="N42" t="s">
        <v>600</v>
      </c>
      <c r="O42">
        <v>11.865</v>
      </c>
      <c r="P42">
        <v>2.0499999999999998</v>
      </c>
      <c r="Q42" t="s">
        <v>595</v>
      </c>
      <c r="R42" t="s">
        <v>132</v>
      </c>
    </row>
    <row r="43" spans="1:18" x14ac:dyDescent="0.3">
      <c r="A43" t="s">
        <v>249</v>
      </c>
      <c r="B43">
        <v>0</v>
      </c>
      <c r="C43" t="s">
        <v>132</v>
      </c>
      <c r="D43" t="s">
        <v>132</v>
      </c>
      <c r="E43" t="s">
        <v>132</v>
      </c>
      <c r="F43" t="s">
        <v>132</v>
      </c>
      <c r="G43" t="s">
        <v>132</v>
      </c>
      <c r="H43" t="s">
        <v>132</v>
      </c>
      <c r="I43" t="s">
        <v>132</v>
      </c>
      <c r="J43">
        <v>-13.48</v>
      </c>
      <c r="K43" t="s">
        <v>601</v>
      </c>
      <c r="L43" t="s">
        <v>595</v>
      </c>
      <c r="M43" s="74">
        <v>0.77552083333333333</v>
      </c>
      <c r="N43" t="s">
        <v>601</v>
      </c>
      <c r="O43">
        <v>644</v>
      </c>
      <c r="P43">
        <v>3.7090000000000001</v>
      </c>
      <c r="Q43" t="s">
        <v>595</v>
      </c>
      <c r="R43" t="s">
        <v>132</v>
      </c>
    </row>
    <row r="44" spans="1:18" x14ac:dyDescent="0.3">
      <c r="A44" t="s">
        <v>459</v>
      </c>
      <c r="B44">
        <v>0</v>
      </c>
      <c r="C44" t="s">
        <v>132</v>
      </c>
      <c r="D44" t="s">
        <v>132</v>
      </c>
      <c r="E44" t="s">
        <v>132</v>
      </c>
      <c r="F44" t="s">
        <v>132</v>
      </c>
      <c r="G44" t="s">
        <v>132</v>
      </c>
      <c r="H44" t="s">
        <v>132</v>
      </c>
      <c r="I44" t="s">
        <v>132</v>
      </c>
      <c r="J44">
        <v>-3.6</v>
      </c>
      <c r="K44" t="s">
        <v>602</v>
      </c>
      <c r="L44" t="s">
        <v>595</v>
      </c>
      <c r="M44" s="74">
        <v>0.77552083333333333</v>
      </c>
      <c r="N44" t="s">
        <v>602</v>
      </c>
      <c r="O44">
        <v>639</v>
      </c>
      <c r="P44">
        <v>2.5830000000000002</v>
      </c>
      <c r="Q44" t="s">
        <v>595</v>
      </c>
      <c r="R44" t="s">
        <v>132</v>
      </c>
    </row>
    <row r="45" spans="1:18" x14ac:dyDescent="0.3">
      <c r="A45" t="s">
        <v>250</v>
      </c>
      <c r="B45">
        <v>0</v>
      </c>
      <c r="C45" t="s">
        <v>132</v>
      </c>
      <c r="D45" t="s">
        <v>132</v>
      </c>
      <c r="E45" t="s">
        <v>132</v>
      </c>
      <c r="F45" t="s">
        <v>132</v>
      </c>
      <c r="G45" t="s">
        <v>132</v>
      </c>
      <c r="H45" t="s">
        <v>132</v>
      </c>
      <c r="I45" t="s">
        <v>132</v>
      </c>
      <c r="J45">
        <v>7.91</v>
      </c>
      <c r="K45" t="s">
        <v>603</v>
      </c>
      <c r="L45" t="s">
        <v>595</v>
      </c>
      <c r="M45" s="74">
        <v>0.77552083333333333</v>
      </c>
      <c r="N45" t="s">
        <v>603</v>
      </c>
      <c r="O45">
        <v>1.242</v>
      </c>
      <c r="P45">
        <v>6.774</v>
      </c>
      <c r="Q45" t="s">
        <v>595</v>
      </c>
      <c r="R45" t="s">
        <v>132</v>
      </c>
    </row>
    <row r="46" spans="1:18" x14ac:dyDescent="0.3">
      <c r="A46" t="s">
        <v>457</v>
      </c>
      <c r="B46">
        <v>0</v>
      </c>
      <c r="C46" t="s">
        <v>132</v>
      </c>
      <c r="D46" t="s">
        <v>132</v>
      </c>
      <c r="E46" t="s">
        <v>132</v>
      </c>
      <c r="F46" t="s">
        <v>132</v>
      </c>
      <c r="G46" t="s">
        <v>132</v>
      </c>
      <c r="H46" t="s">
        <v>132</v>
      </c>
      <c r="I46" t="s">
        <v>132</v>
      </c>
      <c r="J46">
        <v>19.32</v>
      </c>
      <c r="K46" t="s">
        <v>604</v>
      </c>
      <c r="L46" t="s">
        <v>595</v>
      </c>
      <c r="M46" s="74">
        <v>0.77552083333333333</v>
      </c>
      <c r="N46" t="s">
        <v>604</v>
      </c>
      <c r="O46">
        <v>2.0409999999999999</v>
      </c>
      <c r="P46">
        <v>2.532</v>
      </c>
      <c r="Q46" t="s">
        <v>595</v>
      </c>
      <c r="R46" t="s">
        <v>132</v>
      </c>
    </row>
    <row r="47" spans="1:18" x14ac:dyDescent="0.3">
      <c r="A47" t="s">
        <v>251</v>
      </c>
      <c r="B47">
        <v>0</v>
      </c>
      <c r="C47" t="s">
        <v>132</v>
      </c>
      <c r="D47" t="s">
        <v>132</v>
      </c>
      <c r="E47" t="s">
        <v>132</v>
      </c>
      <c r="F47" t="s">
        <v>132</v>
      </c>
      <c r="G47" t="s">
        <v>132</v>
      </c>
      <c r="H47" t="s">
        <v>132</v>
      </c>
      <c r="I47" t="s">
        <v>132</v>
      </c>
      <c r="J47">
        <v>31.39</v>
      </c>
      <c r="K47" t="s">
        <v>605</v>
      </c>
      <c r="L47" t="s">
        <v>595</v>
      </c>
      <c r="M47" s="74">
        <v>0.77552083333333333</v>
      </c>
      <c r="N47" t="s">
        <v>605</v>
      </c>
      <c r="O47">
        <v>1.3240000000000001</v>
      </c>
      <c r="P47">
        <v>9.7469999999999999</v>
      </c>
      <c r="Q47" t="s">
        <v>595</v>
      </c>
      <c r="R47" t="s">
        <v>132</v>
      </c>
    </row>
    <row r="48" spans="1:18" x14ac:dyDescent="0.3">
      <c r="A48" t="s">
        <v>458</v>
      </c>
      <c r="B48">
        <v>0</v>
      </c>
      <c r="C48" t="s">
        <v>132</v>
      </c>
      <c r="D48" t="s">
        <v>132</v>
      </c>
      <c r="E48" t="s">
        <v>132</v>
      </c>
      <c r="F48" t="s">
        <v>132</v>
      </c>
      <c r="G48" t="s">
        <v>132</v>
      </c>
      <c r="H48" t="s">
        <v>132</v>
      </c>
      <c r="I48" t="s">
        <v>132</v>
      </c>
      <c r="J48">
        <v>42.05</v>
      </c>
      <c r="K48" t="s">
        <v>606</v>
      </c>
      <c r="L48" t="s">
        <v>595</v>
      </c>
      <c r="M48" s="74">
        <v>0.77552083333333333</v>
      </c>
      <c r="N48" t="s">
        <v>606</v>
      </c>
      <c r="O48">
        <v>1.9119999999999999</v>
      </c>
      <c r="P48">
        <v>3.6360000000000001</v>
      </c>
      <c r="Q48" t="s">
        <v>595</v>
      </c>
      <c r="R48" t="s">
        <v>132</v>
      </c>
    </row>
    <row r="49" spans="1:18" x14ac:dyDescent="0.3">
      <c r="A49" t="s">
        <v>252</v>
      </c>
      <c r="B49">
        <v>0</v>
      </c>
      <c r="C49" t="s">
        <v>132</v>
      </c>
      <c r="D49" t="s">
        <v>132</v>
      </c>
      <c r="E49" t="s">
        <v>132</v>
      </c>
      <c r="F49" t="s">
        <v>132</v>
      </c>
      <c r="G49" t="s">
        <v>132</v>
      </c>
      <c r="H49" t="s">
        <v>132</v>
      </c>
      <c r="I49" t="s">
        <v>132</v>
      </c>
      <c r="J49">
        <v>50.7</v>
      </c>
      <c r="K49" t="s">
        <v>607</v>
      </c>
      <c r="L49" t="s">
        <v>595</v>
      </c>
      <c r="M49" s="74">
        <v>0.77552083333333333</v>
      </c>
      <c r="N49" t="s">
        <v>607</v>
      </c>
      <c r="O49">
        <v>1.153</v>
      </c>
      <c r="P49">
        <v>6.87</v>
      </c>
      <c r="Q49" t="s">
        <v>595</v>
      </c>
      <c r="R49" t="s">
        <v>132</v>
      </c>
    </row>
    <row r="50" spans="1:18" x14ac:dyDescent="0.3">
      <c r="A50" t="s">
        <v>453</v>
      </c>
      <c r="B50">
        <v>0</v>
      </c>
      <c r="C50" t="s">
        <v>132</v>
      </c>
      <c r="D50" t="s">
        <v>132</v>
      </c>
      <c r="E50" t="s">
        <v>132</v>
      </c>
      <c r="F50" t="s">
        <v>132</v>
      </c>
      <c r="G50" t="s">
        <v>132</v>
      </c>
      <c r="H50" t="s">
        <v>132</v>
      </c>
      <c r="I50" t="s">
        <v>132</v>
      </c>
      <c r="J50">
        <v>57.05</v>
      </c>
      <c r="K50" t="s">
        <v>608</v>
      </c>
      <c r="L50" t="s">
        <v>595</v>
      </c>
      <c r="M50" s="74">
        <v>0.77552083333333333</v>
      </c>
      <c r="N50" t="s">
        <v>608</v>
      </c>
      <c r="O50">
        <v>391</v>
      </c>
      <c r="P50">
        <v>1.6859999999999999</v>
      </c>
      <c r="Q50" t="s">
        <v>595</v>
      </c>
      <c r="R50" t="s">
        <v>132</v>
      </c>
    </row>
    <row r="51" spans="1:18" x14ac:dyDescent="0.3">
      <c r="A51" t="s">
        <v>253</v>
      </c>
      <c r="B51">
        <v>0</v>
      </c>
      <c r="C51" t="s">
        <v>132</v>
      </c>
      <c r="D51" t="s">
        <v>132</v>
      </c>
      <c r="E51" t="s">
        <v>132</v>
      </c>
      <c r="F51" t="s">
        <v>132</v>
      </c>
      <c r="G51" t="s">
        <v>132</v>
      </c>
      <c r="H51" t="s">
        <v>132</v>
      </c>
      <c r="I51" t="s">
        <v>132</v>
      </c>
      <c r="J51">
        <v>61.4</v>
      </c>
      <c r="K51" t="s">
        <v>609</v>
      </c>
      <c r="L51" t="s">
        <v>595</v>
      </c>
      <c r="M51" s="74">
        <v>0.77552083333333333</v>
      </c>
      <c r="N51" t="s">
        <v>609</v>
      </c>
      <c r="O51">
        <v>8.3889999999999993</v>
      </c>
      <c r="P51">
        <v>3.1819999999999999</v>
      </c>
      <c r="Q51" t="s">
        <v>595</v>
      </c>
      <c r="R51" t="s">
        <v>132</v>
      </c>
    </row>
    <row r="52" spans="1:18" x14ac:dyDescent="0.3">
      <c r="A52" t="s">
        <v>454</v>
      </c>
      <c r="B52">
        <v>0</v>
      </c>
      <c r="C52" t="s">
        <v>132</v>
      </c>
      <c r="D52" t="s">
        <v>132</v>
      </c>
      <c r="E52" t="s">
        <v>132</v>
      </c>
      <c r="F52" t="s">
        <v>132</v>
      </c>
      <c r="G52" t="s">
        <v>132</v>
      </c>
      <c r="H52" t="s">
        <v>132</v>
      </c>
      <c r="I52" t="s">
        <v>132</v>
      </c>
      <c r="J52">
        <v>63.75</v>
      </c>
      <c r="K52" t="s">
        <v>610</v>
      </c>
      <c r="L52" t="s">
        <v>595</v>
      </c>
      <c r="M52" s="74">
        <v>0.77552083333333333</v>
      </c>
      <c r="N52" t="s">
        <v>610</v>
      </c>
      <c r="O52">
        <v>660</v>
      </c>
      <c r="P52">
        <v>3.5910000000000002</v>
      </c>
      <c r="Q52" t="s">
        <v>595</v>
      </c>
      <c r="R52" t="s">
        <v>132</v>
      </c>
    </row>
    <row r="53" spans="1:18" x14ac:dyDescent="0.3">
      <c r="A53" t="s">
        <v>254</v>
      </c>
      <c r="B53">
        <v>0</v>
      </c>
      <c r="C53" t="s">
        <v>132</v>
      </c>
      <c r="D53" t="s">
        <v>132</v>
      </c>
      <c r="E53" t="s">
        <v>132</v>
      </c>
      <c r="F53" t="s">
        <v>132</v>
      </c>
      <c r="G53" t="s">
        <v>132</v>
      </c>
      <c r="H53" t="s">
        <v>132</v>
      </c>
      <c r="I53" t="s">
        <v>132</v>
      </c>
      <c r="J53">
        <v>64.599999999999994</v>
      </c>
      <c r="K53" t="s">
        <v>611</v>
      </c>
      <c r="L53" t="s">
        <v>595</v>
      </c>
      <c r="M53" s="74">
        <v>0.77552083333333333</v>
      </c>
      <c r="N53" t="s">
        <v>611</v>
      </c>
      <c r="O53">
        <v>1.087</v>
      </c>
      <c r="P53">
        <v>4.6029999999999998</v>
      </c>
      <c r="Q53" t="s">
        <v>595</v>
      </c>
      <c r="R53" t="s">
        <v>132</v>
      </c>
    </row>
    <row r="54" spans="1:18" x14ac:dyDescent="0.3">
      <c r="A54" t="s">
        <v>455</v>
      </c>
      <c r="B54">
        <v>0</v>
      </c>
      <c r="C54" t="s">
        <v>132</v>
      </c>
      <c r="D54" t="s">
        <v>132</v>
      </c>
      <c r="E54" t="s">
        <v>132</v>
      </c>
      <c r="F54" t="s">
        <v>132</v>
      </c>
      <c r="G54" t="s">
        <v>132</v>
      </c>
      <c r="H54" t="s">
        <v>132</v>
      </c>
      <c r="I54" t="s">
        <v>132</v>
      </c>
      <c r="J54">
        <v>64.12</v>
      </c>
      <c r="K54" t="s">
        <v>612</v>
      </c>
      <c r="L54" t="s">
        <v>595</v>
      </c>
      <c r="M54" s="74">
        <v>0.77552083333333333</v>
      </c>
      <c r="N54" t="s">
        <v>612</v>
      </c>
      <c r="O54">
        <v>16</v>
      </c>
      <c r="P54">
        <v>927</v>
      </c>
      <c r="Q54" t="s">
        <v>595</v>
      </c>
      <c r="R54" t="s">
        <v>132</v>
      </c>
    </row>
    <row r="55" spans="1:18" x14ac:dyDescent="0.3">
      <c r="A55" t="s">
        <v>255</v>
      </c>
      <c r="B55">
        <v>0</v>
      </c>
      <c r="C55" t="s">
        <v>132</v>
      </c>
      <c r="D55" t="s">
        <v>132</v>
      </c>
      <c r="E55" t="s">
        <v>132</v>
      </c>
      <c r="F55" t="s">
        <v>132</v>
      </c>
      <c r="G55" t="s">
        <v>132</v>
      </c>
      <c r="H55" t="s">
        <v>132</v>
      </c>
      <c r="I55" t="s">
        <v>132</v>
      </c>
      <c r="J55">
        <v>62.8</v>
      </c>
      <c r="K55" t="s">
        <v>613</v>
      </c>
      <c r="L55" t="s">
        <v>595</v>
      </c>
      <c r="M55" s="74">
        <v>0.77552083333333333</v>
      </c>
      <c r="N55" t="s">
        <v>613</v>
      </c>
      <c r="O55">
        <v>1.071</v>
      </c>
      <c r="P55">
        <v>5.5629999999999997</v>
      </c>
      <c r="Q55" t="s">
        <v>595</v>
      </c>
      <c r="R55" t="s">
        <v>132</v>
      </c>
    </row>
    <row r="56" spans="1:18" x14ac:dyDescent="0.3">
      <c r="A56" t="s">
        <v>456</v>
      </c>
      <c r="B56">
        <v>0</v>
      </c>
      <c r="C56" t="s">
        <v>132</v>
      </c>
      <c r="D56" t="s">
        <v>132</v>
      </c>
      <c r="E56" t="s">
        <v>132</v>
      </c>
      <c r="F56" t="s">
        <v>132</v>
      </c>
      <c r="G56" t="s">
        <v>132</v>
      </c>
      <c r="H56" t="s">
        <v>132</v>
      </c>
      <c r="I56" t="s">
        <v>132</v>
      </c>
      <c r="J56">
        <v>60.74</v>
      </c>
      <c r="K56" t="s">
        <v>614</v>
      </c>
      <c r="L56" t="s">
        <v>595</v>
      </c>
      <c r="M56" s="74">
        <v>0.77552083333333333</v>
      </c>
      <c r="N56" t="s">
        <v>614</v>
      </c>
      <c r="O56">
        <v>776</v>
      </c>
      <c r="P56">
        <v>1.0580000000000001</v>
      </c>
      <c r="Q56" t="s">
        <v>595</v>
      </c>
      <c r="R56" t="s">
        <v>132</v>
      </c>
    </row>
    <row r="57" spans="1:18" x14ac:dyDescent="0.3">
      <c r="A57" t="s">
        <v>256</v>
      </c>
      <c r="B57">
        <v>0</v>
      </c>
      <c r="C57" t="s">
        <v>132</v>
      </c>
      <c r="D57" t="s">
        <v>132</v>
      </c>
      <c r="E57" t="s">
        <v>132</v>
      </c>
      <c r="F57" t="s">
        <v>132</v>
      </c>
      <c r="G57" t="s">
        <v>132</v>
      </c>
      <c r="H57" t="s">
        <v>132</v>
      </c>
      <c r="I57" t="s">
        <v>132</v>
      </c>
      <c r="J57">
        <v>58.24</v>
      </c>
      <c r="K57" t="s">
        <v>615</v>
      </c>
      <c r="L57" t="s">
        <v>595</v>
      </c>
      <c r="M57" s="74">
        <v>0.77552083333333333</v>
      </c>
      <c r="N57" t="s">
        <v>615</v>
      </c>
      <c r="O57">
        <v>218</v>
      </c>
      <c r="P57">
        <v>8.391</v>
      </c>
      <c r="Q57" t="s">
        <v>595</v>
      </c>
      <c r="R57" t="s">
        <v>132</v>
      </c>
    </row>
    <row r="58" spans="1:18" x14ac:dyDescent="0.3">
      <c r="A58" t="s">
        <v>451</v>
      </c>
      <c r="B58">
        <v>0</v>
      </c>
      <c r="C58" t="s">
        <v>132</v>
      </c>
      <c r="D58" t="s">
        <v>132</v>
      </c>
      <c r="E58" t="s">
        <v>132</v>
      </c>
      <c r="F58" t="s">
        <v>132</v>
      </c>
      <c r="G58" t="s">
        <v>132</v>
      </c>
      <c r="H58" t="s">
        <v>132</v>
      </c>
      <c r="I58" t="s">
        <v>132</v>
      </c>
      <c r="J58">
        <v>55.57</v>
      </c>
      <c r="K58" t="s">
        <v>616</v>
      </c>
      <c r="L58" t="s">
        <v>595</v>
      </c>
      <c r="M58" s="74">
        <v>0.77552083333333333</v>
      </c>
      <c r="N58" t="s">
        <v>616</v>
      </c>
      <c r="O58">
        <v>0</v>
      </c>
      <c r="P58">
        <v>805</v>
      </c>
      <c r="Q58" t="s">
        <v>595</v>
      </c>
      <c r="R58" t="s">
        <v>132</v>
      </c>
    </row>
    <row r="59" spans="1:18" x14ac:dyDescent="0.3">
      <c r="A59" t="s">
        <v>257</v>
      </c>
      <c r="B59">
        <v>0</v>
      </c>
      <c r="C59" t="s">
        <v>132</v>
      </c>
      <c r="D59" t="s">
        <v>132</v>
      </c>
      <c r="E59" t="s">
        <v>132</v>
      </c>
      <c r="F59" t="s">
        <v>132</v>
      </c>
      <c r="G59" t="s">
        <v>132</v>
      </c>
      <c r="H59" t="s">
        <v>132</v>
      </c>
      <c r="I59" t="s">
        <v>132</v>
      </c>
      <c r="J59">
        <v>52.87</v>
      </c>
      <c r="K59" t="s">
        <v>617</v>
      </c>
      <c r="L59" t="s">
        <v>595</v>
      </c>
      <c r="M59" s="74">
        <v>0.77552083333333333</v>
      </c>
      <c r="N59" t="s">
        <v>617</v>
      </c>
      <c r="O59">
        <v>15</v>
      </c>
      <c r="P59">
        <v>2.113</v>
      </c>
      <c r="Q59" t="s">
        <v>595</v>
      </c>
      <c r="R59" t="s">
        <v>132</v>
      </c>
    </row>
    <row r="60" spans="1:18" x14ac:dyDescent="0.3">
      <c r="A60" t="s">
        <v>452</v>
      </c>
      <c r="B60">
        <v>0</v>
      </c>
      <c r="C60" t="s">
        <v>132</v>
      </c>
      <c r="D60" t="s">
        <v>132</v>
      </c>
      <c r="E60" t="s">
        <v>132</v>
      </c>
      <c r="F60" t="s">
        <v>132</v>
      </c>
      <c r="G60" t="s">
        <v>132</v>
      </c>
      <c r="H60" t="s">
        <v>132</v>
      </c>
      <c r="I60" t="s">
        <v>132</v>
      </c>
      <c r="J60">
        <v>50.17</v>
      </c>
      <c r="K60" t="s">
        <v>618</v>
      </c>
      <c r="L60" t="s">
        <v>595</v>
      </c>
      <c r="M60" s="74">
        <v>0.77552083333333333</v>
      </c>
      <c r="N60" t="s">
        <v>618</v>
      </c>
      <c r="O60">
        <v>57</v>
      </c>
      <c r="P60">
        <v>558</v>
      </c>
      <c r="Q60" t="s">
        <v>595</v>
      </c>
      <c r="R60" t="s">
        <v>132</v>
      </c>
    </row>
    <row r="61" spans="1:18" x14ac:dyDescent="0.3">
      <c r="A61" t="s">
        <v>258</v>
      </c>
      <c r="B61">
        <v>0</v>
      </c>
      <c r="C61" t="s">
        <v>132</v>
      </c>
      <c r="D61" t="s">
        <v>132</v>
      </c>
      <c r="E61" t="s">
        <v>132</v>
      </c>
      <c r="F61" t="s">
        <v>132</v>
      </c>
      <c r="G61" t="s">
        <v>132</v>
      </c>
      <c r="H61" t="s">
        <v>132</v>
      </c>
      <c r="I61" t="s">
        <v>132</v>
      </c>
      <c r="J61">
        <v>47.55</v>
      </c>
      <c r="K61" t="s">
        <v>619</v>
      </c>
      <c r="L61" t="s">
        <v>595</v>
      </c>
      <c r="M61" s="74">
        <v>0.77552083333333333</v>
      </c>
      <c r="N61" t="s">
        <v>619</v>
      </c>
      <c r="O61">
        <v>68</v>
      </c>
      <c r="P61">
        <v>3.4790000000000001</v>
      </c>
      <c r="Q61" t="s">
        <v>595</v>
      </c>
      <c r="R61" t="s">
        <v>132</v>
      </c>
    </row>
    <row r="62" spans="1:18" x14ac:dyDescent="0.3">
      <c r="A62" t="s">
        <v>259</v>
      </c>
      <c r="B62">
        <v>0</v>
      </c>
      <c r="C62" t="s">
        <v>132</v>
      </c>
      <c r="D62" t="s">
        <v>132</v>
      </c>
      <c r="E62" t="s">
        <v>132</v>
      </c>
      <c r="F62" t="s">
        <v>132</v>
      </c>
      <c r="G62" t="s">
        <v>132</v>
      </c>
      <c r="H62" t="s">
        <v>132</v>
      </c>
      <c r="I62" t="s">
        <v>132</v>
      </c>
      <c r="J62">
        <v>45</v>
      </c>
      <c r="K62" t="s">
        <v>620</v>
      </c>
      <c r="L62" t="s">
        <v>595</v>
      </c>
      <c r="M62" s="74">
        <v>0.77552083333333333</v>
      </c>
      <c r="N62" t="s">
        <v>620</v>
      </c>
      <c r="O62">
        <v>66</v>
      </c>
      <c r="P62">
        <v>1.014</v>
      </c>
      <c r="Q62" t="s">
        <v>595</v>
      </c>
      <c r="R62" t="s">
        <v>132</v>
      </c>
    </row>
    <row r="63" spans="1:18" x14ac:dyDescent="0.3">
      <c r="A63" t="s">
        <v>260</v>
      </c>
      <c r="B63">
        <v>0</v>
      </c>
      <c r="C63" t="s">
        <v>132</v>
      </c>
      <c r="D63" t="s">
        <v>132</v>
      </c>
      <c r="E63" t="s">
        <v>132</v>
      </c>
      <c r="F63" t="s">
        <v>132</v>
      </c>
      <c r="G63" t="s">
        <v>132</v>
      </c>
      <c r="H63" t="s">
        <v>132</v>
      </c>
      <c r="I63" t="s">
        <v>132</v>
      </c>
      <c r="J63">
        <v>42.62</v>
      </c>
      <c r="K63" t="s">
        <v>621</v>
      </c>
      <c r="L63" t="s">
        <v>595</v>
      </c>
      <c r="M63" s="74">
        <v>0.77552083333333333</v>
      </c>
      <c r="N63" t="s">
        <v>621</v>
      </c>
      <c r="O63">
        <v>21</v>
      </c>
      <c r="P63">
        <v>1.1779999999999999</v>
      </c>
      <c r="Q63" t="s">
        <v>596</v>
      </c>
      <c r="R63" t="s">
        <v>132</v>
      </c>
    </row>
    <row r="64" spans="1:18" x14ac:dyDescent="0.3">
      <c r="A64" t="s">
        <v>261</v>
      </c>
      <c r="B64">
        <v>0</v>
      </c>
      <c r="C64" t="s">
        <v>132</v>
      </c>
      <c r="D64" t="s">
        <v>132</v>
      </c>
      <c r="E64" t="s">
        <v>132</v>
      </c>
      <c r="F64" t="s">
        <v>132</v>
      </c>
      <c r="G64" t="s">
        <v>132</v>
      </c>
      <c r="H64" t="s">
        <v>132</v>
      </c>
      <c r="I64" t="s">
        <v>132</v>
      </c>
      <c r="J64">
        <v>40.369999999999997</v>
      </c>
      <c r="K64" t="s">
        <v>622</v>
      </c>
      <c r="L64" t="s">
        <v>595</v>
      </c>
      <c r="M64" s="74">
        <v>0.77552083333333333</v>
      </c>
      <c r="N64" t="s">
        <v>622</v>
      </c>
      <c r="O64">
        <v>0</v>
      </c>
      <c r="P64">
        <v>293</v>
      </c>
      <c r="Q64" t="s">
        <v>595</v>
      </c>
      <c r="R64" t="s">
        <v>132</v>
      </c>
    </row>
    <row r="65" spans="1:18" x14ac:dyDescent="0.3">
      <c r="A65" t="s">
        <v>262</v>
      </c>
      <c r="B65">
        <v>0</v>
      </c>
      <c r="C65" t="s">
        <v>132</v>
      </c>
      <c r="D65" t="s">
        <v>132</v>
      </c>
      <c r="E65" t="s">
        <v>132</v>
      </c>
      <c r="F65" t="s">
        <v>132</v>
      </c>
      <c r="G65" t="s">
        <v>132</v>
      </c>
      <c r="H65" t="s">
        <v>132</v>
      </c>
      <c r="I65" t="s">
        <v>132</v>
      </c>
      <c r="J65">
        <v>38.270000000000003</v>
      </c>
      <c r="K65" t="s">
        <v>623</v>
      </c>
      <c r="L65" t="s">
        <v>595</v>
      </c>
      <c r="M65" s="74">
        <v>0.77552083333333333</v>
      </c>
      <c r="N65" t="s">
        <v>623</v>
      </c>
      <c r="O65">
        <v>259</v>
      </c>
      <c r="P65">
        <v>2.5819999999999999</v>
      </c>
      <c r="Q65" t="s">
        <v>596</v>
      </c>
      <c r="R65" t="s">
        <v>132</v>
      </c>
    </row>
    <row r="66" spans="1:18" x14ac:dyDescent="0.3">
      <c r="A66" t="s">
        <v>263</v>
      </c>
      <c r="B66">
        <v>0</v>
      </c>
      <c r="C66" t="s">
        <v>132</v>
      </c>
      <c r="D66" t="s">
        <v>132</v>
      </c>
      <c r="E66" t="s">
        <v>132</v>
      </c>
      <c r="F66" t="s">
        <v>132</v>
      </c>
      <c r="G66" t="s">
        <v>132</v>
      </c>
      <c r="H66" t="s">
        <v>132</v>
      </c>
      <c r="I66" t="s">
        <v>132</v>
      </c>
      <c r="J66">
        <v>36.29</v>
      </c>
      <c r="K66" t="s">
        <v>624</v>
      </c>
      <c r="L66" t="s">
        <v>595</v>
      </c>
      <c r="M66" s="74">
        <v>0.77552083333333333</v>
      </c>
      <c r="N66" t="s">
        <v>624</v>
      </c>
      <c r="O66">
        <v>0</v>
      </c>
      <c r="P66">
        <v>135</v>
      </c>
      <c r="Q66" t="s">
        <v>473</v>
      </c>
      <c r="R66" t="s">
        <v>132</v>
      </c>
    </row>
    <row r="67" spans="1:18" x14ac:dyDescent="0.3">
      <c r="A67" t="s">
        <v>264</v>
      </c>
      <c r="B67">
        <v>0</v>
      </c>
      <c r="C67" t="s">
        <v>132</v>
      </c>
      <c r="D67" t="s">
        <v>132</v>
      </c>
      <c r="E67" t="s">
        <v>132</v>
      </c>
      <c r="F67" t="s">
        <v>132</v>
      </c>
      <c r="G67" t="s">
        <v>132</v>
      </c>
      <c r="H67" t="s">
        <v>132</v>
      </c>
      <c r="I67" t="s">
        <v>132</v>
      </c>
      <c r="J67">
        <v>34.44</v>
      </c>
      <c r="K67" t="s">
        <v>625</v>
      </c>
      <c r="L67" t="s">
        <v>595</v>
      </c>
      <c r="M67" s="74">
        <v>0.77552083333333333</v>
      </c>
      <c r="N67" t="s">
        <v>625</v>
      </c>
      <c r="O67">
        <v>27</v>
      </c>
      <c r="P67">
        <v>6.9059999999999997</v>
      </c>
      <c r="Q67" t="s">
        <v>595</v>
      </c>
      <c r="R67" t="s">
        <v>132</v>
      </c>
    </row>
    <row r="68" spans="1:18" x14ac:dyDescent="0.3">
      <c r="A68" t="s">
        <v>265</v>
      </c>
      <c r="B68">
        <v>0</v>
      </c>
      <c r="C68" t="s">
        <v>132</v>
      </c>
      <c r="D68" t="s">
        <v>132</v>
      </c>
      <c r="E68" t="s">
        <v>132</v>
      </c>
      <c r="F68" t="s">
        <v>132</v>
      </c>
      <c r="G68" t="s">
        <v>132</v>
      </c>
      <c r="H68" t="s">
        <v>132</v>
      </c>
      <c r="I68" t="s">
        <v>132</v>
      </c>
      <c r="J68">
        <v>32.72</v>
      </c>
      <c r="K68" t="s">
        <v>626</v>
      </c>
      <c r="L68" t="s">
        <v>595</v>
      </c>
      <c r="M68" s="74">
        <v>0.77552083333333333</v>
      </c>
      <c r="N68" t="s">
        <v>626</v>
      </c>
      <c r="O68">
        <v>0</v>
      </c>
      <c r="P68">
        <v>75</v>
      </c>
      <c r="Q68" t="s">
        <v>596</v>
      </c>
      <c r="R68" t="s">
        <v>132</v>
      </c>
    </row>
    <row r="69" spans="1:18" x14ac:dyDescent="0.3">
      <c r="A69" t="s">
        <v>266</v>
      </c>
      <c r="B69">
        <v>0</v>
      </c>
      <c r="C69" t="s">
        <v>132</v>
      </c>
      <c r="D69" t="s">
        <v>132</v>
      </c>
      <c r="E69" t="s">
        <v>132</v>
      </c>
      <c r="F69" t="s">
        <v>132</v>
      </c>
      <c r="G69" t="s">
        <v>132</v>
      </c>
      <c r="H69" t="s">
        <v>132</v>
      </c>
      <c r="I69" t="s">
        <v>132</v>
      </c>
      <c r="J69">
        <v>31.14</v>
      </c>
      <c r="K69" t="s">
        <v>627</v>
      </c>
      <c r="L69" t="s">
        <v>595</v>
      </c>
      <c r="M69" s="74">
        <v>0.77552083333333333</v>
      </c>
      <c r="N69" t="s">
        <v>627</v>
      </c>
      <c r="O69">
        <v>6</v>
      </c>
      <c r="P69">
        <v>8.4550000000000001</v>
      </c>
      <c r="Q69" t="s">
        <v>595</v>
      </c>
      <c r="R69" t="s">
        <v>132</v>
      </c>
    </row>
    <row r="70" spans="1:18" x14ac:dyDescent="0.3">
      <c r="A70" t="s">
        <v>267</v>
      </c>
      <c r="B70">
        <v>0</v>
      </c>
      <c r="C70" t="s">
        <v>132</v>
      </c>
      <c r="D70" t="s">
        <v>132</v>
      </c>
      <c r="E70" t="s">
        <v>132</v>
      </c>
      <c r="F70" t="s">
        <v>132</v>
      </c>
      <c r="G70" t="s">
        <v>132</v>
      </c>
      <c r="H70" t="s">
        <v>132</v>
      </c>
      <c r="I70" t="s">
        <v>132</v>
      </c>
      <c r="J70">
        <v>29.66</v>
      </c>
      <c r="K70" t="s">
        <v>628</v>
      </c>
      <c r="L70" t="s">
        <v>595</v>
      </c>
      <c r="M70" s="74">
        <v>0.77552083333333333</v>
      </c>
      <c r="N70" t="s">
        <v>628</v>
      </c>
      <c r="O70">
        <v>0</v>
      </c>
      <c r="P70">
        <v>136</v>
      </c>
      <c r="Q70" t="s">
        <v>555</v>
      </c>
      <c r="R70" t="s">
        <v>132</v>
      </c>
    </row>
    <row r="71" spans="1:18" x14ac:dyDescent="0.3">
      <c r="A71" t="s">
        <v>268</v>
      </c>
      <c r="B71">
        <v>0</v>
      </c>
      <c r="C71" t="s">
        <v>132</v>
      </c>
      <c r="D71" t="s">
        <v>132</v>
      </c>
      <c r="E71" t="s">
        <v>132</v>
      </c>
      <c r="F71" t="s">
        <v>132</v>
      </c>
      <c r="G71" t="s">
        <v>132</v>
      </c>
      <c r="H71" t="s">
        <v>132</v>
      </c>
      <c r="I71" t="s">
        <v>132</v>
      </c>
      <c r="J71">
        <v>28.29</v>
      </c>
      <c r="K71" t="s">
        <v>629</v>
      </c>
      <c r="L71" t="s">
        <v>595</v>
      </c>
      <c r="M71" s="74">
        <v>0.77552083333333333</v>
      </c>
      <c r="N71" t="s">
        <v>629</v>
      </c>
      <c r="O71">
        <v>12</v>
      </c>
      <c r="P71">
        <v>1.829</v>
      </c>
      <c r="Q71" t="s">
        <v>595</v>
      </c>
      <c r="R71" t="s">
        <v>132</v>
      </c>
    </row>
    <row r="72" spans="1:18" x14ac:dyDescent="0.3">
      <c r="A72" t="s">
        <v>269</v>
      </c>
      <c r="B72">
        <v>0</v>
      </c>
      <c r="C72" t="s">
        <v>132</v>
      </c>
      <c r="D72" t="s">
        <v>132</v>
      </c>
      <c r="E72" t="s">
        <v>132</v>
      </c>
      <c r="F72" t="s">
        <v>132</v>
      </c>
      <c r="G72" t="s">
        <v>132</v>
      </c>
      <c r="H72" t="s">
        <v>132</v>
      </c>
      <c r="I72" t="s">
        <v>132</v>
      </c>
      <c r="J72">
        <v>26.99</v>
      </c>
      <c r="K72" t="s">
        <v>630</v>
      </c>
      <c r="L72" t="s">
        <v>595</v>
      </c>
      <c r="M72" s="74">
        <v>0.77552083333333333</v>
      </c>
      <c r="N72" t="s">
        <v>630</v>
      </c>
      <c r="O72">
        <v>5</v>
      </c>
      <c r="P72">
        <v>244</v>
      </c>
      <c r="Q72" t="s">
        <v>596</v>
      </c>
      <c r="R72" t="s">
        <v>132</v>
      </c>
    </row>
    <row r="73" spans="1:18" x14ac:dyDescent="0.3">
      <c r="A73" t="s">
        <v>270</v>
      </c>
      <c r="B73">
        <v>0</v>
      </c>
      <c r="C73" t="s">
        <v>132</v>
      </c>
      <c r="D73" t="s">
        <v>132</v>
      </c>
      <c r="E73" t="s">
        <v>132</v>
      </c>
      <c r="F73" t="s">
        <v>132</v>
      </c>
      <c r="G73" t="s">
        <v>132</v>
      </c>
      <c r="H73" t="s">
        <v>132</v>
      </c>
      <c r="I73" t="s">
        <v>132</v>
      </c>
      <c r="J73">
        <v>25.78</v>
      </c>
      <c r="K73" t="s">
        <v>631</v>
      </c>
      <c r="L73" t="s">
        <v>595</v>
      </c>
      <c r="M73" s="74">
        <v>0.77552083333333333</v>
      </c>
      <c r="N73" t="s">
        <v>631</v>
      </c>
      <c r="O73">
        <v>3</v>
      </c>
      <c r="P73">
        <v>3.1360000000000001</v>
      </c>
      <c r="Q73" t="s">
        <v>595</v>
      </c>
      <c r="R73" t="s">
        <v>132</v>
      </c>
    </row>
    <row r="74" spans="1:18" x14ac:dyDescent="0.3">
      <c r="A74" t="s">
        <v>369</v>
      </c>
      <c r="B74">
        <v>0</v>
      </c>
      <c r="C74" t="s">
        <v>132</v>
      </c>
      <c r="D74" t="s">
        <v>132</v>
      </c>
      <c r="E74" t="s">
        <v>132</v>
      </c>
      <c r="F74" t="s">
        <v>132</v>
      </c>
      <c r="G74" t="s">
        <v>132</v>
      </c>
      <c r="H74" t="s">
        <v>132</v>
      </c>
      <c r="I74" t="s">
        <v>132</v>
      </c>
      <c r="J74">
        <v>24.63</v>
      </c>
      <c r="K74" t="s">
        <v>632</v>
      </c>
      <c r="L74" t="s">
        <v>595</v>
      </c>
      <c r="M74" s="74">
        <v>0.77552083333333333</v>
      </c>
      <c r="N74" t="s">
        <v>632</v>
      </c>
      <c r="O74">
        <v>2</v>
      </c>
      <c r="P74">
        <v>224</v>
      </c>
      <c r="Q74" t="s">
        <v>586</v>
      </c>
      <c r="R74" t="s">
        <v>132</v>
      </c>
    </row>
    <row r="75" spans="1:18" x14ac:dyDescent="0.3">
      <c r="A75" t="s">
        <v>271</v>
      </c>
      <c r="B75">
        <v>0</v>
      </c>
      <c r="C75" t="s">
        <v>132</v>
      </c>
      <c r="D75" t="s">
        <v>132</v>
      </c>
      <c r="E75" t="s">
        <v>132</v>
      </c>
      <c r="F75" t="s">
        <v>132</v>
      </c>
      <c r="G75" t="s">
        <v>132</v>
      </c>
      <c r="H75" t="s">
        <v>132</v>
      </c>
      <c r="I75" t="s">
        <v>132</v>
      </c>
      <c r="J75">
        <v>23.56</v>
      </c>
      <c r="K75" t="s">
        <v>633</v>
      </c>
      <c r="L75" t="s">
        <v>595</v>
      </c>
      <c r="M75" s="74">
        <v>0.77552083333333333</v>
      </c>
      <c r="N75" t="s">
        <v>633</v>
      </c>
      <c r="O75">
        <v>0</v>
      </c>
      <c r="P75">
        <v>952</v>
      </c>
      <c r="Q75" t="s">
        <v>595</v>
      </c>
      <c r="R75" t="s">
        <v>132</v>
      </c>
    </row>
    <row r="76" spans="1:18" x14ac:dyDescent="0.3">
      <c r="A76" t="s">
        <v>370</v>
      </c>
      <c r="B76">
        <v>0</v>
      </c>
      <c r="C76" t="s">
        <v>132</v>
      </c>
      <c r="D76" t="s">
        <v>132</v>
      </c>
      <c r="E76" t="s">
        <v>132</v>
      </c>
      <c r="F76" t="s">
        <v>132</v>
      </c>
      <c r="G76" t="s">
        <v>132</v>
      </c>
      <c r="H76" t="s">
        <v>132</v>
      </c>
      <c r="I76" t="s">
        <v>132</v>
      </c>
      <c r="J76">
        <v>22.54</v>
      </c>
      <c r="K76" t="s">
        <v>634</v>
      </c>
      <c r="L76" t="s">
        <v>595</v>
      </c>
      <c r="M76" s="74">
        <v>0.77552083333333333</v>
      </c>
      <c r="N76" t="s">
        <v>634</v>
      </c>
      <c r="O76">
        <v>0</v>
      </c>
      <c r="P76">
        <v>185</v>
      </c>
      <c r="Q76" t="s">
        <v>526</v>
      </c>
      <c r="R76" t="s">
        <v>132</v>
      </c>
    </row>
    <row r="77" spans="1:18" x14ac:dyDescent="0.3">
      <c r="A77" t="s">
        <v>272</v>
      </c>
      <c r="B77">
        <v>0</v>
      </c>
      <c r="C77" t="s">
        <v>132</v>
      </c>
      <c r="D77" t="s">
        <v>132</v>
      </c>
      <c r="E77" t="s">
        <v>132</v>
      </c>
      <c r="F77" t="s">
        <v>132</v>
      </c>
      <c r="G77" t="s">
        <v>132</v>
      </c>
      <c r="H77" t="s">
        <v>132</v>
      </c>
      <c r="I77" t="s">
        <v>132</v>
      </c>
      <c r="J77">
        <v>21.59</v>
      </c>
      <c r="K77" t="s">
        <v>635</v>
      </c>
      <c r="L77" t="s">
        <v>595</v>
      </c>
      <c r="M77" s="74">
        <v>0.77552083333333333</v>
      </c>
      <c r="N77" t="s">
        <v>635</v>
      </c>
      <c r="O77">
        <v>270</v>
      </c>
      <c r="P77">
        <v>5.6120000000000001</v>
      </c>
      <c r="Q77" t="s">
        <v>595</v>
      </c>
      <c r="R77" t="s">
        <v>132</v>
      </c>
    </row>
    <row r="78" spans="1:18" x14ac:dyDescent="0.3">
      <c r="A78" t="s">
        <v>371</v>
      </c>
      <c r="B78">
        <v>0</v>
      </c>
      <c r="C78" t="s">
        <v>132</v>
      </c>
      <c r="D78" t="s">
        <v>132</v>
      </c>
      <c r="E78" t="s">
        <v>132</v>
      </c>
      <c r="F78" t="s">
        <v>132</v>
      </c>
      <c r="G78" t="s">
        <v>132</v>
      </c>
      <c r="H78" t="s">
        <v>132</v>
      </c>
      <c r="I78" t="s">
        <v>132</v>
      </c>
      <c r="J78">
        <v>20.69</v>
      </c>
      <c r="K78" t="s">
        <v>636</v>
      </c>
      <c r="L78" t="s">
        <v>595</v>
      </c>
      <c r="M78" s="74">
        <v>0.77552083333333333</v>
      </c>
      <c r="N78" t="s">
        <v>636</v>
      </c>
      <c r="O78">
        <v>0</v>
      </c>
      <c r="P78">
        <v>60</v>
      </c>
      <c r="Q78" t="s">
        <v>548</v>
      </c>
      <c r="R78" t="s">
        <v>132</v>
      </c>
    </row>
    <row r="79" spans="1:18" x14ac:dyDescent="0.3">
      <c r="A79" t="s">
        <v>273</v>
      </c>
      <c r="B79">
        <v>0</v>
      </c>
      <c r="C79" t="s">
        <v>132</v>
      </c>
      <c r="D79" t="s">
        <v>132</v>
      </c>
      <c r="E79" t="s">
        <v>132</v>
      </c>
      <c r="F79" t="s">
        <v>132</v>
      </c>
      <c r="G79" t="s">
        <v>132</v>
      </c>
      <c r="H79" t="s">
        <v>132</v>
      </c>
      <c r="I79" t="s">
        <v>132</v>
      </c>
      <c r="J79">
        <v>19.87</v>
      </c>
      <c r="K79" t="s">
        <v>637</v>
      </c>
      <c r="L79" t="s">
        <v>595</v>
      </c>
      <c r="M79" s="74">
        <v>0.77552083333333333</v>
      </c>
      <c r="N79" t="s">
        <v>637</v>
      </c>
      <c r="O79">
        <v>0</v>
      </c>
      <c r="P79">
        <v>1.4850000000000001</v>
      </c>
      <c r="Q79" t="s">
        <v>595</v>
      </c>
      <c r="R79" t="s">
        <v>132</v>
      </c>
    </row>
    <row r="80" spans="1:18" x14ac:dyDescent="0.3">
      <c r="A80" t="s">
        <v>378</v>
      </c>
      <c r="B80">
        <v>0</v>
      </c>
      <c r="C80" t="s">
        <v>132</v>
      </c>
      <c r="D80" t="s">
        <v>132</v>
      </c>
      <c r="E80" t="s">
        <v>132</v>
      </c>
      <c r="F80" t="s">
        <v>132</v>
      </c>
      <c r="G80" t="s">
        <v>132</v>
      </c>
      <c r="H80" t="s">
        <v>132</v>
      </c>
      <c r="I80" t="s">
        <v>132</v>
      </c>
      <c r="J80">
        <v>19.11</v>
      </c>
      <c r="K80" t="s">
        <v>638</v>
      </c>
      <c r="L80" t="s">
        <v>595</v>
      </c>
      <c r="M80" s="74">
        <v>0.77552083333333333</v>
      </c>
      <c r="N80" t="s">
        <v>638</v>
      </c>
      <c r="O80">
        <v>0</v>
      </c>
      <c r="P80">
        <v>176</v>
      </c>
      <c r="Q80" t="s">
        <v>524</v>
      </c>
      <c r="R80" t="s">
        <v>132</v>
      </c>
    </row>
    <row r="81" spans="1:18" x14ac:dyDescent="0.3">
      <c r="A81" t="s">
        <v>274</v>
      </c>
      <c r="B81">
        <v>0</v>
      </c>
      <c r="C81" t="s">
        <v>132</v>
      </c>
      <c r="D81" t="s">
        <v>132</v>
      </c>
      <c r="E81" t="s">
        <v>132</v>
      </c>
      <c r="F81" t="s">
        <v>132</v>
      </c>
      <c r="G81" t="s">
        <v>132</v>
      </c>
      <c r="H81" t="s">
        <v>132</v>
      </c>
      <c r="I81" t="s">
        <v>132</v>
      </c>
      <c r="J81">
        <v>18.41</v>
      </c>
      <c r="K81" t="s">
        <v>639</v>
      </c>
      <c r="L81" t="s">
        <v>595</v>
      </c>
      <c r="M81" s="74">
        <v>0.77552083333333333</v>
      </c>
      <c r="N81" t="s">
        <v>639</v>
      </c>
      <c r="O81">
        <v>0</v>
      </c>
      <c r="P81">
        <v>4.2320000000000002</v>
      </c>
      <c r="Q81" t="s">
        <v>515</v>
      </c>
      <c r="R81" t="s">
        <v>132</v>
      </c>
    </row>
    <row r="82" spans="1:18" x14ac:dyDescent="0.3">
      <c r="A82" t="s">
        <v>413</v>
      </c>
      <c r="B82">
        <v>0</v>
      </c>
      <c r="C82" t="s">
        <v>132</v>
      </c>
      <c r="D82" t="s">
        <v>132</v>
      </c>
      <c r="E82" t="s">
        <v>132</v>
      </c>
      <c r="F82" t="s">
        <v>132</v>
      </c>
      <c r="G82" t="s">
        <v>132</v>
      </c>
      <c r="H82" t="s">
        <v>132</v>
      </c>
      <c r="I82" t="s">
        <v>132</v>
      </c>
      <c r="J82">
        <v>17.739999999999998</v>
      </c>
      <c r="K82" t="s">
        <v>640</v>
      </c>
      <c r="L82" t="s">
        <v>595</v>
      </c>
      <c r="M82" s="74">
        <v>0.77552083333333333</v>
      </c>
      <c r="N82" t="s">
        <v>640</v>
      </c>
      <c r="O82">
        <v>5</v>
      </c>
      <c r="P82">
        <v>10</v>
      </c>
      <c r="Q82" t="s">
        <v>587</v>
      </c>
      <c r="R82" t="s">
        <v>132</v>
      </c>
    </row>
    <row r="83" spans="1:18" x14ac:dyDescent="0.3">
      <c r="A83" t="s">
        <v>275</v>
      </c>
      <c r="B83">
        <v>0</v>
      </c>
      <c r="C83" t="s">
        <v>132</v>
      </c>
      <c r="D83" t="s">
        <v>132</v>
      </c>
      <c r="E83" t="s">
        <v>132</v>
      </c>
      <c r="F83" t="s">
        <v>132</v>
      </c>
      <c r="G83" t="s">
        <v>132</v>
      </c>
      <c r="H83" t="s">
        <v>132</v>
      </c>
      <c r="I83" t="s">
        <v>132</v>
      </c>
      <c r="J83">
        <v>17.12</v>
      </c>
      <c r="K83" t="s">
        <v>641</v>
      </c>
      <c r="L83" t="s">
        <v>595</v>
      </c>
      <c r="M83" s="74">
        <v>0.77552083333333333</v>
      </c>
      <c r="N83" t="s">
        <v>641</v>
      </c>
      <c r="O83">
        <v>0</v>
      </c>
      <c r="P83">
        <v>1.24</v>
      </c>
      <c r="Q83" t="s">
        <v>595</v>
      </c>
      <c r="R83" t="s">
        <v>132</v>
      </c>
    </row>
    <row r="84" spans="1:18" x14ac:dyDescent="0.3">
      <c r="A84" t="s">
        <v>414</v>
      </c>
      <c r="B84">
        <v>0</v>
      </c>
      <c r="C84" t="s">
        <v>132</v>
      </c>
      <c r="D84" t="s">
        <v>132</v>
      </c>
      <c r="E84" t="s">
        <v>132</v>
      </c>
      <c r="F84" t="s">
        <v>132</v>
      </c>
      <c r="G84" t="s">
        <v>132</v>
      </c>
      <c r="H84" t="s">
        <v>132</v>
      </c>
      <c r="I84" t="s">
        <v>132</v>
      </c>
      <c r="J84">
        <v>16.54</v>
      </c>
      <c r="K84" t="s">
        <v>642</v>
      </c>
      <c r="L84" t="s">
        <v>595</v>
      </c>
      <c r="M84" s="74">
        <v>0.77552083333333333</v>
      </c>
      <c r="N84" t="s">
        <v>642</v>
      </c>
      <c r="O84">
        <v>0</v>
      </c>
      <c r="P84">
        <v>36</v>
      </c>
      <c r="Q84" t="s">
        <v>596</v>
      </c>
      <c r="R84" t="s">
        <v>132</v>
      </c>
    </row>
    <row r="85" spans="1:18" x14ac:dyDescent="0.3">
      <c r="A85" t="s">
        <v>276</v>
      </c>
      <c r="B85">
        <v>0</v>
      </c>
      <c r="C85" t="s">
        <v>132</v>
      </c>
      <c r="D85" t="s">
        <v>132</v>
      </c>
      <c r="E85" t="s">
        <v>132</v>
      </c>
      <c r="F85" t="s">
        <v>132</v>
      </c>
      <c r="G85" t="s">
        <v>132</v>
      </c>
      <c r="H85" t="s">
        <v>132</v>
      </c>
      <c r="I85" t="s">
        <v>132</v>
      </c>
      <c r="J85">
        <v>16</v>
      </c>
      <c r="K85" t="s">
        <v>643</v>
      </c>
      <c r="L85" t="s">
        <v>595</v>
      </c>
      <c r="M85" s="74">
        <v>0.77552083333333333</v>
      </c>
      <c r="N85" t="s">
        <v>643</v>
      </c>
      <c r="O85">
        <v>0</v>
      </c>
      <c r="P85">
        <v>363</v>
      </c>
      <c r="Q85" t="s">
        <v>595</v>
      </c>
      <c r="R85" t="s">
        <v>132</v>
      </c>
    </row>
    <row r="86" spans="1:18" x14ac:dyDescent="0.3">
      <c r="A86" t="s">
        <v>415</v>
      </c>
      <c r="B86">
        <v>0</v>
      </c>
      <c r="C86" t="s">
        <v>132</v>
      </c>
      <c r="D86" t="s">
        <v>132</v>
      </c>
      <c r="E86" t="s">
        <v>132</v>
      </c>
      <c r="F86" t="s">
        <v>132</v>
      </c>
      <c r="G86" t="s">
        <v>132</v>
      </c>
      <c r="H86" t="s">
        <v>132</v>
      </c>
      <c r="I86" t="s">
        <v>132</v>
      </c>
      <c r="J86">
        <v>15.49</v>
      </c>
      <c r="K86" t="s">
        <v>644</v>
      </c>
      <c r="L86" t="s">
        <v>595</v>
      </c>
      <c r="M86" s="74">
        <v>0.77552083333333333</v>
      </c>
      <c r="N86" t="s">
        <v>644</v>
      </c>
      <c r="O86">
        <v>10</v>
      </c>
      <c r="P86">
        <v>15</v>
      </c>
      <c r="Q86" t="s">
        <v>517</v>
      </c>
      <c r="R86" t="s">
        <v>132</v>
      </c>
    </row>
    <row r="87" spans="1:18" x14ac:dyDescent="0.3">
      <c r="A87" t="s">
        <v>277</v>
      </c>
      <c r="B87">
        <v>0</v>
      </c>
      <c r="C87" t="s">
        <v>132</v>
      </c>
      <c r="D87" t="s">
        <v>132</v>
      </c>
      <c r="E87" t="s">
        <v>132</v>
      </c>
      <c r="F87" t="s">
        <v>132</v>
      </c>
      <c r="G87" t="s">
        <v>132</v>
      </c>
      <c r="H87" t="s">
        <v>132</v>
      </c>
      <c r="I87" t="s">
        <v>132</v>
      </c>
      <c r="J87">
        <v>15</v>
      </c>
      <c r="K87" t="s">
        <v>645</v>
      </c>
      <c r="L87" t="s">
        <v>595</v>
      </c>
      <c r="M87" s="74">
        <v>0.77552083333333333</v>
      </c>
      <c r="N87" t="s">
        <v>645</v>
      </c>
      <c r="O87">
        <v>102</v>
      </c>
      <c r="P87">
        <v>2.0920000000000001</v>
      </c>
      <c r="Q87" t="s">
        <v>595</v>
      </c>
      <c r="R87" t="s">
        <v>132</v>
      </c>
    </row>
    <row r="88" spans="1:18" x14ac:dyDescent="0.3">
      <c r="A88" t="s">
        <v>422</v>
      </c>
      <c r="B88">
        <v>0</v>
      </c>
      <c r="C88" t="s">
        <v>132</v>
      </c>
      <c r="D88" t="s">
        <v>132</v>
      </c>
      <c r="E88" t="s">
        <v>132</v>
      </c>
      <c r="F88" t="s">
        <v>132</v>
      </c>
      <c r="G88" t="s">
        <v>132</v>
      </c>
      <c r="H88" t="s">
        <v>132</v>
      </c>
      <c r="I88" t="s">
        <v>132</v>
      </c>
      <c r="J88">
        <v>14.55</v>
      </c>
      <c r="K88" t="s">
        <v>646</v>
      </c>
      <c r="L88" t="s">
        <v>595</v>
      </c>
      <c r="M88" s="74">
        <v>0.77552083333333333</v>
      </c>
      <c r="N88" t="s">
        <v>646</v>
      </c>
      <c r="O88">
        <v>0</v>
      </c>
      <c r="P88">
        <v>85</v>
      </c>
      <c r="Q88" t="s">
        <v>592</v>
      </c>
      <c r="R88" t="s">
        <v>132</v>
      </c>
    </row>
    <row r="89" spans="1:18" x14ac:dyDescent="0.3">
      <c r="A89" t="s">
        <v>278</v>
      </c>
      <c r="B89">
        <v>0</v>
      </c>
      <c r="C89" t="s">
        <v>132</v>
      </c>
      <c r="D89" t="s">
        <v>132</v>
      </c>
      <c r="E89" t="s">
        <v>132</v>
      </c>
      <c r="F89" t="s">
        <v>132</v>
      </c>
      <c r="G89" t="s">
        <v>132</v>
      </c>
      <c r="H89" t="s">
        <v>132</v>
      </c>
      <c r="I89" t="s">
        <v>132</v>
      </c>
      <c r="J89">
        <v>14.13</v>
      </c>
      <c r="K89" t="s">
        <v>647</v>
      </c>
      <c r="L89" t="s">
        <v>595</v>
      </c>
      <c r="M89" s="74">
        <v>0.77552083333333333</v>
      </c>
      <c r="N89" t="s">
        <v>647</v>
      </c>
      <c r="O89">
        <v>0</v>
      </c>
      <c r="P89">
        <v>1.819</v>
      </c>
      <c r="Q89" t="s">
        <v>595</v>
      </c>
      <c r="R89" t="s">
        <v>132</v>
      </c>
    </row>
    <row r="90" spans="1:18" x14ac:dyDescent="0.3">
      <c r="A90" t="s">
        <v>423</v>
      </c>
      <c r="B90">
        <v>0</v>
      </c>
      <c r="C90" t="s">
        <v>132</v>
      </c>
      <c r="D90" t="s">
        <v>132</v>
      </c>
      <c r="E90" t="s">
        <v>132</v>
      </c>
      <c r="F90" t="s">
        <v>132</v>
      </c>
      <c r="G90" t="s">
        <v>132</v>
      </c>
      <c r="H90" t="s">
        <v>132</v>
      </c>
      <c r="I90" t="s">
        <v>132</v>
      </c>
      <c r="J90">
        <v>13.72</v>
      </c>
      <c r="K90" t="s">
        <v>648</v>
      </c>
      <c r="L90" t="s">
        <v>595</v>
      </c>
      <c r="M90" s="74">
        <v>0.77552083333333333</v>
      </c>
      <c r="N90" t="s">
        <v>648</v>
      </c>
      <c r="O90">
        <v>0</v>
      </c>
      <c r="P90">
        <v>75</v>
      </c>
      <c r="Q90" t="s">
        <v>498</v>
      </c>
      <c r="R90" t="s">
        <v>132</v>
      </c>
    </row>
    <row r="91" spans="1:18" x14ac:dyDescent="0.3">
      <c r="A91" t="s">
        <v>279</v>
      </c>
      <c r="B91">
        <v>0</v>
      </c>
      <c r="C91" t="s">
        <v>132</v>
      </c>
      <c r="D91" t="s">
        <v>132</v>
      </c>
      <c r="E91" t="s">
        <v>132</v>
      </c>
      <c r="F91" t="s">
        <v>132</v>
      </c>
      <c r="G91" t="s">
        <v>132</v>
      </c>
      <c r="H91" t="s">
        <v>132</v>
      </c>
      <c r="I91" t="s">
        <v>132</v>
      </c>
      <c r="J91">
        <v>13.34</v>
      </c>
      <c r="K91" t="s">
        <v>649</v>
      </c>
      <c r="L91" t="s">
        <v>595</v>
      </c>
      <c r="M91" s="74">
        <v>0.77552083333333333</v>
      </c>
      <c r="N91" t="s">
        <v>649</v>
      </c>
      <c r="O91">
        <v>1</v>
      </c>
      <c r="P91">
        <v>260</v>
      </c>
      <c r="Q91" t="s">
        <v>595</v>
      </c>
      <c r="R91" t="s">
        <v>132</v>
      </c>
    </row>
    <row r="92" spans="1:18" x14ac:dyDescent="0.3">
      <c r="A92" t="s">
        <v>424</v>
      </c>
      <c r="B92">
        <v>0</v>
      </c>
      <c r="C92" t="s">
        <v>132</v>
      </c>
      <c r="D92" t="s">
        <v>132</v>
      </c>
      <c r="E92" t="s">
        <v>132</v>
      </c>
      <c r="F92" t="s">
        <v>132</v>
      </c>
      <c r="G92" t="s">
        <v>132</v>
      </c>
      <c r="H92" t="s">
        <v>132</v>
      </c>
      <c r="I92" t="s">
        <v>132</v>
      </c>
      <c r="J92">
        <v>12.98</v>
      </c>
      <c r="K92" t="s">
        <v>650</v>
      </c>
      <c r="L92" t="s">
        <v>595</v>
      </c>
      <c r="M92" s="74">
        <v>0.77552083333333333</v>
      </c>
      <c r="N92" t="s">
        <v>650</v>
      </c>
      <c r="O92">
        <v>0</v>
      </c>
      <c r="P92">
        <v>0</v>
      </c>
      <c r="Q92" t="s">
        <v>516</v>
      </c>
      <c r="R92" t="s">
        <v>132</v>
      </c>
    </row>
    <row r="93" spans="1:18" x14ac:dyDescent="0.3">
      <c r="A93" t="s">
        <v>280</v>
      </c>
      <c r="B93">
        <v>0</v>
      </c>
      <c r="C93" t="s">
        <v>132</v>
      </c>
      <c r="D93" t="s">
        <v>132</v>
      </c>
      <c r="E93" t="s">
        <v>132</v>
      </c>
      <c r="F93" t="s">
        <v>132</v>
      </c>
      <c r="G93" t="s">
        <v>132</v>
      </c>
      <c r="H93" t="s">
        <v>132</v>
      </c>
      <c r="I93" t="s">
        <v>132</v>
      </c>
      <c r="J93">
        <v>12.64</v>
      </c>
      <c r="K93" t="s">
        <v>651</v>
      </c>
      <c r="L93" t="s">
        <v>595</v>
      </c>
      <c r="M93" s="74">
        <v>0.77552083333333333</v>
      </c>
      <c r="N93" t="s">
        <v>651</v>
      </c>
      <c r="O93">
        <v>0</v>
      </c>
      <c r="P93">
        <v>1.0289999999999999</v>
      </c>
      <c r="Q93" t="s">
        <v>595</v>
      </c>
      <c r="R93" t="s">
        <v>132</v>
      </c>
    </row>
    <row r="94" spans="1:18" x14ac:dyDescent="0.3">
      <c r="A94" t="s">
        <v>425</v>
      </c>
      <c r="B94">
        <v>0</v>
      </c>
      <c r="C94" t="s">
        <v>132</v>
      </c>
      <c r="D94" t="s">
        <v>132</v>
      </c>
      <c r="E94" t="s">
        <v>132</v>
      </c>
      <c r="F94" t="s">
        <v>132</v>
      </c>
      <c r="G94" t="s">
        <v>132</v>
      </c>
      <c r="H94" t="s">
        <v>132</v>
      </c>
      <c r="I94" t="s">
        <v>132</v>
      </c>
      <c r="J94">
        <v>12.31</v>
      </c>
      <c r="K94" t="s">
        <v>652</v>
      </c>
      <c r="L94" t="s">
        <v>595</v>
      </c>
      <c r="M94" s="74">
        <v>0.77552083333333333</v>
      </c>
      <c r="N94" t="s">
        <v>652</v>
      </c>
      <c r="O94">
        <v>0</v>
      </c>
      <c r="P94">
        <v>0</v>
      </c>
      <c r="Q94" t="s">
        <v>473</v>
      </c>
      <c r="R94" t="s">
        <v>132</v>
      </c>
    </row>
    <row r="95" spans="1:18" x14ac:dyDescent="0.3">
      <c r="A95" t="s">
        <v>281</v>
      </c>
      <c r="B95">
        <v>0</v>
      </c>
      <c r="C95" t="s">
        <v>132</v>
      </c>
      <c r="D95" t="s">
        <v>132</v>
      </c>
      <c r="E95" t="s">
        <v>132</v>
      </c>
      <c r="F95" t="s">
        <v>132</v>
      </c>
      <c r="G95" t="s">
        <v>132</v>
      </c>
      <c r="H95" t="s">
        <v>132</v>
      </c>
      <c r="I95" t="s">
        <v>132</v>
      </c>
      <c r="J95">
        <v>12.01</v>
      </c>
      <c r="K95" t="s">
        <v>653</v>
      </c>
      <c r="L95" t="s">
        <v>595</v>
      </c>
      <c r="M95" s="74">
        <v>0.77552083333333333</v>
      </c>
      <c r="N95" t="s">
        <v>653</v>
      </c>
      <c r="O95">
        <v>0</v>
      </c>
      <c r="P95">
        <v>893</v>
      </c>
      <c r="Q95" t="s">
        <v>595</v>
      </c>
      <c r="R95" t="s">
        <v>132</v>
      </c>
    </row>
    <row r="96" spans="1:18" x14ac:dyDescent="0.3">
      <c r="A96" t="s">
        <v>426</v>
      </c>
      <c r="B96">
        <v>0</v>
      </c>
      <c r="C96" t="s">
        <v>132</v>
      </c>
      <c r="D96" t="s">
        <v>132</v>
      </c>
      <c r="E96" t="s">
        <v>132</v>
      </c>
      <c r="F96" t="s">
        <v>132</v>
      </c>
      <c r="G96" t="s">
        <v>132</v>
      </c>
      <c r="H96" t="s">
        <v>132</v>
      </c>
      <c r="I96" t="s">
        <v>132</v>
      </c>
      <c r="J96">
        <v>11.71</v>
      </c>
      <c r="K96" t="s">
        <v>654</v>
      </c>
      <c r="L96" t="s">
        <v>595</v>
      </c>
      <c r="M96" s="74">
        <v>0.77552083333333333</v>
      </c>
      <c r="N96" t="s">
        <v>654</v>
      </c>
      <c r="O96">
        <v>0</v>
      </c>
      <c r="P96">
        <v>0</v>
      </c>
      <c r="Q96" t="s">
        <v>513</v>
      </c>
      <c r="R96" t="s">
        <v>132</v>
      </c>
    </row>
    <row r="97" spans="1:18" x14ac:dyDescent="0.3">
      <c r="A97" t="s">
        <v>282</v>
      </c>
      <c r="B97">
        <v>0</v>
      </c>
      <c r="C97" t="s">
        <v>132</v>
      </c>
      <c r="D97" t="s">
        <v>132</v>
      </c>
      <c r="E97" t="s">
        <v>132</v>
      </c>
      <c r="F97" t="s">
        <v>132</v>
      </c>
      <c r="G97" t="s">
        <v>132</v>
      </c>
      <c r="H97" t="s">
        <v>132</v>
      </c>
      <c r="I97" t="s">
        <v>132</v>
      </c>
      <c r="J97">
        <v>11.42</v>
      </c>
      <c r="K97" t="s">
        <v>655</v>
      </c>
      <c r="L97" t="s">
        <v>595</v>
      </c>
      <c r="M97" s="74">
        <v>0.77552083333333333</v>
      </c>
      <c r="N97" t="s">
        <v>655</v>
      </c>
      <c r="O97">
        <v>0</v>
      </c>
      <c r="P97">
        <v>3.1269999999999998</v>
      </c>
      <c r="Q97" t="s">
        <v>595</v>
      </c>
      <c r="R97" t="s">
        <v>132</v>
      </c>
    </row>
    <row r="98" spans="1:18" x14ac:dyDescent="0.3">
      <c r="A98" t="s">
        <v>427</v>
      </c>
      <c r="B98">
        <v>0</v>
      </c>
      <c r="C98" t="s">
        <v>132</v>
      </c>
      <c r="D98" t="s">
        <v>132</v>
      </c>
      <c r="E98" t="s">
        <v>132</v>
      </c>
      <c r="F98" t="s">
        <v>132</v>
      </c>
      <c r="G98" t="s">
        <v>132</v>
      </c>
      <c r="H98" t="s">
        <v>132</v>
      </c>
      <c r="I98" t="s">
        <v>132</v>
      </c>
      <c r="J98">
        <v>11.16</v>
      </c>
      <c r="K98" t="s">
        <v>656</v>
      </c>
      <c r="L98" t="s">
        <v>595</v>
      </c>
      <c r="M98" s="74">
        <v>0.77552083333333333</v>
      </c>
      <c r="N98" t="s">
        <v>656</v>
      </c>
      <c r="O98">
        <v>0</v>
      </c>
      <c r="P98">
        <v>0</v>
      </c>
      <c r="Q98" t="s">
        <v>473</v>
      </c>
      <c r="R98" t="s">
        <v>132</v>
      </c>
    </row>
    <row r="99" spans="1:18" x14ac:dyDescent="0.3">
      <c r="A99" t="s">
        <v>283</v>
      </c>
      <c r="B99">
        <v>0</v>
      </c>
      <c r="C99" t="s">
        <v>132</v>
      </c>
      <c r="D99" t="s">
        <v>132</v>
      </c>
      <c r="E99" t="s">
        <v>132</v>
      </c>
      <c r="F99" t="s">
        <v>132</v>
      </c>
      <c r="G99" t="s">
        <v>132</v>
      </c>
      <c r="H99" t="s">
        <v>132</v>
      </c>
      <c r="I99" t="s">
        <v>132</v>
      </c>
      <c r="J99">
        <v>10.91</v>
      </c>
      <c r="K99" t="s">
        <v>657</v>
      </c>
      <c r="L99" t="s">
        <v>595</v>
      </c>
      <c r="M99" s="74">
        <v>0.77552083333333333</v>
      </c>
      <c r="N99" t="s">
        <v>657</v>
      </c>
      <c r="O99">
        <v>2</v>
      </c>
      <c r="P99">
        <v>156</v>
      </c>
      <c r="Q99" t="s">
        <v>596</v>
      </c>
      <c r="R99" t="s">
        <v>132</v>
      </c>
    </row>
    <row r="100" spans="1:18" x14ac:dyDescent="0.3">
      <c r="A100" t="s">
        <v>428</v>
      </c>
      <c r="B100">
        <v>0</v>
      </c>
      <c r="C100" t="s">
        <v>132</v>
      </c>
      <c r="D100" t="s">
        <v>132</v>
      </c>
      <c r="E100" t="s">
        <v>132</v>
      </c>
      <c r="F100" t="s">
        <v>132</v>
      </c>
      <c r="G100" t="s">
        <v>132</v>
      </c>
      <c r="H100" t="s">
        <v>132</v>
      </c>
      <c r="I100" t="s">
        <v>132</v>
      </c>
      <c r="J100">
        <v>10.66</v>
      </c>
      <c r="K100" t="s">
        <v>658</v>
      </c>
      <c r="L100" t="s">
        <v>595</v>
      </c>
      <c r="M100" s="74">
        <v>0.77552083333333333</v>
      </c>
      <c r="N100" t="s">
        <v>658</v>
      </c>
      <c r="O100">
        <v>0</v>
      </c>
      <c r="P100">
        <v>0</v>
      </c>
      <c r="Q100" t="s">
        <v>473</v>
      </c>
      <c r="R100" t="s">
        <v>132</v>
      </c>
    </row>
    <row r="101" spans="1:18" x14ac:dyDescent="0.3">
      <c r="A101" t="s">
        <v>284</v>
      </c>
      <c r="B101">
        <v>0</v>
      </c>
      <c r="C101" t="s">
        <v>132</v>
      </c>
      <c r="D101" t="s">
        <v>132</v>
      </c>
      <c r="E101" t="s">
        <v>132</v>
      </c>
      <c r="F101" t="s">
        <v>132</v>
      </c>
      <c r="G101" t="s">
        <v>132</v>
      </c>
      <c r="H101" t="s">
        <v>132</v>
      </c>
      <c r="I101" t="s">
        <v>132</v>
      </c>
      <c r="J101">
        <v>10.43</v>
      </c>
      <c r="K101" t="s">
        <v>659</v>
      </c>
      <c r="L101" t="s">
        <v>595</v>
      </c>
      <c r="M101" s="74">
        <v>0.77552083333333333</v>
      </c>
      <c r="N101" t="s">
        <v>659</v>
      </c>
      <c r="O101">
        <v>0</v>
      </c>
      <c r="P101">
        <v>438</v>
      </c>
      <c r="Q101" t="s">
        <v>530</v>
      </c>
      <c r="R101" t="s">
        <v>132</v>
      </c>
    </row>
    <row r="102" spans="1:18" x14ac:dyDescent="0.3">
      <c r="A102" t="s">
        <v>429</v>
      </c>
      <c r="B102">
        <v>0</v>
      </c>
      <c r="C102" t="s">
        <v>132</v>
      </c>
      <c r="D102" t="s">
        <v>132</v>
      </c>
      <c r="E102" t="s">
        <v>132</v>
      </c>
      <c r="F102" t="s">
        <v>132</v>
      </c>
      <c r="G102" t="s">
        <v>132</v>
      </c>
      <c r="H102" t="s">
        <v>132</v>
      </c>
      <c r="I102" t="s">
        <v>132</v>
      </c>
      <c r="J102">
        <v>10.210000000000001</v>
      </c>
      <c r="K102" t="s">
        <v>660</v>
      </c>
      <c r="L102" t="s">
        <v>595</v>
      </c>
      <c r="M102" s="74">
        <v>0.77552083333333333</v>
      </c>
      <c r="N102" t="s">
        <v>660</v>
      </c>
      <c r="O102">
        <v>0</v>
      </c>
      <c r="P102">
        <v>0</v>
      </c>
      <c r="Q102" t="s">
        <v>473</v>
      </c>
      <c r="R102" t="s">
        <v>132</v>
      </c>
    </row>
    <row r="103" spans="1:18" x14ac:dyDescent="0.3">
      <c r="A103" t="s">
        <v>285</v>
      </c>
      <c r="B103">
        <v>0</v>
      </c>
      <c r="C103" t="s">
        <v>132</v>
      </c>
      <c r="D103" t="s">
        <v>132</v>
      </c>
      <c r="E103" t="s">
        <v>132</v>
      </c>
      <c r="F103" t="s">
        <v>132</v>
      </c>
      <c r="G103" t="s">
        <v>132</v>
      </c>
      <c r="H103" t="s">
        <v>132</v>
      </c>
      <c r="I103" t="s">
        <v>132</v>
      </c>
      <c r="J103">
        <v>10</v>
      </c>
      <c r="K103" t="s">
        <v>661</v>
      </c>
      <c r="L103" t="s">
        <v>595</v>
      </c>
      <c r="M103" s="74">
        <v>0.77552083333333333</v>
      </c>
      <c r="N103" t="s">
        <v>661</v>
      </c>
      <c r="O103">
        <v>0</v>
      </c>
      <c r="P103">
        <v>195</v>
      </c>
      <c r="Q103" t="s">
        <v>590</v>
      </c>
      <c r="R103" t="s">
        <v>132</v>
      </c>
    </row>
    <row r="104" spans="1:18" x14ac:dyDescent="0.3">
      <c r="A104" t="s">
        <v>430</v>
      </c>
      <c r="B104">
        <v>0</v>
      </c>
      <c r="C104" t="s">
        <v>132</v>
      </c>
      <c r="D104" t="s">
        <v>132</v>
      </c>
      <c r="E104" t="s">
        <v>132</v>
      </c>
      <c r="F104" t="s">
        <v>132</v>
      </c>
      <c r="G104" t="s">
        <v>132</v>
      </c>
      <c r="H104" t="s">
        <v>132</v>
      </c>
      <c r="I104" t="s">
        <v>132</v>
      </c>
      <c r="J104">
        <v>9.7899999999999991</v>
      </c>
      <c r="K104" t="s">
        <v>662</v>
      </c>
      <c r="L104" t="s">
        <v>595</v>
      </c>
      <c r="M104" s="74">
        <v>0.77552083333333333</v>
      </c>
      <c r="N104" t="s">
        <v>662</v>
      </c>
      <c r="O104">
        <v>0</v>
      </c>
      <c r="P104">
        <v>71</v>
      </c>
      <c r="Q104" t="s">
        <v>553</v>
      </c>
      <c r="R104" t="s">
        <v>132</v>
      </c>
    </row>
    <row r="105" spans="1:18" x14ac:dyDescent="0.3">
      <c r="A105" t="s">
        <v>286</v>
      </c>
      <c r="B105">
        <v>0</v>
      </c>
      <c r="C105" t="s">
        <v>132</v>
      </c>
      <c r="D105" t="s">
        <v>132</v>
      </c>
      <c r="E105" t="s">
        <v>132</v>
      </c>
      <c r="F105" t="s">
        <v>132</v>
      </c>
      <c r="G105" t="s">
        <v>132</v>
      </c>
      <c r="H105" t="s">
        <v>132</v>
      </c>
      <c r="I105" t="s">
        <v>132</v>
      </c>
      <c r="J105">
        <v>9.6</v>
      </c>
      <c r="K105" t="s">
        <v>663</v>
      </c>
      <c r="L105" t="s">
        <v>595</v>
      </c>
      <c r="M105" s="74">
        <v>0.77552083333333333</v>
      </c>
      <c r="N105" t="s">
        <v>663</v>
      </c>
      <c r="O105">
        <v>0</v>
      </c>
      <c r="P105">
        <v>800</v>
      </c>
      <c r="Q105" t="s">
        <v>595</v>
      </c>
      <c r="R105" t="s">
        <v>132</v>
      </c>
    </row>
    <row r="106" spans="1:18" x14ac:dyDescent="0.3">
      <c r="A106" t="s">
        <v>287</v>
      </c>
      <c r="B106">
        <v>0</v>
      </c>
      <c r="C106" t="s">
        <v>132</v>
      </c>
      <c r="D106" t="s">
        <v>132</v>
      </c>
      <c r="E106" t="s">
        <v>132</v>
      </c>
      <c r="F106" t="s">
        <v>132</v>
      </c>
      <c r="G106" t="s">
        <v>132</v>
      </c>
      <c r="H106" t="s">
        <v>132</v>
      </c>
      <c r="I106" t="s">
        <v>132</v>
      </c>
      <c r="J106">
        <v>9.23</v>
      </c>
      <c r="K106" t="s">
        <v>664</v>
      </c>
      <c r="L106" t="s">
        <v>595</v>
      </c>
      <c r="M106" s="74">
        <v>0.77552083333333333</v>
      </c>
      <c r="N106" t="s">
        <v>664</v>
      </c>
      <c r="O106">
        <v>0</v>
      </c>
      <c r="P106">
        <v>4.7030000000000003</v>
      </c>
      <c r="Q106" t="s">
        <v>554</v>
      </c>
      <c r="R106" t="s">
        <v>132</v>
      </c>
    </row>
    <row r="107" spans="1:18" x14ac:dyDescent="0.3">
      <c r="A107" t="s">
        <v>288</v>
      </c>
      <c r="B107">
        <v>0</v>
      </c>
      <c r="C107" t="s">
        <v>132</v>
      </c>
      <c r="D107" t="s">
        <v>132</v>
      </c>
      <c r="E107" t="s">
        <v>132</v>
      </c>
      <c r="F107" t="s">
        <v>132</v>
      </c>
      <c r="G107" t="s">
        <v>132</v>
      </c>
      <c r="H107" t="s">
        <v>132</v>
      </c>
      <c r="I107" t="s">
        <v>132</v>
      </c>
      <c r="J107">
        <v>8.89</v>
      </c>
      <c r="K107" t="s">
        <v>665</v>
      </c>
      <c r="L107" t="s">
        <v>595</v>
      </c>
      <c r="M107" s="74">
        <v>0.77552083333333333</v>
      </c>
      <c r="N107" t="s">
        <v>665</v>
      </c>
      <c r="O107">
        <v>0</v>
      </c>
      <c r="P107">
        <v>188</v>
      </c>
      <c r="Q107" t="s">
        <v>547</v>
      </c>
      <c r="R107" t="s">
        <v>132</v>
      </c>
    </row>
    <row r="108" spans="1:18" x14ac:dyDescent="0.3">
      <c r="A108" t="s">
        <v>556</v>
      </c>
      <c r="B108">
        <v>0</v>
      </c>
      <c r="C108" t="s">
        <v>132</v>
      </c>
      <c r="D108" t="s">
        <v>132</v>
      </c>
      <c r="E108" t="s">
        <v>132</v>
      </c>
      <c r="F108" t="s">
        <v>132</v>
      </c>
      <c r="G108" t="s">
        <v>132</v>
      </c>
      <c r="H108" t="s">
        <v>132</v>
      </c>
      <c r="I108" t="s">
        <v>132</v>
      </c>
      <c r="J108">
        <v>8.57</v>
      </c>
      <c r="K108" t="s">
        <v>666</v>
      </c>
      <c r="L108" t="s">
        <v>595</v>
      </c>
      <c r="M108" s="74">
        <v>0.77552083333333333</v>
      </c>
      <c r="N108" t="s">
        <v>666</v>
      </c>
      <c r="O108">
        <v>0</v>
      </c>
      <c r="P108">
        <v>260</v>
      </c>
      <c r="Q108" t="s">
        <v>473</v>
      </c>
      <c r="R108" t="s">
        <v>132</v>
      </c>
    </row>
    <row r="109" spans="1:18" x14ac:dyDescent="0.3">
      <c r="A109" t="s">
        <v>289</v>
      </c>
      <c r="B109">
        <v>0</v>
      </c>
      <c r="C109" t="s">
        <v>132</v>
      </c>
      <c r="D109" t="s">
        <v>132</v>
      </c>
      <c r="E109" t="s">
        <v>132</v>
      </c>
      <c r="F109" t="s">
        <v>132</v>
      </c>
      <c r="G109" t="s">
        <v>132</v>
      </c>
      <c r="H109" t="s">
        <v>132</v>
      </c>
      <c r="I109" t="s">
        <v>132</v>
      </c>
      <c r="J109">
        <v>8.27</v>
      </c>
      <c r="K109" t="s">
        <v>667</v>
      </c>
      <c r="L109" t="s">
        <v>595</v>
      </c>
      <c r="M109" s="74">
        <v>0.77552083333333333</v>
      </c>
      <c r="N109" t="s">
        <v>667</v>
      </c>
      <c r="O109">
        <v>0</v>
      </c>
      <c r="P109">
        <v>80</v>
      </c>
      <c r="Q109" t="s">
        <v>595</v>
      </c>
      <c r="R109" t="s">
        <v>132</v>
      </c>
    </row>
    <row r="110" spans="1:18" x14ac:dyDescent="0.3">
      <c r="A110" t="s">
        <v>557</v>
      </c>
      <c r="B110">
        <v>0</v>
      </c>
      <c r="C110" t="s">
        <v>132</v>
      </c>
      <c r="D110" t="s">
        <v>132</v>
      </c>
      <c r="E110" t="s">
        <v>132</v>
      </c>
      <c r="F110" t="s">
        <v>132</v>
      </c>
      <c r="G110" t="s">
        <v>132</v>
      </c>
      <c r="H110" t="s">
        <v>132</v>
      </c>
      <c r="I110" t="s">
        <v>132</v>
      </c>
      <c r="J110">
        <v>7.99</v>
      </c>
      <c r="K110" t="s">
        <v>668</v>
      </c>
      <c r="L110" t="s">
        <v>595</v>
      </c>
      <c r="M110" s="74">
        <v>0.77552083333333333</v>
      </c>
      <c r="N110" t="s">
        <v>668</v>
      </c>
      <c r="O110">
        <v>0</v>
      </c>
      <c r="P110">
        <v>104</v>
      </c>
      <c r="Q110" t="s">
        <v>473</v>
      </c>
      <c r="R110" t="s">
        <v>132</v>
      </c>
    </row>
    <row r="111" spans="1:18" x14ac:dyDescent="0.3">
      <c r="A111" t="s">
        <v>290</v>
      </c>
      <c r="B111">
        <v>0</v>
      </c>
      <c r="C111" t="s">
        <v>132</v>
      </c>
      <c r="D111" t="s">
        <v>132</v>
      </c>
      <c r="E111" t="s">
        <v>132</v>
      </c>
      <c r="F111" t="s">
        <v>132</v>
      </c>
      <c r="G111" t="s">
        <v>132</v>
      </c>
      <c r="H111" t="s">
        <v>132</v>
      </c>
      <c r="I111" t="s">
        <v>132</v>
      </c>
      <c r="J111">
        <v>7.74</v>
      </c>
      <c r="K111" t="s">
        <v>669</v>
      </c>
      <c r="L111" t="s">
        <v>595</v>
      </c>
      <c r="M111" s="74">
        <v>0.77552083333333333</v>
      </c>
      <c r="N111" t="s">
        <v>669</v>
      </c>
      <c r="O111">
        <v>1</v>
      </c>
      <c r="P111">
        <v>1.222</v>
      </c>
      <c r="Q111" t="s">
        <v>595</v>
      </c>
      <c r="R111" t="s">
        <v>132</v>
      </c>
    </row>
    <row r="112" spans="1:18" x14ac:dyDescent="0.3">
      <c r="A112" t="s">
        <v>558</v>
      </c>
      <c r="B112">
        <v>0</v>
      </c>
      <c r="C112" t="s">
        <v>132</v>
      </c>
      <c r="D112" t="s">
        <v>132</v>
      </c>
      <c r="E112" t="s">
        <v>132</v>
      </c>
      <c r="F112" t="s">
        <v>132</v>
      </c>
      <c r="G112" t="s">
        <v>132</v>
      </c>
      <c r="H112" t="s">
        <v>132</v>
      </c>
      <c r="I112" t="s">
        <v>132</v>
      </c>
      <c r="J112">
        <v>7.49</v>
      </c>
      <c r="K112" t="s">
        <v>670</v>
      </c>
      <c r="L112" t="s">
        <v>595</v>
      </c>
      <c r="M112" s="74">
        <v>0.77552083333333333</v>
      </c>
      <c r="N112" t="s">
        <v>670</v>
      </c>
      <c r="O112">
        <v>0</v>
      </c>
      <c r="P112">
        <v>86</v>
      </c>
      <c r="Q112" t="s">
        <v>473</v>
      </c>
      <c r="R112" t="s">
        <v>132</v>
      </c>
    </row>
    <row r="113" spans="1:18" x14ac:dyDescent="0.3">
      <c r="A113" t="s">
        <v>291</v>
      </c>
      <c r="B113">
        <v>0</v>
      </c>
      <c r="C113" t="s">
        <v>132</v>
      </c>
      <c r="D113" t="s">
        <v>132</v>
      </c>
      <c r="E113" t="s">
        <v>132</v>
      </c>
      <c r="F113" t="s">
        <v>132</v>
      </c>
      <c r="G113" t="s">
        <v>132</v>
      </c>
      <c r="H113" t="s">
        <v>132</v>
      </c>
      <c r="I113" t="s">
        <v>132</v>
      </c>
      <c r="J113">
        <v>7.27</v>
      </c>
      <c r="K113" t="s">
        <v>671</v>
      </c>
      <c r="L113" t="s">
        <v>595</v>
      </c>
      <c r="M113" s="74">
        <v>0.77552083333333333</v>
      </c>
      <c r="N113" t="s">
        <v>671</v>
      </c>
      <c r="O113">
        <v>0</v>
      </c>
      <c r="P113">
        <v>144</v>
      </c>
      <c r="Q113" t="s">
        <v>516</v>
      </c>
      <c r="R113" t="s">
        <v>132</v>
      </c>
    </row>
    <row r="114" spans="1:18" x14ac:dyDescent="0.3">
      <c r="A114" t="s">
        <v>559</v>
      </c>
      <c r="B114">
        <v>0</v>
      </c>
      <c r="C114" t="s">
        <v>132</v>
      </c>
      <c r="D114" t="s">
        <v>132</v>
      </c>
      <c r="E114" t="s">
        <v>132</v>
      </c>
      <c r="F114" t="s">
        <v>132</v>
      </c>
      <c r="G114" t="s">
        <v>132</v>
      </c>
      <c r="H114" t="s">
        <v>132</v>
      </c>
      <c r="I114" t="s">
        <v>132</v>
      </c>
      <c r="J114">
        <v>7.05</v>
      </c>
      <c r="K114" t="s">
        <v>672</v>
      </c>
      <c r="L114" t="s">
        <v>595</v>
      </c>
      <c r="M114" s="74">
        <v>0.77552083333333333</v>
      </c>
      <c r="N114" t="s">
        <v>672</v>
      </c>
      <c r="O114">
        <v>0</v>
      </c>
      <c r="P114">
        <v>148</v>
      </c>
      <c r="Q114" t="s">
        <v>473</v>
      </c>
      <c r="R114" t="s">
        <v>132</v>
      </c>
    </row>
    <row r="115" spans="1:18" x14ac:dyDescent="0.3">
      <c r="A115" t="s">
        <v>292</v>
      </c>
      <c r="B115">
        <v>0</v>
      </c>
      <c r="C115" t="s">
        <v>132</v>
      </c>
      <c r="D115" t="s">
        <v>132</v>
      </c>
      <c r="E115" t="s">
        <v>132</v>
      </c>
      <c r="F115" t="s">
        <v>132</v>
      </c>
      <c r="G115" t="s">
        <v>132</v>
      </c>
      <c r="H115" t="s">
        <v>132</v>
      </c>
      <c r="I115" t="s">
        <v>132</v>
      </c>
      <c r="J115">
        <v>6.85</v>
      </c>
      <c r="K115" t="s">
        <v>673</v>
      </c>
      <c r="L115" t="s">
        <v>595</v>
      </c>
      <c r="M115" s="74">
        <v>0.77552083333333333</v>
      </c>
      <c r="N115" t="s">
        <v>673</v>
      </c>
      <c r="O115">
        <v>0</v>
      </c>
      <c r="P115">
        <v>121</v>
      </c>
      <c r="Q115" t="s">
        <v>554</v>
      </c>
      <c r="R115" t="s">
        <v>132</v>
      </c>
    </row>
    <row r="116" spans="1:18" x14ac:dyDescent="0.3">
      <c r="A116" t="s">
        <v>447</v>
      </c>
      <c r="B116">
        <v>0</v>
      </c>
      <c r="C116" t="s">
        <v>132</v>
      </c>
      <c r="D116" t="s">
        <v>132</v>
      </c>
      <c r="E116" t="s">
        <v>132</v>
      </c>
      <c r="F116" t="s">
        <v>132</v>
      </c>
      <c r="G116" t="s">
        <v>132</v>
      </c>
      <c r="H116" t="s">
        <v>132</v>
      </c>
      <c r="I116" t="s">
        <v>132</v>
      </c>
      <c r="J116">
        <v>6.66</v>
      </c>
      <c r="K116" t="s">
        <v>674</v>
      </c>
      <c r="L116" t="s">
        <v>595</v>
      </c>
      <c r="M116" s="74">
        <v>0.77552083333333333</v>
      </c>
      <c r="N116" t="s">
        <v>674</v>
      </c>
      <c r="O116">
        <v>0</v>
      </c>
      <c r="P116">
        <v>144</v>
      </c>
      <c r="Q116" t="s">
        <v>473</v>
      </c>
      <c r="R116" t="s">
        <v>132</v>
      </c>
    </row>
    <row r="117" spans="1:18" x14ac:dyDescent="0.3">
      <c r="A117" t="s">
        <v>487</v>
      </c>
      <c r="B117">
        <v>0</v>
      </c>
      <c r="C117" t="s">
        <v>132</v>
      </c>
      <c r="D117" t="s">
        <v>132</v>
      </c>
      <c r="E117" t="s">
        <v>132</v>
      </c>
      <c r="F117" t="s">
        <v>132</v>
      </c>
      <c r="G117" t="s">
        <v>132</v>
      </c>
      <c r="H117" t="s">
        <v>132</v>
      </c>
      <c r="I117" t="s">
        <v>132</v>
      </c>
      <c r="J117">
        <v>6.48</v>
      </c>
      <c r="K117" t="s">
        <v>675</v>
      </c>
      <c r="L117" t="s">
        <v>595</v>
      </c>
      <c r="M117" s="74">
        <v>0.77552083333333333</v>
      </c>
      <c r="N117" t="s">
        <v>675</v>
      </c>
      <c r="O117">
        <v>0</v>
      </c>
      <c r="P117">
        <v>41</v>
      </c>
      <c r="Q117" t="s">
        <v>553</v>
      </c>
      <c r="R117" t="s">
        <v>132</v>
      </c>
    </row>
    <row r="118" spans="1:18" x14ac:dyDescent="0.3">
      <c r="A118" t="s">
        <v>560</v>
      </c>
      <c r="B118">
        <v>0</v>
      </c>
      <c r="C118" t="s">
        <v>132</v>
      </c>
      <c r="D118" t="s">
        <v>132</v>
      </c>
      <c r="E118" t="s">
        <v>132</v>
      </c>
      <c r="F118" t="s">
        <v>132</v>
      </c>
      <c r="G118" t="s">
        <v>132</v>
      </c>
      <c r="H118" t="s">
        <v>132</v>
      </c>
      <c r="I118" t="s">
        <v>132</v>
      </c>
      <c r="J118">
        <v>6.31</v>
      </c>
      <c r="K118" t="s">
        <v>676</v>
      </c>
      <c r="L118" t="s">
        <v>595</v>
      </c>
      <c r="M118" s="74">
        <v>0.77552083333333333</v>
      </c>
      <c r="N118" t="s">
        <v>676</v>
      </c>
      <c r="O118">
        <v>0</v>
      </c>
      <c r="P118">
        <v>82</v>
      </c>
      <c r="Q118" t="s">
        <v>587</v>
      </c>
      <c r="R118" t="s">
        <v>132</v>
      </c>
    </row>
    <row r="119" spans="1:18" x14ac:dyDescent="0.3">
      <c r="A119" t="s">
        <v>488</v>
      </c>
      <c r="B119">
        <v>0</v>
      </c>
      <c r="C119" t="s">
        <v>132</v>
      </c>
      <c r="D119" t="s">
        <v>132</v>
      </c>
      <c r="E119" t="s">
        <v>132</v>
      </c>
      <c r="F119" t="s">
        <v>132</v>
      </c>
      <c r="G119" t="s">
        <v>132</v>
      </c>
      <c r="H119" t="s">
        <v>132</v>
      </c>
      <c r="I119" t="s">
        <v>132</v>
      </c>
      <c r="J119">
        <v>6.14</v>
      </c>
      <c r="K119" t="s">
        <v>677</v>
      </c>
      <c r="L119" t="s">
        <v>595</v>
      </c>
      <c r="M119" s="74">
        <v>0.77552083333333333</v>
      </c>
      <c r="N119" t="s">
        <v>677</v>
      </c>
      <c r="O119">
        <v>0</v>
      </c>
      <c r="P119">
        <v>40</v>
      </c>
      <c r="Q119" t="s">
        <v>596</v>
      </c>
      <c r="R119" t="s">
        <v>132</v>
      </c>
    </row>
    <row r="120" spans="1:18" x14ac:dyDescent="0.3">
      <c r="A120" t="s">
        <v>561</v>
      </c>
      <c r="B120">
        <v>0</v>
      </c>
      <c r="C120" t="s">
        <v>132</v>
      </c>
      <c r="D120" t="s">
        <v>132</v>
      </c>
      <c r="E120" t="s">
        <v>132</v>
      </c>
      <c r="F120" t="s">
        <v>132</v>
      </c>
      <c r="G120" t="s">
        <v>132</v>
      </c>
      <c r="H120" t="s">
        <v>132</v>
      </c>
      <c r="I120" t="s">
        <v>132</v>
      </c>
      <c r="J120">
        <v>5.99</v>
      </c>
      <c r="K120" t="s">
        <v>678</v>
      </c>
      <c r="L120" t="s">
        <v>595</v>
      </c>
      <c r="M120" s="74">
        <v>0.77552083333333333</v>
      </c>
      <c r="N120" t="s">
        <v>678</v>
      </c>
      <c r="O120">
        <v>0</v>
      </c>
      <c r="P120">
        <v>67</v>
      </c>
      <c r="Q120" t="s">
        <v>473</v>
      </c>
      <c r="R120" t="s">
        <v>132</v>
      </c>
    </row>
    <row r="121" spans="1:18" x14ac:dyDescent="0.3">
      <c r="A121" t="s">
        <v>293</v>
      </c>
      <c r="B121">
        <v>0</v>
      </c>
      <c r="C121" t="s">
        <v>132</v>
      </c>
      <c r="D121" t="s">
        <v>132</v>
      </c>
      <c r="E121" t="s">
        <v>132</v>
      </c>
      <c r="F121" t="s">
        <v>132</v>
      </c>
      <c r="G121" t="s">
        <v>132</v>
      </c>
      <c r="H121" t="s">
        <v>132</v>
      </c>
      <c r="I121" t="s">
        <v>132</v>
      </c>
      <c r="J121">
        <v>5.84</v>
      </c>
      <c r="K121" t="s">
        <v>679</v>
      </c>
      <c r="L121" t="s">
        <v>595</v>
      </c>
      <c r="M121" s="74">
        <v>0.77552083333333333</v>
      </c>
      <c r="N121" t="s">
        <v>679</v>
      </c>
      <c r="O121">
        <v>0</v>
      </c>
      <c r="P121">
        <v>95</v>
      </c>
      <c r="Q121" t="s">
        <v>595</v>
      </c>
      <c r="R121" t="s">
        <v>132</v>
      </c>
    </row>
    <row r="122" spans="1:18" x14ac:dyDescent="0.3">
      <c r="A122" t="s">
        <v>562</v>
      </c>
      <c r="B122">
        <v>0</v>
      </c>
      <c r="C122" t="s">
        <v>132</v>
      </c>
      <c r="D122" t="s">
        <v>132</v>
      </c>
      <c r="E122" t="s">
        <v>132</v>
      </c>
      <c r="F122" t="s">
        <v>132</v>
      </c>
      <c r="G122" t="s">
        <v>132</v>
      </c>
      <c r="H122" t="s">
        <v>132</v>
      </c>
      <c r="I122" t="s">
        <v>132</v>
      </c>
      <c r="J122">
        <v>5.7</v>
      </c>
      <c r="K122" t="s">
        <v>680</v>
      </c>
      <c r="L122" t="s">
        <v>595</v>
      </c>
      <c r="M122" s="74">
        <v>0.77552083333333333</v>
      </c>
      <c r="N122" t="s">
        <v>680</v>
      </c>
      <c r="O122">
        <v>0</v>
      </c>
      <c r="P122">
        <v>0</v>
      </c>
      <c r="Q122" t="s">
        <v>473</v>
      </c>
      <c r="R122" t="s">
        <v>132</v>
      </c>
    </row>
    <row r="123" spans="1:18" x14ac:dyDescent="0.3">
      <c r="A123" t="s">
        <v>489</v>
      </c>
      <c r="B123">
        <v>0</v>
      </c>
      <c r="C123" t="s">
        <v>132</v>
      </c>
      <c r="D123" t="s">
        <v>132</v>
      </c>
      <c r="E123" t="s">
        <v>132</v>
      </c>
      <c r="F123" t="s">
        <v>132</v>
      </c>
      <c r="G123" t="s">
        <v>132</v>
      </c>
      <c r="H123" t="s">
        <v>132</v>
      </c>
      <c r="I123" t="s">
        <v>132</v>
      </c>
      <c r="J123">
        <v>5.57</v>
      </c>
      <c r="K123" t="s">
        <v>681</v>
      </c>
      <c r="L123" t="s">
        <v>595</v>
      </c>
      <c r="M123" s="74">
        <v>0.77552083333333333</v>
      </c>
      <c r="N123" t="s">
        <v>681</v>
      </c>
      <c r="O123">
        <v>0</v>
      </c>
      <c r="P123">
        <v>12</v>
      </c>
      <c r="Q123" t="s">
        <v>530</v>
      </c>
      <c r="R123" t="s">
        <v>132</v>
      </c>
    </row>
    <row r="124" spans="1:18" x14ac:dyDescent="0.3">
      <c r="A124" t="s">
        <v>490</v>
      </c>
      <c r="B124">
        <v>0</v>
      </c>
      <c r="C124" t="s">
        <v>132</v>
      </c>
      <c r="D124" t="s">
        <v>132</v>
      </c>
      <c r="E124" t="s">
        <v>132</v>
      </c>
      <c r="F124" t="s">
        <v>132</v>
      </c>
      <c r="G124" t="s">
        <v>132</v>
      </c>
      <c r="H124" t="s">
        <v>132</v>
      </c>
      <c r="I124" t="s">
        <v>132</v>
      </c>
      <c r="J124">
        <v>5.32</v>
      </c>
      <c r="K124" t="s">
        <v>682</v>
      </c>
      <c r="L124" t="s">
        <v>595</v>
      </c>
      <c r="M124" s="74">
        <v>0.77552083333333333</v>
      </c>
      <c r="N124" t="s">
        <v>682</v>
      </c>
      <c r="O124">
        <v>0</v>
      </c>
      <c r="P124">
        <v>51</v>
      </c>
      <c r="Q124" t="s">
        <v>596</v>
      </c>
      <c r="R124" t="s">
        <v>132</v>
      </c>
    </row>
    <row r="125" spans="1:18" x14ac:dyDescent="0.3">
      <c r="A125" t="s">
        <v>491</v>
      </c>
      <c r="B125">
        <v>0</v>
      </c>
      <c r="C125" t="s">
        <v>132</v>
      </c>
      <c r="D125" t="s">
        <v>132</v>
      </c>
      <c r="E125" t="s">
        <v>132</v>
      </c>
      <c r="F125" t="s">
        <v>132</v>
      </c>
      <c r="G125" t="s">
        <v>132</v>
      </c>
      <c r="H125" t="s">
        <v>132</v>
      </c>
      <c r="I125" t="s">
        <v>132</v>
      </c>
      <c r="J125">
        <v>5.09</v>
      </c>
      <c r="K125" t="s">
        <v>683</v>
      </c>
      <c r="L125" t="s">
        <v>595</v>
      </c>
      <c r="M125" s="74">
        <v>0.77552083333333333</v>
      </c>
      <c r="N125" t="s">
        <v>683</v>
      </c>
      <c r="O125">
        <v>0</v>
      </c>
      <c r="P125">
        <v>32</v>
      </c>
      <c r="Q125" t="s">
        <v>547</v>
      </c>
      <c r="R125" t="s">
        <v>132</v>
      </c>
    </row>
    <row r="126" spans="1:18" x14ac:dyDescent="0.3">
      <c r="A126" t="s">
        <v>492</v>
      </c>
      <c r="B126">
        <v>0</v>
      </c>
      <c r="C126" t="s">
        <v>132</v>
      </c>
      <c r="D126" t="s">
        <v>132</v>
      </c>
      <c r="E126" t="s">
        <v>132</v>
      </c>
      <c r="F126" t="s">
        <v>132</v>
      </c>
      <c r="G126" t="s">
        <v>132</v>
      </c>
      <c r="H126" t="s">
        <v>132</v>
      </c>
      <c r="I126" t="s">
        <v>132</v>
      </c>
      <c r="J126">
        <v>4.88</v>
      </c>
      <c r="K126" t="s">
        <v>684</v>
      </c>
      <c r="L126" t="s">
        <v>595</v>
      </c>
      <c r="M126" s="74">
        <v>0.77552083333333333</v>
      </c>
      <c r="N126" t="s">
        <v>684</v>
      </c>
      <c r="O126">
        <v>3</v>
      </c>
      <c r="P126">
        <v>111</v>
      </c>
      <c r="Q126" t="s">
        <v>473</v>
      </c>
      <c r="R126" t="s">
        <v>132</v>
      </c>
    </row>
    <row r="127" spans="1:18" x14ac:dyDescent="0.3">
      <c r="A127" t="s">
        <v>294</v>
      </c>
      <c r="B127">
        <v>0</v>
      </c>
      <c r="C127" t="s">
        <v>132</v>
      </c>
      <c r="D127" t="s">
        <v>132</v>
      </c>
      <c r="E127" t="s">
        <v>132</v>
      </c>
      <c r="F127" t="s">
        <v>132</v>
      </c>
      <c r="G127" t="s">
        <v>132</v>
      </c>
      <c r="H127" t="s">
        <v>132</v>
      </c>
      <c r="I127" t="s">
        <v>132</v>
      </c>
      <c r="J127">
        <v>4.6900000000000004</v>
      </c>
      <c r="K127" t="s">
        <v>685</v>
      </c>
      <c r="L127" t="s">
        <v>595</v>
      </c>
      <c r="M127" s="74">
        <v>0.77552083333333333</v>
      </c>
      <c r="N127" t="s">
        <v>685</v>
      </c>
      <c r="O127">
        <v>0</v>
      </c>
      <c r="P127">
        <v>38</v>
      </c>
      <c r="Q127" t="s">
        <v>524</v>
      </c>
      <c r="R127" t="s">
        <v>132</v>
      </c>
    </row>
    <row r="128" spans="1:18" x14ac:dyDescent="0.3">
      <c r="A128" t="s">
        <v>493</v>
      </c>
      <c r="B128">
        <v>0</v>
      </c>
      <c r="C128" t="s">
        <v>132</v>
      </c>
      <c r="D128" t="s">
        <v>132</v>
      </c>
      <c r="E128" t="s">
        <v>132</v>
      </c>
      <c r="F128" t="s">
        <v>132</v>
      </c>
      <c r="G128" t="s">
        <v>132</v>
      </c>
      <c r="H128" t="s">
        <v>132</v>
      </c>
      <c r="I128" t="s">
        <v>132</v>
      </c>
      <c r="J128">
        <v>4.51</v>
      </c>
      <c r="K128" t="s">
        <v>686</v>
      </c>
      <c r="L128" t="s">
        <v>595</v>
      </c>
      <c r="M128" s="74">
        <v>0.77552083333333333</v>
      </c>
      <c r="N128" t="s">
        <v>686</v>
      </c>
      <c r="O128">
        <v>0</v>
      </c>
      <c r="P128">
        <v>15</v>
      </c>
      <c r="Q128" t="s">
        <v>530</v>
      </c>
      <c r="R128" t="s">
        <v>132</v>
      </c>
    </row>
    <row r="129" spans="1:18" x14ac:dyDescent="0.3">
      <c r="A129" t="s">
        <v>494</v>
      </c>
      <c r="B129">
        <v>0</v>
      </c>
      <c r="C129" t="s">
        <v>132</v>
      </c>
      <c r="D129" t="s">
        <v>132</v>
      </c>
      <c r="E129" t="s">
        <v>132</v>
      </c>
      <c r="F129" t="s">
        <v>132</v>
      </c>
      <c r="G129" t="s">
        <v>132</v>
      </c>
      <c r="H129" t="s">
        <v>132</v>
      </c>
      <c r="I129" t="s">
        <v>132</v>
      </c>
      <c r="J129">
        <v>4.3499999999999996</v>
      </c>
      <c r="K129" t="s">
        <v>687</v>
      </c>
      <c r="L129" t="s">
        <v>595</v>
      </c>
      <c r="M129" s="74">
        <v>0.77552083333333333</v>
      </c>
      <c r="N129" t="s">
        <v>687</v>
      </c>
      <c r="O129">
        <v>0</v>
      </c>
      <c r="P129">
        <v>24</v>
      </c>
      <c r="Q129" t="s">
        <v>463</v>
      </c>
      <c r="R129" t="s">
        <v>132</v>
      </c>
    </row>
    <row r="130" spans="1:18" x14ac:dyDescent="0.3">
      <c r="A130" t="s">
        <v>495</v>
      </c>
      <c r="B130">
        <v>0</v>
      </c>
      <c r="C130" t="s">
        <v>132</v>
      </c>
      <c r="D130" t="s">
        <v>132</v>
      </c>
      <c r="E130" t="s">
        <v>132</v>
      </c>
      <c r="F130" t="s">
        <v>132</v>
      </c>
      <c r="G130" t="s">
        <v>132</v>
      </c>
      <c r="H130" t="s">
        <v>132</v>
      </c>
      <c r="I130" t="s">
        <v>132</v>
      </c>
      <c r="J130">
        <v>4.1900000000000004</v>
      </c>
      <c r="K130" t="s">
        <v>688</v>
      </c>
      <c r="L130" t="s">
        <v>595</v>
      </c>
      <c r="M130" s="74">
        <v>0.77552083333333333</v>
      </c>
      <c r="N130" t="s">
        <v>688</v>
      </c>
      <c r="O130">
        <v>0</v>
      </c>
      <c r="P130">
        <v>15</v>
      </c>
      <c r="Q130" t="s">
        <v>547</v>
      </c>
      <c r="R130" t="s">
        <v>132</v>
      </c>
    </row>
    <row r="131" spans="1:18" x14ac:dyDescent="0.3">
      <c r="A131" t="s">
        <v>496</v>
      </c>
      <c r="B131">
        <v>0</v>
      </c>
      <c r="C131" t="s">
        <v>132</v>
      </c>
      <c r="D131" t="s">
        <v>132</v>
      </c>
      <c r="E131" t="s">
        <v>132</v>
      </c>
      <c r="F131" t="s">
        <v>132</v>
      </c>
      <c r="G131" t="s">
        <v>132</v>
      </c>
      <c r="H131" t="s">
        <v>132</v>
      </c>
      <c r="I131" t="s">
        <v>132</v>
      </c>
      <c r="J131">
        <v>4.05</v>
      </c>
      <c r="K131" t="s">
        <v>689</v>
      </c>
      <c r="L131" t="s">
        <v>595</v>
      </c>
      <c r="M131" s="74">
        <v>0.77552083333333333</v>
      </c>
      <c r="N131" t="s">
        <v>689</v>
      </c>
      <c r="O131">
        <v>0</v>
      </c>
      <c r="P131">
        <v>1</v>
      </c>
      <c r="Q131" t="s">
        <v>463</v>
      </c>
      <c r="R131" t="s">
        <v>132</v>
      </c>
    </row>
    <row r="132" spans="1:18" x14ac:dyDescent="0.3">
      <c r="A132" t="s">
        <v>437</v>
      </c>
      <c r="B132">
        <v>0</v>
      </c>
      <c r="C132" t="s">
        <v>132</v>
      </c>
      <c r="D132" t="s">
        <v>132</v>
      </c>
      <c r="E132" t="s">
        <v>132</v>
      </c>
      <c r="F132" t="s">
        <v>132</v>
      </c>
      <c r="G132" t="s">
        <v>132</v>
      </c>
      <c r="H132" t="s">
        <v>132</v>
      </c>
      <c r="I132" t="s">
        <v>132</v>
      </c>
      <c r="J132">
        <v>3.91</v>
      </c>
      <c r="K132" t="s">
        <v>690</v>
      </c>
      <c r="L132" t="s">
        <v>595</v>
      </c>
      <c r="M132" s="74">
        <v>0.77552083333333333</v>
      </c>
      <c r="N132" t="s">
        <v>690</v>
      </c>
      <c r="O132">
        <v>0</v>
      </c>
      <c r="P132">
        <v>25</v>
      </c>
      <c r="Q132" t="s">
        <v>554</v>
      </c>
      <c r="R132" t="s">
        <v>132</v>
      </c>
    </row>
    <row r="133" spans="1:18" x14ac:dyDescent="0.3">
      <c r="A133" t="s">
        <v>563</v>
      </c>
      <c r="B133">
        <v>0</v>
      </c>
      <c r="C133" t="s">
        <v>132</v>
      </c>
      <c r="D133" t="s">
        <v>132</v>
      </c>
      <c r="E133" t="s">
        <v>132</v>
      </c>
      <c r="F133" t="s">
        <v>132</v>
      </c>
      <c r="G133" t="s">
        <v>132</v>
      </c>
      <c r="H133" t="s">
        <v>132</v>
      </c>
      <c r="I133" t="s">
        <v>132</v>
      </c>
      <c r="J133">
        <v>3.79</v>
      </c>
      <c r="K133" t="s">
        <v>691</v>
      </c>
      <c r="L133" t="s">
        <v>595</v>
      </c>
      <c r="M133" s="74">
        <v>0.77552083333333333</v>
      </c>
      <c r="N133" t="s">
        <v>691</v>
      </c>
      <c r="O133">
        <v>0</v>
      </c>
      <c r="P133">
        <v>0</v>
      </c>
      <c r="Q133" t="s">
        <v>463</v>
      </c>
      <c r="R133" t="s">
        <v>132</v>
      </c>
    </row>
    <row r="134" spans="1:18" x14ac:dyDescent="0.3">
      <c r="A134" t="s">
        <v>564</v>
      </c>
      <c r="B134">
        <v>0</v>
      </c>
      <c r="C134" t="s">
        <v>132</v>
      </c>
      <c r="D134" t="s">
        <v>132</v>
      </c>
      <c r="E134" t="s">
        <v>132</v>
      </c>
      <c r="F134" t="s">
        <v>132</v>
      </c>
      <c r="G134" t="s">
        <v>132</v>
      </c>
      <c r="H134" t="s">
        <v>132</v>
      </c>
      <c r="I134" t="s">
        <v>132</v>
      </c>
      <c r="J134">
        <v>3.67</v>
      </c>
      <c r="K134" t="s">
        <v>692</v>
      </c>
      <c r="L134" t="s">
        <v>595</v>
      </c>
      <c r="M134" s="74">
        <v>0.77552083333333333</v>
      </c>
      <c r="N134" t="s">
        <v>692</v>
      </c>
      <c r="O134">
        <v>0</v>
      </c>
      <c r="P134">
        <v>0</v>
      </c>
      <c r="Q134" t="s">
        <v>463</v>
      </c>
      <c r="R134" t="s">
        <v>132</v>
      </c>
    </row>
    <row r="135" spans="1:18" x14ac:dyDescent="0.3">
      <c r="A135" t="s">
        <v>565</v>
      </c>
      <c r="B135">
        <v>0</v>
      </c>
      <c r="C135" t="s">
        <v>132</v>
      </c>
      <c r="D135" t="s">
        <v>132</v>
      </c>
      <c r="E135" t="s">
        <v>132</v>
      </c>
      <c r="F135" t="s">
        <v>132</v>
      </c>
      <c r="G135" t="s">
        <v>132</v>
      </c>
      <c r="H135" t="s">
        <v>132</v>
      </c>
      <c r="I135" t="s">
        <v>132</v>
      </c>
      <c r="J135">
        <v>3.56</v>
      </c>
      <c r="K135" t="s">
        <v>693</v>
      </c>
      <c r="L135" t="s">
        <v>595</v>
      </c>
      <c r="M135" s="74">
        <v>0.77552083333333333</v>
      </c>
      <c r="N135" t="s">
        <v>693</v>
      </c>
      <c r="O135">
        <v>0</v>
      </c>
      <c r="P135">
        <v>0</v>
      </c>
      <c r="Q135" t="s">
        <v>463</v>
      </c>
      <c r="R135" t="s">
        <v>132</v>
      </c>
    </row>
    <row r="136" spans="1:18" x14ac:dyDescent="0.3">
      <c r="A136" t="s">
        <v>566</v>
      </c>
      <c r="B136">
        <v>0</v>
      </c>
      <c r="C136" t="s">
        <v>132</v>
      </c>
      <c r="D136" t="s">
        <v>132</v>
      </c>
      <c r="E136" t="s">
        <v>132</v>
      </c>
      <c r="F136" t="s">
        <v>132</v>
      </c>
      <c r="G136" t="s">
        <v>132</v>
      </c>
      <c r="H136" t="s">
        <v>132</v>
      </c>
      <c r="I136" t="s">
        <v>132</v>
      </c>
      <c r="J136">
        <v>3.45</v>
      </c>
      <c r="K136" t="s">
        <v>694</v>
      </c>
      <c r="L136" t="s">
        <v>595</v>
      </c>
      <c r="M136" s="74">
        <v>0.77552083333333333</v>
      </c>
      <c r="N136" t="s">
        <v>694</v>
      </c>
      <c r="O136">
        <v>0</v>
      </c>
      <c r="P136">
        <v>0</v>
      </c>
      <c r="Q136" t="s">
        <v>463</v>
      </c>
      <c r="R136" t="s">
        <v>132</v>
      </c>
    </row>
    <row r="137" spans="1:18" x14ac:dyDescent="0.3">
      <c r="A137" t="s">
        <v>567</v>
      </c>
      <c r="B137">
        <v>0</v>
      </c>
      <c r="C137" t="s">
        <v>132</v>
      </c>
      <c r="D137" t="s">
        <v>132</v>
      </c>
      <c r="E137" t="s">
        <v>132</v>
      </c>
      <c r="F137" t="s">
        <v>132</v>
      </c>
      <c r="G137" t="s">
        <v>132</v>
      </c>
      <c r="H137" t="s">
        <v>132</v>
      </c>
      <c r="I137" t="s">
        <v>132</v>
      </c>
      <c r="J137">
        <v>3.35</v>
      </c>
      <c r="K137" t="s">
        <v>695</v>
      </c>
      <c r="L137" t="s">
        <v>595</v>
      </c>
      <c r="M137" s="74">
        <v>0.77552083333333333</v>
      </c>
      <c r="N137" t="s">
        <v>695</v>
      </c>
      <c r="O137">
        <v>0</v>
      </c>
      <c r="P137">
        <v>0</v>
      </c>
      <c r="Q137" t="s">
        <v>463</v>
      </c>
      <c r="R137" t="s">
        <v>132</v>
      </c>
    </row>
    <row r="138" spans="1:18" x14ac:dyDescent="0.3">
      <c r="A138" t="s">
        <v>568</v>
      </c>
      <c r="B138">
        <v>0</v>
      </c>
      <c r="C138" t="s">
        <v>132</v>
      </c>
      <c r="D138" t="s">
        <v>132</v>
      </c>
      <c r="E138" t="s">
        <v>132</v>
      </c>
      <c r="F138" t="s">
        <v>132</v>
      </c>
      <c r="G138" t="s">
        <v>132</v>
      </c>
      <c r="H138" t="s">
        <v>132</v>
      </c>
      <c r="I138" t="s">
        <v>132</v>
      </c>
      <c r="J138">
        <v>3.26</v>
      </c>
      <c r="K138" t="s">
        <v>696</v>
      </c>
      <c r="L138" t="s">
        <v>595</v>
      </c>
      <c r="M138" s="74">
        <v>0.77552083333333333</v>
      </c>
      <c r="N138" t="s">
        <v>696</v>
      </c>
      <c r="O138">
        <v>0</v>
      </c>
      <c r="P138">
        <v>24</v>
      </c>
      <c r="Q138" t="s">
        <v>463</v>
      </c>
      <c r="R138" t="s">
        <v>132</v>
      </c>
    </row>
    <row r="139" spans="1:18" x14ac:dyDescent="0.3">
      <c r="A139" t="s">
        <v>569</v>
      </c>
      <c r="B139">
        <v>0</v>
      </c>
      <c r="C139" t="s">
        <v>132</v>
      </c>
      <c r="D139" t="s">
        <v>132</v>
      </c>
      <c r="E139" t="s">
        <v>132</v>
      </c>
      <c r="F139" t="s">
        <v>132</v>
      </c>
      <c r="G139" t="s">
        <v>132</v>
      </c>
      <c r="H139" t="s">
        <v>132</v>
      </c>
      <c r="I139" t="s">
        <v>132</v>
      </c>
      <c r="J139">
        <v>3.17</v>
      </c>
      <c r="K139" t="s">
        <v>697</v>
      </c>
      <c r="L139" t="s">
        <v>595</v>
      </c>
      <c r="M139" s="74">
        <v>0.77552083333333333</v>
      </c>
      <c r="N139" t="s">
        <v>697</v>
      </c>
      <c r="O139">
        <v>0</v>
      </c>
      <c r="P139">
        <v>2</v>
      </c>
      <c r="Q139" t="s">
        <v>463</v>
      </c>
      <c r="R139" t="s">
        <v>132</v>
      </c>
    </row>
    <row r="140" spans="1:18" x14ac:dyDescent="0.3">
      <c r="A140" t="s">
        <v>570</v>
      </c>
      <c r="B140">
        <v>0</v>
      </c>
      <c r="C140" t="s">
        <v>132</v>
      </c>
      <c r="D140" t="s">
        <v>132</v>
      </c>
      <c r="E140" t="s">
        <v>132</v>
      </c>
      <c r="F140" t="s">
        <v>132</v>
      </c>
      <c r="G140" t="s">
        <v>132</v>
      </c>
      <c r="H140" t="s">
        <v>132</v>
      </c>
      <c r="I140" t="s">
        <v>132</v>
      </c>
      <c r="J140">
        <v>3.09</v>
      </c>
      <c r="K140" t="s">
        <v>698</v>
      </c>
      <c r="L140" t="s">
        <v>595</v>
      </c>
      <c r="M140" s="74">
        <v>0.77552083333333333</v>
      </c>
      <c r="N140" t="s">
        <v>698</v>
      </c>
      <c r="O140">
        <v>0</v>
      </c>
      <c r="P140">
        <v>7</v>
      </c>
      <c r="Q140" t="s">
        <v>463</v>
      </c>
      <c r="R140" t="s">
        <v>132</v>
      </c>
    </row>
    <row r="141" spans="1:18" x14ac:dyDescent="0.3">
      <c r="A141" t="s">
        <v>571</v>
      </c>
      <c r="B141">
        <v>0</v>
      </c>
      <c r="C141" t="s">
        <v>132</v>
      </c>
      <c r="D141" t="s">
        <v>132</v>
      </c>
      <c r="E141" t="s">
        <v>132</v>
      </c>
      <c r="F141" t="s">
        <v>132</v>
      </c>
      <c r="G141" t="s">
        <v>132</v>
      </c>
      <c r="H141" t="s">
        <v>132</v>
      </c>
      <c r="I141" t="s">
        <v>132</v>
      </c>
      <c r="J141">
        <v>3.01</v>
      </c>
      <c r="K141" t="s">
        <v>699</v>
      </c>
      <c r="L141" t="s">
        <v>595</v>
      </c>
      <c r="M141" s="74">
        <v>0.77552083333333333</v>
      </c>
      <c r="N141" t="s">
        <v>699</v>
      </c>
      <c r="O141">
        <v>0</v>
      </c>
      <c r="P141">
        <v>16</v>
      </c>
      <c r="Q141" t="s">
        <v>463</v>
      </c>
      <c r="R141" t="s">
        <v>132</v>
      </c>
    </row>
    <row r="142" spans="1:18" x14ac:dyDescent="0.3">
      <c r="A142" t="s">
        <v>572</v>
      </c>
      <c r="B142">
        <v>0</v>
      </c>
      <c r="C142" t="s">
        <v>132</v>
      </c>
      <c r="D142" t="s">
        <v>132</v>
      </c>
      <c r="E142" t="s">
        <v>132</v>
      </c>
      <c r="F142" t="s">
        <v>132</v>
      </c>
      <c r="G142" t="s">
        <v>132</v>
      </c>
      <c r="H142" t="s">
        <v>132</v>
      </c>
      <c r="I142" t="s">
        <v>132</v>
      </c>
      <c r="J142">
        <v>2.94</v>
      </c>
      <c r="K142" t="s">
        <v>700</v>
      </c>
      <c r="L142" t="s">
        <v>595</v>
      </c>
      <c r="M142" s="74">
        <v>0.77552083333333333</v>
      </c>
      <c r="N142" t="s">
        <v>700</v>
      </c>
      <c r="O142">
        <v>0</v>
      </c>
      <c r="P142">
        <v>50</v>
      </c>
      <c r="Q142" t="s">
        <v>463</v>
      </c>
      <c r="R142" t="s">
        <v>132</v>
      </c>
    </row>
    <row r="143" spans="1:18" x14ac:dyDescent="0.3">
      <c r="A143" t="s">
        <v>573</v>
      </c>
      <c r="B143">
        <v>0</v>
      </c>
      <c r="C143" t="s">
        <v>132</v>
      </c>
      <c r="D143" t="s">
        <v>132</v>
      </c>
      <c r="E143" t="s">
        <v>132</v>
      </c>
      <c r="F143" t="s">
        <v>132</v>
      </c>
      <c r="G143" t="s">
        <v>132</v>
      </c>
      <c r="H143" t="s">
        <v>132</v>
      </c>
      <c r="I143" t="s">
        <v>132</v>
      </c>
      <c r="J143">
        <v>2.76</v>
      </c>
      <c r="K143" t="s">
        <v>701</v>
      </c>
      <c r="L143" t="s">
        <v>595</v>
      </c>
      <c r="M143" s="74">
        <v>0.77552083333333333</v>
      </c>
      <c r="N143" t="s">
        <v>701</v>
      </c>
      <c r="O143">
        <v>0</v>
      </c>
      <c r="P143">
        <v>74</v>
      </c>
      <c r="Q143" t="s">
        <v>463</v>
      </c>
      <c r="R143" t="s">
        <v>132</v>
      </c>
    </row>
    <row r="144" spans="1:18" x14ac:dyDescent="0.3">
      <c r="A144" t="s">
        <v>574</v>
      </c>
      <c r="B144">
        <v>0</v>
      </c>
      <c r="C144" t="s">
        <v>132</v>
      </c>
      <c r="D144" t="s">
        <v>132</v>
      </c>
      <c r="E144" t="s">
        <v>132</v>
      </c>
      <c r="F144" t="s">
        <v>132</v>
      </c>
      <c r="G144" t="s">
        <v>132</v>
      </c>
      <c r="H144" t="s">
        <v>132</v>
      </c>
      <c r="I144" t="s">
        <v>132</v>
      </c>
      <c r="J144">
        <v>2.61</v>
      </c>
      <c r="K144" t="s">
        <v>702</v>
      </c>
      <c r="L144" t="s">
        <v>595</v>
      </c>
      <c r="M144" s="74">
        <v>0.77552083333333333</v>
      </c>
      <c r="N144" t="s">
        <v>702</v>
      </c>
      <c r="O144">
        <v>0</v>
      </c>
      <c r="P144">
        <v>99</v>
      </c>
      <c r="Q144" t="s">
        <v>463</v>
      </c>
      <c r="R144" t="s">
        <v>132</v>
      </c>
    </row>
    <row r="145" spans="1:18" x14ac:dyDescent="0.3">
      <c r="A145" t="s">
        <v>575</v>
      </c>
      <c r="B145">
        <v>0</v>
      </c>
      <c r="C145" t="s">
        <v>132</v>
      </c>
      <c r="D145" t="s">
        <v>132</v>
      </c>
      <c r="E145" t="s">
        <v>132</v>
      </c>
      <c r="F145" t="s">
        <v>132</v>
      </c>
      <c r="G145" t="s">
        <v>132</v>
      </c>
      <c r="H145" t="s">
        <v>132</v>
      </c>
      <c r="I145" t="s">
        <v>132</v>
      </c>
      <c r="J145">
        <v>2.4700000000000002</v>
      </c>
      <c r="K145" t="s">
        <v>703</v>
      </c>
      <c r="L145" t="s">
        <v>595</v>
      </c>
      <c r="M145" s="74">
        <v>0.77552083333333333</v>
      </c>
      <c r="N145" t="s">
        <v>703</v>
      </c>
      <c r="O145">
        <v>0</v>
      </c>
      <c r="P145">
        <v>0</v>
      </c>
      <c r="Q145" t="s">
        <v>463</v>
      </c>
      <c r="R145" t="s">
        <v>132</v>
      </c>
    </row>
    <row r="146" spans="1:18" x14ac:dyDescent="0.3">
      <c r="A146" t="s">
        <v>576</v>
      </c>
      <c r="B146">
        <v>0</v>
      </c>
      <c r="C146" t="s">
        <v>132</v>
      </c>
      <c r="D146" t="s">
        <v>132</v>
      </c>
      <c r="E146" t="s">
        <v>132</v>
      </c>
      <c r="F146" t="s">
        <v>132</v>
      </c>
      <c r="G146" t="s">
        <v>132</v>
      </c>
      <c r="H146" t="s">
        <v>132</v>
      </c>
      <c r="I146" t="s">
        <v>132</v>
      </c>
      <c r="J146">
        <v>2.35</v>
      </c>
      <c r="K146" t="s">
        <v>704</v>
      </c>
      <c r="L146" t="s">
        <v>595</v>
      </c>
      <c r="M146" s="74">
        <v>0.77552083333333333</v>
      </c>
      <c r="N146" t="s">
        <v>704</v>
      </c>
      <c r="O146">
        <v>0</v>
      </c>
      <c r="P146">
        <v>392</v>
      </c>
      <c r="Q146" t="s">
        <v>596</v>
      </c>
      <c r="R146" t="s">
        <v>132</v>
      </c>
    </row>
    <row r="147" spans="1:18" x14ac:dyDescent="0.3">
      <c r="A147" t="s">
        <v>577</v>
      </c>
      <c r="B147">
        <v>0</v>
      </c>
      <c r="C147" t="s">
        <v>132</v>
      </c>
      <c r="D147" t="s">
        <v>132</v>
      </c>
      <c r="E147" t="s">
        <v>132</v>
      </c>
      <c r="F147" t="s">
        <v>132</v>
      </c>
      <c r="G147" t="s">
        <v>132</v>
      </c>
      <c r="H147" t="s">
        <v>132</v>
      </c>
      <c r="I147" t="s">
        <v>132</v>
      </c>
      <c r="J147">
        <v>2.2400000000000002</v>
      </c>
      <c r="K147" t="s">
        <v>705</v>
      </c>
      <c r="L147" t="s">
        <v>595</v>
      </c>
      <c r="M147" s="74">
        <v>0.77552083333333333</v>
      </c>
      <c r="N147" t="s">
        <v>705</v>
      </c>
      <c r="O147">
        <v>0</v>
      </c>
      <c r="P147">
        <v>780</v>
      </c>
      <c r="Q147" t="s">
        <v>553</v>
      </c>
      <c r="R147" t="s">
        <v>132</v>
      </c>
    </row>
    <row r="148" spans="1:18" x14ac:dyDescent="0.3">
      <c r="A148" t="s">
        <v>90</v>
      </c>
      <c r="M148" s="74"/>
      <c r="O148">
        <v>39.436999999999998</v>
      </c>
      <c r="P148">
        <v>206.4</v>
      </c>
    </row>
  </sheetData>
  <phoneticPr fontId="19" type="noConversion"/>
  <pageMargins left="0.7" right="0.7" top="0.78740157499999996" bottom="0.78740157499999996" header="0.3" footer="0.3"/>
  <tableParts count="1">
    <tablePart r:id="rId1"/>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F00F2-882A-4E91-9AF5-9079F179526A}">
  <sheetPr codeName="Tabelle46"/>
  <dimension ref="A1:C23"/>
  <sheetViews>
    <sheetView workbookViewId="0">
      <selection sqref="A1:C23"/>
    </sheetView>
  </sheetViews>
  <sheetFormatPr baseColWidth="10" defaultRowHeight="14.4" x14ac:dyDescent="0.3"/>
  <cols>
    <col min="1" max="1" width="9.109375" bestFit="1" customWidth="1"/>
    <col min="2" max="2" width="12" bestFit="1" customWidth="1"/>
    <col min="3" max="3" width="9.6640625" bestFit="1" customWidth="1"/>
  </cols>
  <sheetData>
    <row r="1" spans="1:3" x14ac:dyDescent="0.3">
      <c r="A1" t="s">
        <v>72</v>
      </c>
      <c r="B1" t="s">
        <v>0</v>
      </c>
      <c r="C1" t="s">
        <v>100</v>
      </c>
    </row>
    <row r="2" spans="1:3" x14ac:dyDescent="0.3">
      <c r="A2">
        <v>29112022</v>
      </c>
      <c r="B2">
        <v>21.89</v>
      </c>
      <c r="C2">
        <v>21.97</v>
      </c>
    </row>
    <row r="3" spans="1:3" x14ac:dyDescent="0.3">
      <c r="A3">
        <v>28112022</v>
      </c>
      <c r="B3">
        <v>21.51</v>
      </c>
      <c r="C3">
        <v>21.83</v>
      </c>
    </row>
    <row r="4" spans="1:3" x14ac:dyDescent="0.3">
      <c r="A4">
        <v>25112022</v>
      </c>
      <c r="B4">
        <v>21.03</v>
      </c>
      <c r="C4">
        <v>20.87</v>
      </c>
    </row>
    <row r="5" spans="1:3" x14ac:dyDescent="0.3">
      <c r="A5">
        <v>24112022</v>
      </c>
      <c r="B5">
        <v>21.06</v>
      </c>
      <c r="C5">
        <v>20.85</v>
      </c>
    </row>
    <row r="6" spans="1:3" x14ac:dyDescent="0.3">
      <c r="A6">
        <v>23112022</v>
      </c>
      <c r="B6">
        <v>21.72</v>
      </c>
      <c r="C6">
        <v>21.27</v>
      </c>
    </row>
    <row r="7" spans="1:3" x14ac:dyDescent="0.3">
      <c r="A7">
        <v>22112022</v>
      </c>
      <c r="B7">
        <v>22.48</v>
      </c>
      <c r="C7">
        <v>21.9</v>
      </c>
    </row>
    <row r="8" spans="1:3" x14ac:dyDescent="0.3">
      <c r="A8">
        <v>21112022</v>
      </c>
      <c r="B8">
        <v>22.93</v>
      </c>
      <c r="C8">
        <v>22.55</v>
      </c>
    </row>
    <row r="9" spans="1:3" x14ac:dyDescent="0.3">
      <c r="A9">
        <v>18112022</v>
      </c>
      <c r="B9">
        <v>22.74</v>
      </c>
      <c r="C9">
        <v>21.96</v>
      </c>
    </row>
    <row r="10" spans="1:3" x14ac:dyDescent="0.3">
      <c r="A10">
        <v>17112022</v>
      </c>
      <c r="B10">
        <v>22.39</v>
      </c>
      <c r="C10">
        <v>22.89</v>
      </c>
    </row>
    <row r="11" spans="1:3" x14ac:dyDescent="0.3">
      <c r="A11">
        <v>16112022</v>
      </c>
      <c r="B11">
        <v>21.95</v>
      </c>
      <c r="C11">
        <v>22.62</v>
      </c>
    </row>
    <row r="12" spans="1:3" x14ac:dyDescent="0.3">
      <c r="A12">
        <v>15112022</v>
      </c>
      <c r="B12">
        <v>22.2</v>
      </c>
      <c r="C12">
        <v>21.93</v>
      </c>
    </row>
    <row r="13" spans="1:3" x14ac:dyDescent="0.3">
      <c r="A13">
        <v>14112022</v>
      </c>
      <c r="B13">
        <v>22.19</v>
      </c>
      <c r="C13">
        <v>21.67</v>
      </c>
    </row>
    <row r="14" spans="1:3" x14ac:dyDescent="0.3">
      <c r="A14">
        <v>11112022</v>
      </c>
      <c r="B14">
        <v>22.49</v>
      </c>
      <c r="C14">
        <v>22.26</v>
      </c>
    </row>
    <row r="15" spans="1:3" x14ac:dyDescent="0.3">
      <c r="A15">
        <v>10112022</v>
      </c>
      <c r="B15">
        <v>23.33</v>
      </c>
      <c r="C15">
        <v>21.87</v>
      </c>
    </row>
    <row r="16" spans="1:3" x14ac:dyDescent="0.3">
      <c r="A16">
        <v>9112022</v>
      </c>
      <c r="B16">
        <v>22.96</v>
      </c>
      <c r="C16">
        <v>23.1</v>
      </c>
    </row>
    <row r="17" spans="1:3" x14ac:dyDescent="0.3">
      <c r="A17">
        <v>8112022</v>
      </c>
      <c r="B17">
        <v>23.21</v>
      </c>
      <c r="C17">
        <v>22.69</v>
      </c>
    </row>
    <row r="18" spans="1:3" x14ac:dyDescent="0.3">
      <c r="A18">
        <v>7112022</v>
      </c>
      <c r="B18">
        <v>24.06</v>
      </c>
      <c r="C18">
        <v>23.32</v>
      </c>
    </row>
    <row r="19" spans="1:3" x14ac:dyDescent="0.3">
      <c r="A19">
        <v>4112022</v>
      </c>
      <c r="B19">
        <v>24.52</v>
      </c>
      <c r="C19">
        <v>23.55</v>
      </c>
    </row>
    <row r="20" spans="1:3" x14ac:dyDescent="0.3">
      <c r="A20">
        <v>3112022</v>
      </c>
      <c r="B20">
        <v>24.84</v>
      </c>
      <c r="C20">
        <v>24.57</v>
      </c>
    </row>
    <row r="21" spans="1:3" x14ac:dyDescent="0.3">
      <c r="A21">
        <v>2112022</v>
      </c>
      <c r="B21">
        <v>24.96</v>
      </c>
      <c r="C21">
        <v>25.21</v>
      </c>
    </row>
    <row r="22" spans="1:3" x14ac:dyDescent="0.3">
      <c r="A22">
        <v>1112022</v>
      </c>
      <c r="B22">
        <v>25.06</v>
      </c>
      <c r="C22">
        <v>25.15</v>
      </c>
    </row>
    <row r="23" spans="1:3" x14ac:dyDescent="0.3">
      <c r="A23">
        <v>31102022</v>
      </c>
      <c r="B23">
        <v>26.11</v>
      </c>
      <c r="C23">
        <v>25.56</v>
      </c>
    </row>
  </sheetData>
  <phoneticPr fontId="19" type="noConversion"/>
  <pageMargins left="0.7" right="0.7" top="0.78740157499999996" bottom="0.78740157499999996" header="0.3" footer="0.3"/>
  <tableParts count="1">
    <tablePart r:id="rId1"/>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59508-99E5-4504-9CA9-E9F5BA6727D8}">
  <sheetPr codeName="Tabelle48"/>
  <dimension ref="A1:K3"/>
  <sheetViews>
    <sheetView workbookViewId="0">
      <selection sqref="A1:K3"/>
    </sheetView>
  </sheetViews>
  <sheetFormatPr baseColWidth="10" defaultRowHeight="14.4" x14ac:dyDescent="0.3"/>
  <cols>
    <col min="1" max="2" width="11.109375" bestFit="1" customWidth="1"/>
    <col min="3" max="3" width="19.33203125" bestFit="1" customWidth="1"/>
    <col min="4" max="4" width="11.88671875" bestFit="1" customWidth="1"/>
    <col min="5" max="5" width="20.109375" bestFit="1" customWidth="1"/>
    <col min="6" max="6" width="11.109375" bestFit="1" customWidth="1"/>
    <col min="7" max="7" width="17.5546875" bestFit="1" customWidth="1"/>
    <col min="8" max="8" width="11.109375" bestFit="1" customWidth="1"/>
    <col min="10" max="11" width="12.109375" bestFit="1" customWidth="1"/>
  </cols>
  <sheetData>
    <row r="1" spans="1:11" x14ac:dyDescent="0.3">
      <c r="A1" t="s">
        <v>14</v>
      </c>
      <c r="B1" t="s">
        <v>15</v>
      </c>
      <c r="C1" t="s">
        <v>16</v>
      </c>
      <c r="D1" t="s">
        <v>17</v>
      </c>
      <c r="E1" t="s">
        <v>18</v>
      </c>
      <c r="F1" t="s">
        <v>19</v>
      </c>
      <c r="G1" t="s">
        <v>162</v>
      </c>
      <c r="H1" t="s">
        <v>163</v>
      </c>
      <c r="I1" t="s">
        <v>164</v>
      </c>
      <c r="J1" t="s">
        <v>165</v>
      </c>
      <c r="K1" t="s">
        <v>166</v>
      </c>
    </row>
    <row r="2" spans="1:11" x14ac:dyDescent="0.3">
      <c r="A2" t="s">
        <v>0</v>
      </c>
      <c r="B2">
        <v>22.04</v>
      </c>
      <c r="C2" t="s">
        <v>438</v>
      </c>
      <c r="D2" t="s">
        <v>444</v>
      </c>
      <c r="E2" t="s">
        <v>167</v>
      </c>
      <c r="F2">
        <v>-0.31740000000000002</v>
      </c>
      <c r="G2" t="s">
        <v>168</v>
      </c>
      <c r="H2">
        <v>0.83950000000000002</v>
      </c>
      <c r="I2" t="s">
        <v>169</v>
      </c>
      <c r="J2">
        <v>0</v>
      </c>
      <c r="K2" t="s">
        <v>20</v>
      </c>
    </row>
    <row r="3" spans="1:11" x14ac:dyDescent="0.3">
      <c r="A3" t="s">
        <v>122</v>
      </c>
      <c r="B3">
        <v>21.63</v>
      </c>
      <c r="C3" t="s">
        <v>170</v>
      </c>
      <c r="D3" t="s">
        <v>432</v>
      </c>
      <c r="E3" t="s">
        <v>171</v>
      </c>
      <c r="F3">
        <v>0.16969999999999999</v>
      </c>
      <c r="G3" t="s">
        <v>172</v>
      </c>
      <c r="H3">
        <v>1.1312</v>
      </c>
      <c r="I3" t="s">
        <v>173</v>
      </c>
      <c r="J3">
        <v>0</v>
      </c>
      <c r="K3" t="s">
        <v>20</v>
      </c>
    </row>
  </sheetData>
  <phoneticPr fontId="19" type="noConversion"/>
  <pageMargins left="0.7" right="0.7" top="0.78740157499999996" bottom="0.78740157499999996" header="0.3" footer="0.3"/>
  <tableParts count="1">
    <tablePart r:id="rId1"/>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138FE-478B-4BA1-B59F-30FEEAF88C50}">
  <sheetPr codeName="Tabelle44"/>
  <dimension ref="A1:C23"/>
  <sheetViews>
    <sheetView workbookViewId="0">
      <selection sqref="A1:C23"/>
    </sheetView>
  </sheetViews>
  <sheetFormatPr baseColWidth="10" defaultRowHeight="14.4" x14ac:dyDescent="0.3"/>
  <cols>
    <col min="1" max="1" width="9" bestFit="1" customWidth="1"/>
    <col min="2" max="2" width="11.6640625" bestFit="1" customWidth="1"/>
    <col min="3" max="3" width="9.33203125" bestFit="1" customWidth="1"/>
  </cols>
  <sheetData>
    <row r="1" spans="1:3" x14ac:dyDescent="0.3">
      <c r="A1" t="s">
        <v>72</v>
      </c>
      <c r="B1" t="s">
        <v>0</v>
      </c>
      <c r="C1" t="s">
        <v>100</v>
      </c>
    </row>
    <row r="2" spans="1:3" x14ac:dyDescent="0.3">
      <c r="A2" s="147">
        <v>26102023</v>
      </c>
      <c r="B2" s="147">
        <v>20.52</v>
      </c>
      <c r="C2" s="147">
        <v>20.53</v>
      </c>
    </row>
    <row r="3" spans="1:3" x14ac:dyDescent="0.3">
      <c r="A3" s="147">
        <v>25102023</v>
      </c>
      <c r="B3" s="147">
        <v>19.73</v>
      </c>
      <c r="C3" s="147">
        <v>19.59</v>
      </c>
    </row>
    <row r="4" spans="1:3" x14ac:dyDescent="0.3">
      <c r="A4" s="147">
        <v>24102023</v>
      </c>
      <c r="B4" s="147">
        <v>20.71</v>
      </c>
      <c r="C4" s="147">
        <v>19.86</v>
      </c>
    </row>
    <row r="5" spans="1:3" x14ac:dyDescent="0.3">
      <c r="A5" s="147">
        <v>23102023</v>
      </c>
      <c r="B5" s="147">
        <v>22.16</v>
      </c>
      <c r="C5" s="147">
        <v>21.02</v>
      </c>
    </row>
    <row r="6" spans="1:3" x14ac:dyDescent="0.3">
      <c r="A6" s="147">
        <v>20102023</v>
      </c>
      <c r="B6" s="147">
        <v>21.79</v>
      </c>
      <c r="C6" s="147">
        <v>21.38</v>
      </c>
    </row>
    <row r="7" spans="1:3" x14ac:dyDescent="0.3">
      <c r="A7" s="147">
        <v>19102023</v>
      </c>
      <c r="B7" s="147">
        <v>20.49</v>
      </c>
      <c r="C7" s="147">
        <v>20.62</v>
      </c>
    </row>
    <row r="8" spans="1:3" x14ac:dyDescent="0.3">
      <c r="A8" s="147">
        <v>18102023</v>
      </c>
      <c r="B8" s="147">
        <v>19.3</v>
      </c>
      <c r="C8" s="147">
        <v>20.18</v>
      </c>
    </row>
    <row r="9" spans="1:3" x14ac:dyDescent="0.3">
      <c r="A9" s="147">
        <v>17102023</v>
      </c>
      <c r="B9" s="147">
        <v>18.649999999999999</v>
      </c>
      <c r="C9" s="147">
        <v>18.8</v>
      </c>
    </row>
    <row r="10" spans="1:3" x14ac:dyDescent="0.3">
      <c r="A10" s="147">
        <v>16102023</v>
      </c>
      <c r="B10" s="147">
        <v>19.61</v>
      </c>
      <c r="C10" s="147">
        <v>18.86</v>
      </c>
    </row>
    <row r="11" spans="1:3" x14ac:dyDescent="0.3">
      <c r="A11" s="147">
        <v>13102023</v>
      </c>
      <c r="B11" s="147">
        <v>16.98</v>
      </c>
      <c r="C11" s="147">
        <v>19.23</v>
      </c>
    </row>
    <row r="12" spans="1:3" x14ac:dyDescent="0.3">
      <c r="A12" s="147">
        <v>12102023</v>
      </c>
      <c r="B12" s="147">
        <v>16.559999999999999</v>
      </c>
      <c r="C12" s="147">
        <v>16.68</v>
      </c>
    </row>
    <row r="13" spans="1:3" x14ac:dyDescent="0.3">
      <c r="A13" s="147">
        <v>11102023</v>
      </c>
      <c r="B13" s="147">
        <v>17.920000000000002</v>
      </c>
      <c r="C13" s="147">
        <v>16.95</v>
      </c>
    </row>
    <row r="14" spans="1:3" x14ac:dyDescent="0.3">
      <c r="A14" s="147">
        <v>10102023</v>
      </c>
      <c r="B14" s="147">
        <v>18.36</v>
      </c>
      <c r="C14" s="147">
        <v>17.62</v>
      </c>
    </row>
    <row r="15" spans="1:3" x14ac:dyDescent="0.3">
      <c r="A15" s="147">
        <v>9102023</v>
      </c>
      <c r="B15" s="147">
        <v>18.809999999999999</v>
      </c>
      <c r="C15" s="147">
        <v>19.23</v>
      </c>
    </row>
    <row r="16" spans="1:3" x14ac:dyDescent="0.3">
      <c r="A16" s="147">
        <v>6102023</v>
      </c>
      <c r="B16" s="147">
        <v>18.22</v>
      </c>
      <c r="C16" s="147">
        <v>17.579999999999998</v>
      </c>
    </row>
    <row r="17" spans="1:3" x14ac:dyDescent="0.3">
      <c r="A17" s="147">
        <v>5102023</v>
      </c>
      <c r="B17" s="147">
        <v>18.97</v>
      </c>
      <c r="C17" s="147">
        <v>18.600000000000001</v>
      </c>
    </row>
    <row r="18" spans="1:3" x14ac:dyDescent="0.3">
      <c r="A18" s="147">
        <v>4102023</v>
      </c>
      <c r="B18" s="147">
        <v>19.350000000000001</v>
      </c>
      <c r="C18" s="147">
        <v>19.03</v>
      </c>
    </row>
    <row r="19" spans="1:3" x14ac:dyDescent="0.3">
      <c r="A19" s="147">
        <v>3102023</v>
      </c>
      <c r="B19" s="147">
        <v>18.21</v>
      </c>
      <c r="C19" s="147">
        <v>18.93</v>
      </c>
    </row>
    <row r="20" spans="1:3" x14ac:dyDescent="0.3">
      <c r="A20" s="147">
        <v>2102023</v>
      </c>
      <c r="B20" s="147">
        <v>17.010000000000002</v>
      </c>
      <c r="C20" s="147">
        <v>17.809999999999999</v>
      </c>
    </row>
    <row r="21" spans="1:3" x14ac:dyDescent="0.3">
      <c r="A21" s="147">
        <v>29092023</v>
      </c>
      <c r="B21" s="147">
        <v>17.29</v>
      </c>
      <c r="C21" s="147">
        <v>16.79</v>
      </c>
    </row>
    <row r="22" spans="1:3" x14ac:dyDescent="0.3">
      <c r="A22" s="147">
        <v>28092023</v>
      </c>
      <c r="B22" s="147">
        <v>18.16</v>
      </c>
      <c r="C22" s="147">
        <v>17.670000000000002</v>
      </c>
    </row>
    <row r="23" spans="1:3" x14ac:dyDescent="0.3">
      <c r="A23" s="147">
        <v>27092023</v>
      </c>
      <c r="B23" s="147">
        <v>18.39</v>
      </c>
      <c r="C23" s="147">
        <v>18.29</v>
      </c>
    </row>
  </sheetData>
  <phoneticPr fontId="19" type="noConversion"/>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61CFEC-9542-4C77-BE39-35EA4690EFD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Arbeitsblätter</vt:lpstr>
      </vt:variant>
      <vt:variant>
        <vt:i4>39</vt:i4>
      </vt:variant>
      <vt:variant>
        <vt:lpstr>Diagramme</vt:lpstr>
      </vt:variant>
      <vt:variant>
        <vt:i4>2</vt:i4>
      </vt:variant>
      <vt:variant>
        <vt:lpstr>Benannte Bereiche</vt:lpstr>
      </vt:variant>
      <vt:variant>
        <vt:i4>15</vt:i4>
      </vt:variant>
    </vt:vector>
  </HeadingPairs>
  <TitlesOfParts>
    <vt:vector size="56" baseType="lpstr">
      <vt:lpstr>Version</vt:lpstr>
      <vt:lpstr>AngeboteM</vt:lpstr>
      <vt:lpstr>AngeboteA</vt:lpstr>
      <vt:lpstr>Ueberhaenge</vt:lpstr>
      <vt:lpstr>Call_Front</vt:lpstr>
      <vt:lpstr>Put_Front</vt:lpstr>
      <vt:lpstr>CallFront-1</vt:lpstr>
      <vt:lpstr>PutFront-1</vt:lpstr>
      <vt:lpstr>Call+01</vt:lpstr>
      <vt:lpstr>Put+01</vt:lpstr>
      <vt:lpstr>Infos</vt:lpstr>
      <vt:lpstr>Mail</vt:lpstr>
      <vt:lpstr>Tabelle1</vt:lpstr>
      <vt:lpstr>Summery</vt:lpstr>
      <vt:lpstr>Test</vt:lpstr>
      <vt:lpstr>SummeryVerfall</vt:lpstr>
      <vt:lpstr>SummeryDetail</vt:lpstr>
      <vt:lpstr>SummeryBasis</vt:lpstr>
      <vt:lpstr>SummeryDetailVerfall</vt:lpstr>
      <vt:lpstr>Preise</vt:lpstr>
      <vt:lpstr>Disclaimer</vt:lpstr>
      <vt:lpstr>Glossar</vt:lpstr>
      <vt:lpstr>HedgeBedarf</vt:lpstr>
      <vt:lpstr>HedgeBedarf+01</vt:lpstr>
      <vt:lpstr>GT L&amp;S</vt:lpstr>
      <vt:lpstr>QuotesFDAX</vt:lpstr>
      <vt:lpstr>StgrtDAX</vt:lpstr>
      <vt:lpstr>LUSDAX BO</vt:lpstr>
      <vt:lpstr>LUSDAX Onvista</vt:lpstr>
      <vt:lpstr>LUSDAX Ariva</vt:lpstr>
      <vt:lpstr>FDAX</vt:lpstr>
      <vt:lpstr>EURIBOR 3M</vt:lpstr>
      <vt:lpstr>CallHeute</vt:lpstr>
      <vt:lpstr>PutHeute</vt:lpstr>
      <vt:lpstr>Put+1Heute</vt:lpstr>
      <vt:lpstr>Call+1Heute</vt:lpstr>
      <vt:lpstr>VDAX-New 2M Hist_2</vt:lpstr>
      <vt:lpstr>VDAX-N 2M</vt:lpstr>
      <vt:lpstr>VDAX-New 2M Hist</vt:lpstr>
      <vt:lpstr>HedgeGrafik</vt:lpstr>
      <vt:lpstr>HedgeGrafik (eng)</vt:lpstr>
      <vt:lpstr>Disclaimer!Druckbereich</vt:lpstr>
      <vt:lpstr>Summery!Druckbereich</vt:lpstr>
      <vt:lpstr>SummeryDetail!Druckbereich</vt:lpstr>
      <vt:lpstr>SummeryDetailVerfall!Druckbereich</vt:lpstr>
      <vt:lpstr>SummeryVerfall!Druckbereich</vt:lpstr>
      <vt:lpstr>Test!Druckbereich</vt:lpstr>
      <vt:lpstr>Disclaimer!Print_Area</vt:lpstr>
      <vt:lpstr>Glossar!Print_Area</vt:lpstr>
      <vt:lpstr>Summery!Print_Area</vt:lpstr>
      <vt:lpstr>SummeryBasis!Print_Area</vt:lpstr>
      <vt:lpstr>SummeryDetail!Print_Area</vt:lpstr>
      <vt:lpstr>SummeryDetailVerfall!Print_Area</vt:lpstr>
      <vt:lpstr>SummeryVerfall!Print_Area</vt:lpstr>
      <vt:lpstr>Test!Print_Area</vt:lpstr>
      <vt:lpstr>Ueberhaenge!Print_Area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Detlef D</dc:creator>
  <cp:lastModifiedBy>Detlef Dieball</cp:lastModifiedBy>
  <cp:lastPrinted>2023-10-27T07:08:20Z</cp:lastPrinted>
  <dcterms:created xsi:type="dcterms:W3CDTF">2018-08-10T12:34:01Z</dcterms:created>
  <dcterms:modified xsi:type="dcterms:W3CDTF">2023-10-27T16:36:33Z</dcterms:modified>
</cp:coreProperties>
</file>