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
    </mc:Choice>
  </mc:AlternateContent>
  <xr:revisionPtr revIDLastSave="0" documentId="8_{FE039BA7-FE26-4B5A-85E5-D853A8106A24}" xr6:coauthVersionLast="47" xr6:coauthVersionMax="47" xr10:uidLastSave="{00000000-0000-0000-0000-000000000000}"/>
  <bookViews>
    <workbookView xWindow="-108" yWindow="-108" windowWidth="23256" windowHeight="12456" tabRatio="751" firstSheet="3" activeTab="3" xr2:uid="{3CDFE83A-9C88-4766-961F-2D6C5E1FA6D2}"/>
  </bookViews>
  <sheets>
    <sheet name="Version" sheetId="44" r:id="rId1"/>
    <sheet name="AngeboteM" sheetId="83" r:id="rId2"/>
    <sheet name="AngeboteA" sheetId="84" r:id="rId3"/>
    <sheet name="Ueberhaenge" sheetId="1" r:id="rId4"/>
    <sheet name="Call_Front" sheetId="91" r:id="rId5"/>
    <sheet name="Put_Front" sheetId="92" r:id="rId6"/>
    <sheet name="CallFront-1" sheetId="93" r:id="rId7"/>
    <sheet name="PutFront-1" sheetId="94" r:id="rId8"/>
    <sheet name="Call+01" sheetId="95" r:id="rId9"/>
    <sheet name="Put+01" sheetId="96" r:id="rId10"/>
    <sheet name="Infos" sheetId="19" r:id="rId11"/>
    <sheet name="Mail" sheetId="81" r:id="rId12"/>
    <sheet name="Tabelle1" sheetId="90" r:id="rId13"/>
    <sheet name="Summery" sheetId="38" r:id="rId14"/>
    <sheet name="Test" sheetId="55" r:id="rId15"/>
    <sheet name="SummeryVerfall" sheetId="42" r:id="rId16"/>
    <sheet name="SummeryDetail" sheetId="63" r:id="rId17"/>
    <sheet name="SummeryBasis" sheetId="67" r:id="rId18"/>
    <sheet name="SummeryDetailVerfall" sheetId="65" r:id="rId19"/>
    <sheet name="Preise" sheetId="89" r:id="rId20"/>
    <sheet name="HedgeGrafik" sheetId="20" r:id="rId21"/>
    <sheet name="HedgeGrafik (eng)" sheetId="43" r:id="rId22"/>
    <sheet name="Disclaimer" sheetId="64" r:id="rId23"/>
    <sheet name="Glossar" sheetId="40" r:id="rId24"/>
    <sheet name="HedgeBedarf" sheetId="18" r:id="rId25"/>
    <sheet name="HedgeBedarf+01" sheetId="41" r:id="rId26"/>
    <sheet name="GT L&amp;S" sheetId="71" r:id="rId27"/>
    <sheet name="QuotesFDAX" sheetId="57" r:id="rId28"/>
    <sheet name="StgrtDAX" sheetId="58" r:id="rId29"/>
    <sheet name="LUSDAX BO" sheetId="59" r:id="rId30"/>
    <sheet name="LUSDAX Onvista" sheetId="60" r:id="rId31"/>
    <sheet name="LUSDAX Ariva" sheetId="61" r:id="rId32"/>
    <sheet name="FDAX" sheetId="62" r:id="rId33"/>
    <sheet name="EURIBOR 3M" sheetId="69" r:id="rId34"/>
    <sheet name="CallHeute" sheetId="74" r:id="rId35"/>
    <sheet name="PutHeute" sheetId="76" r:id="rId36"/>
    <sheet name="Put+1Heute" sheetId="77" r:id="rId37"/>
    <sheet name="Call+1Heute" sheetId="78" r:id="rId38"/>
    <sheet name="VDAX-New 2M Hist_2" sheetId="82" r:id="rId39"/>
    <sheet name="VDAX-N 2M" sheetId="87" r:id="rId40"/>
    <sheet name="VDAX-New 2M Hist" sheetId="88" r:id="rId41"/>
  </sheets>
  <definedNames>
    <definedName name="_xlnm.Print_Area" localSheetId="22">Disclaimer!$A$1:$K$26</definedName>
    <definedName name="_xlnm.Print_Area" localSheetId="13">Summery!$A$1:$I$55</definedName>
    <definedName name="_xlnm.Print_Area" localSheetId="16">SummeryDetail!$A$1:$I$35</definedName>
    <definedName name="_xlnm.Print_Area" localSheetId="18">SummeryDetailVerfall!$A$1:$I$35</definedName>
    <definedName name="_xlnm.Print_Area" localSheetId="15">SummeryVerfall!$A$1:$J$55</definedName>
    <definedName name="_xlnm.Print_Area" localSheetId="14">Test!$A$1:$K$55</definedName>
    <definedName name="ExterneDaten_1" localSheetId="37" hidden="1">'Call+1Heute'!$A$1:$R$148</definedName>
    <definedName name="ExterneDaten_1" localSheetId="34" hidden="1">CallHeute!$A$1:$R$148</definedName>
    <definedName name="ExterneDaten_1" localSheetId="33" hidden="1">'EURIBOR 3M'!$A$1:$B$11</definedName>
    <definedName name="ExterneDaten_1" localSheetId="35" hidden="1">PutHeute!$A$1:$R$148</definedName>
    <definedName name="ExterneDaten_1" localSheetId="27" hidden="1">QuotesFDAX!$A$1:$E$10</definedName>
    <definedName name="ExterneDaten_1" localSheetId="28" hidden="1">StgrtDAX!$A$1:$D$8</definedName>
    <definedName name="ExterneDaten_1" localSheetId="39" hidden="1">'VDAX-N 2M'!$A$1:$K$3</definedName>
    <definedName name="ExterneDaten_1" localSheetId="40" hidden="1">'VDAX-New 2M Hist'!$A$1:$C$22</definedName>
    <definedName name="ExterneDaten_1" localSheetId="38" hidden="1">'VDAX-New 2M Hist_2'!$A$1:$C$23</definedName>
    <definedName name="Print_Area" localSheetId="22">Disclaimer!$A$1:$K$26</definedName>
    <definedName name="Print_Area" localSheetId="23">Glossar!$A$4:$B$16</definedName>
    <definedName name="Print_Area" localSheetId="13">Summery!$A$1:$K$55</definedName>
    <definedName name="Print_Area" localSheetId="17">SummeryBasis!$A$1:$K$35</definedName>
    <definedName name="Print_Area" localSheetId="16">SummeryDetail!$A$1:$K$35</definedName>
    <definedName name="Print_Area" localSheetId="18">SummeryDetailVerfall!$A$1:$K$35</definedName>
    <definedName name="Print_Area" localSheetId="15">SummeryVerfall!$A$1:$K$55</definedName>
    <definedName name="Print_Area" localSheetId="14">Test!$A$1:$K$55</definedName>
    <definedName name="Print_Area" localSheetId="3">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 l="1"/>
  <c r="U9" i="90"/>
  <c r="U1" i="90"/>
  <c r="V1" i="90" s="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211" i="1"/>
  <c r="U41" i="81"/>
  <c r="U25" i="81"/>
  <c r="V25" i="81" s="1"/>
  <c r="W25" i="81" s="1"/>
  <c r="V9" i="90" l="1"/>
  <c r="W9" i="90" s="1"/>
  <c r="W1" i="90"/>
  <c r="V41" i="81"/>
  <c r="W41" i="81" s="1"/>
  <c r="V2" i="81" l="1"/>
  <c r="X8" i="1"/>
  <c r="X4" i="1" l="1"/>
  <c r="R9" i="1"/>
  <c r="R8" i="1"/>
  <c r="N4" i="1" s="1"/>
  <c r="G4" i="1"/>
  <c r="P4" i="1" l="1"/>
  <c r="AB9" i="1"/>
  <c r="AA9" i="1" s="1"/>
  <c r="Z9" i="1" s="1"/>
  <c r="R7" i="1"/>
  <c r="AC9" i="1"/>
  <c r="X8" i="19"/>
  <c r="N1" i="1" s="1"/>
  <c r="H3" i="42"/>
  <c r="N9" i="1" l="1"/>
  <c r="N3" i="1" s="1"/>
  <c r="G1" i="1" l="1"/>
  <c r="W7" i="19" s="1"/>
  <c r="Q8" i="1" l="1"/>
  <c r="F52" i="55" l="1"/>
  <c r="F3" i="55" l="1"/>
  <c r="H3" i="55" s="1"/>
  <c r="S8" i="55" l="1"/>
  <c r="S9" i="55" s="1"/>
  <c r="R11" i="55" l="1"/>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42" i="55"/>
  <c r="R43" i="55"/>
  <c r="R44" i="55"/>
  <c r="R45" i="55"/>
  <c r="R46" i="55"/>
  <c r="R47" i="55"/>
  <c r="R48" i="55"/>
  <c r="R49" i="55"/>
  <c r="R50" i="55"/>
  <c r="R6" i="1"/>
  <c r="G3" i="1"/>
  <c r="A30" i="67" l="1"/>
  <c r="A12" i="67"/>
  <c r="A13" i="67"/>
  <c r="A14" i="67"/>
  <c r="A15" i="67"/>
  <c r="A16" i="67"/>
  <c r="A17" i="67"/>
  <c r="A18" i="67"/>
  <c r="A19" i="67"/>
  <c r="A20" i="67"/>
  <c r="A21" i="67"/>
  <c r="A22" i="67"/>
  <c r="A23" i="67"/>
  <c r="A24" i="67"/>
  <c r="A25" i="67"/>
  <c r="A26" i="67"/>
  <c r="A27" i="67"/>
  <c r="A28" i="67"/>
  <c r="A29" i="67"/>
  <c r="A11" i="67"/>
  <c r="A10" i="67"/>
  <c r="B30" i="67"/>
  <c r="B12" i="67"/>
  <c r="B13" i="67"/>
  <c r="B14" i="67"/>
  <c r="B15" i="67"/>
  <c r="B16" i="67"/>
  <c r="B17" i="67"/>
  <c r="B18" i="67"/>
  <c r="B19" i="67"/>
  <c r="B20" i="67"/>
  <c r="B21" i="67"/>
  <c r="B22" i="67"/>
  <c r="B23" i="67"/>
  <c r="B24" i="67"/>
  <c r="B25" i="67"/>
  <c r="B26" i="67"/>
  <c r="B27" i="67"/>
  <c r="B28" i="67"/>
  <c r="B29" i="67"/>
  <c r="B11" i="67"/>
  <c r="B10" i="67"/>
  <c r="V11" i="55"/>
  <c r="X11" i="55" s="1"/>
  <c r="V12" i="55"/>
  <c r="X12" i="55" s="1"/>
  <c r="V13" i="55"/>
  <c r="X13" i="55" s="1"/>
  <c r="V14" i="55"/>
  <c r="W14" i="55" s="1"/>
  <c r="V15" i="55"/>
  <c r="W15" i="55" s="1"/>
  <c r="V16" i="55"/>
  <c r="X16" i="55" s="1"/>
  <c r="V17" i="55"/>
  <c r="X17" i="55" s="1"/>
  <c r="V18" i="55"/>
  <c r="W18" i="55" s="1"/>
  <c r="V19" i="55"/>
  <c r="X19" i="55" s="1"/>
  <c r="V20" i="55"/>
  <c r="X20" i="55" s="1"/>
  <c r="V21" i="55"/>
  <c r="X21" i="55" s="1"/>
  <c r="V22" i="55"/>
  <c r="V23" i="55"/>
  <c r="W23" i="55" s="1"/>
  <c r="V24" i="55"/>
  <c r="X24" i="55" s="1"/>
  <c r="V25" i="55"/>
  <c r="W25" i="55" s="1"/>
  <c r="V26" i="55"/>
  <c r="W26" i="55" s="1"/>
  <c r="V27" i="55"/>
  <c r="X27" i="55" s="1"/>
  <c r="V28" i="55"/>
  <c r="X28" i="55" s="1"/>
  <c r="V29" i="55"/>
  <c r="X29" i="55" s="1"/>
  <c r="V30" i="55"/>
  <c r="W30" i="55" s="1"/>
  <c r="V31" i="55"/>
  <c r="W31" i="55" s="1"/>
  <c r="V32" i="55"/>
  <c r="X32" i="55" s="1"/>
  <c r="V33" i="55"/>
  <c r="X33" i="55" s="1"/>
  <c r="V34" i="55"/>
  <c r="W34" i="55" s="1"/>
  <c r="V35" i="55"/>
  <c r="W35" i="55" s="1"/>
  <c r="V36" i="55"/>
  <c r="X36" i="55" s="1"/>
  <c r="V37" i="55"/>
  <c r="W37" i="55" s="1"/>
  <c r="V38" i="55"/>
  <c r="W38" i="55" s="1"/>
  <c r="V39" i="55"/>
  <c r="X39" i="55" s="1"/>
  <c r="V40" i="55"/>
  <c r="X40" i="55" s="1"/>
  <c r="V41" i="55"/>
  <c r="X41" i="55" s="1"/>
  <c r="V42" i="55"/>
  <c r="W42" i="55" s="1"/>
  <c r="V43" i="55"/>
  <c r="X43" i="55" s="1"/>
  <c r="V44" i="55"/>
  <c r="X44" i="55" s="1"/>
  <c r="V45" i="55"/>
  <c r="X45" i="55" s="1"/>
  <c r="V46" i="55"/>
  <c r="W46" i="55" s="1"/>
  <c r="V47" i="55"/>
  <c r="X47" i="55" s="1"/>
  <c r="V48" i="55"/>
  <c r="X48" i="55" s="1"/>
  <c r="V49" i="55"/>
  <c r="X49" i="55" s="1"/>
  <c r="V50" i="55"/>
  <c r="W50" i="55" s="1"/>
  <c r="V10" i="55"/>
  <c r="X10" i="55" s="1"/>
  <c r="N9" i="67"/>
  <c r="F3" i="67"/>
  <c r="H3" i="67" s="1"/>
  <c r="AB11" i="55"/>
  <c r="W22" i="55" l="1"/>
  <c r="X22" i="55"/>
  <c r="W32" i="55"/>
  <c r="W43" i="55"/>
  <c r="W13" i="55"/>
  <c r="W17" i="55"/>
  <c r="W19" i="55"/>
  <c r="W21" i="55"/>
  <c r="W24" i="55"/>
  <c r="X26" i="55"/>
  <c r="W28" i="55"/>
  <c r="W29" i="55"/>
  <c r="X31" i="55"/>
  <c r="W33" i="55"/>
  <c r="W44" i="55"/>
  <c r="W47" i="55"/>
  <c r="W49" i="55"/>
  <c r="W11" i="55"/>
  <c r="W12" i="55"/>
  <c r="X14" i="55"/>
  <c r="X15" i="55"/>
  <c r="W16" i="55"/>
  <c r="X18" i="55"/>
  <c r="W20" i="55"/>
  <c r="X23" i="55"/>
  <c r="X25" i="55"/>
  <c r="W27" i="55"/>
  <c r="X30" i="55"/>
  <c r="X34" i="55"/>
  <c r="X35" i="55"/>
  <c r="W36" i="55"/>
  <c r="X37" i="55"/>
  <c r="X38" i="55"/>
  <c r="W39" i="55"/>
  <c r="W40" i="55"/>
  <c r="W41" i="55"/>
  <c r="X42" i="55"/>
  <c r="W45" i="55"/>
  <c r="X46" i="55"/>
  <c r="W48" i="55"/>
  <c r="X50" i="55"/>
  <c r="W10" i="55"/>
  <c r="O9" i="67"/>
  <c r="Z5" i="1" l="1"/>
  <c r="D30" i="65"/>
  <c r="B30" i="65"/>
  <c r="C30" i="65"/>
  <c r="D12" i="65"/>
  <c r="D13" i="65"/>
  <c r="D14" i="65"/>
  <c r="D15" i="65"/>
  <c r="D16" i="65"/>
  <c r="D17" i="65"/>
  <c r="D18" i="65"/>
  <c r="D19" i="65"/>
  <c r="D20" i="65"/>
  <c r="D21" i="65"/>
  <c r="D22" i="65"/>
  <c r="D23" i="65"/>
  <c r="D24" i="65"/>
  <c r="D25" i="65"/>
  <c r="D26" i="65"/>
  <c r="D27" i="65"/>
  <c r="D28" i="65"/>
  <c r="D29" i="65"/>
  <c r="C12" i="65"/>
  <c r="C13" i="65"/>
  <c r="C14" i="65"/>
  <c r="C15" i="65"/>
  <c r="C16" i="65"/>
  <c r="C17" i="65"/>
  <c r="C18" i="65"/>
  <c r="C19" i="65"/>
  <c r="C20" i="65"/>
  <c r="C21" i="65"/>
  <c r="C22" i="65"/>
  <c r="C23" i="65"/>
  <c r="C24" i="65"/>
  <c r="C25" i="65"/>
  <c r="C26" i="65"/>
  <c r="C27" i="65"/>
  <c r="C28" i="65"/>
  <c r="C29" i="65"/>
  <c r="B12" i="65"/>
  <c r="B13" i="65"/>
  <c r="B14" i="65"/>
  <c r="B15" i="65"/>
  <c r="B16" i="65"/>
  <c r="B17" i="65"/>
  <c r="B18" i="65"/>
  <c r="B19" i="65"/>
  <c r="B20" i="65"/>
  <c r="B21" i="65"/>
  <c r="B22" i="65"/>
  <c r="B23" i="65"/>
  <c r="B24" i="65"/>
  <c r="B25" i="65"/>
  <c r="B26" i="65"/>
  <c r="B27" i="65"/>
  <c r="B28" i="65"/>
  <c r="B29" i="65"/>
  <c r="D11" i="65"/>
  <c r="C11" i="65"/>
  <c r="B11" i="65"/>
  <c r="D10" i="65"/>
  <c r="C10" i="65"/>
  <c r="B10" i="65"/>
  <c r="A30" i="65"/>
  <c r="A12" i="65"/>
  <c r="A13" i="65"/>
  <c r="A14" i="65"/>
  <c r="A15" i="65"/>
  <c r="A16" i="65"/>
  <c r="A17" i="65"/>
  <c r="A18" i="65"/>
  <c r="A19" i="65"/>
  <c r="A20" i="65"/>
  <c r="A21" i="65"/>
  <c r="A22" i="65"/>
  <c r="A23" i="65"/>
  <c r="A24" i="65"/>
  <c r="A25" i="65"/>
  <c r="A26" i="65"/>
  <c r="A27" i="65"/>
  <c r="A28" i="65"/>
  <c r="A29" i="65"/>
  <c r="A11" i="65"/>
  <c r="A10" i="65"/>
  <c r="C9" i="65"/>
  <c r="P9" i="65" s="1"/>
  <c r="F3" i="65"/>
  <c r="H3" i="65" s="1"/>
  <c r="F3" i="63"/>
  <c r="H3" i="63" s="1"/>
  <c r="D9" i="65" l="1"/>
  <c r="Q9" i="65" s="1"/>
  <c r="C9" i="63"/>
  <c r="P9" i="63" s="1"/>
  <c r="D9" i="63" l="1"/>
  <c r="Q9" i="63" s="1"/>
  <c r="K52" i="55" l="1"/>
  <c r="J52" i="55"/>
  <c r="C9" i="55" l="1"/>
  <c r="D9" i="55" s="1"/>
  <c r="P9" i="55" l="1"/>
  <c r="Q9" i="55"/>
  <c r="Z4" i="1" l="1"/>
  <c r="I8" i="1" l="1"/>
  <c r="H8" i="1"/>
  <c r="G8" i="1"/>
  <c r="F8" i="1"/>
  <c r="B32" i="19"/>
  <c r="B31" i="19"/>
  <c r="D8" i="1" s="1"/>
  <c r="H34" i="65" l="1"/>
  <c r="G55" i="55"/>
  <c r="B7" i="67"/>
  <c r="O8" i="67"/>
  <c r="O8" i="65"/>
  <c r="B7" i="63"/>
  <c r="B7" i="65"/>
  <c r="O8" i="63"/>
  <c r="B7" i="55"/>
  <c r="O8" i="55"/>
  <c r="E8" i="1"/>
  <c r="G55" i="42"/>
  <c r="B33" i="19"/>
  <c r="G54" i="55" s="1"/>
  <c r="Y9" i="1"/>
  <c r="W9" i="1"/>
  <c r="Y3" i="1"/>
  <c r="AA7" i="1"/>
  <c r="Z7" i="1"/>
  <c r="Y7" i="1"/>
  <c r="X7" i="1"/>
  <c r="W7" i="1"/>
  <c r="G54" i="42" l="1"/>
  <c r="H33" i="65"/>
  <c r="F3" i="42" l="1"/>
  <c r="G2" i="1" l="1"/>
  <c r="C3" i="65" l="1"/>
  <c r="C3" i="67"/>
  <c r="C3" i="55"/>
  <c r="C3" i="63"/>
  <c r="A11" i="42"/>
  <c r="B11" i="42"/>
  <c r="C11" i="42"/>
  <c r="D11" i="42"/>
  <c r="A12" i="42"/>
  <c r="B12" i="42"/>
  <c r="C12" i="42"/>
  <c r="D12" i="42"/>
  <c r="A13" i="42"/>
  <c r="B13" i="42"/>
  <c r="C13" i="42"/>
  <c r="D13" i="42"/>
  <c r="A14" i="42"/>
  <c r="B14" i="42"/>
  <c r="C14" i="42"/>
  <c r="D14" i="42"/>
  <c r="A15" i="42"/>
  <c r="B15" i="42"/>
  <c r="C15" i="42"/>
  <c r="D15" i="42"/>
  <c r="A16" i="42"/>
  <c r="B16" i="42"/>
  <c r="C16" i="42"/>
  <c r="D16" i="42"/>
  <c r="A17" i="42"/>
  <c r="B17" i="42"/>
  <c r="C17" i="42"/>
  <c r="D17" i="42"/>
  <c r="A18" i="42"/>
  <c r="B18" i="42"/>
  <c r="C18" i="42"/>
  <c r="D18" i="42"/>
  <c r="A19" i="42"/>
  <c r="B19" i="42"/>
  <c r="C19" i="42"/>
  <c r="D19" i="42"/>
  <c r="A20" i="42"/>
  <c r="B20" i="42"/>
  <c r="C20" i="42"/>
  <c r="D20" i="42"/>
  <c r="A21" i="42"/>
  <c r="B21" i="42"/>
  <c r="C21" i="42"/>
  <c r="D21" i="42"/>
  <c r="A22" i="42"/>
  <c r="B22" i="42"/>
  <c r="C22" i="42"/>
  <c r="D22" i="42"/>
  <c r="A23" i="42"/>
  <c r="B23" i="42"/>
  <c r="C23" i="42"/>
  <c r="D23" i="42"/>
  <c r="A24" i="42"/>
  <c r="B24" i="42"/>
  <c r="C24" i="42"/>
  <c r="D24" i="42"/>
  <c r="A25" i="42"/>
  <c r="B25" i="42"/>
  <c r="C25" i="42"/>
  <c r="D25" i="42"/>
  <c r="A26" i="42"/>
  <c r="B26" i="42"/>
  <c r="C26" i="42"/>
  <c r="D26" i="42"/>
  <c r="A27" i="42"/>
  <c r="B27" i="42"/>
  <c r="C27" i="42"/>
  <c r="D27" i="42"/>
  <c r="A28" i="42"/>
  <c r="B28" i="42"/>
  <c r="C28" i="42"/>
  <c r="D28" i="42"/>
  <c r="A29" i="42"/>
  <c r="B29" i="42"/>
  <c r="C29" i="42"/>
  <c r="D29" i="42"/>
  <c r="A30" i="42"/>
  <c r="B30" i="42"/>
  <c r="C30" i="42"/>
  <c r="D30" i="42"/>
  <c r="A31" i="42"/>
  <c r="B31" i="42"/>
  <c r="C31" i="42"/>
  <c r="D31" i="42"/>
  <c r="A32" i="42"/>
  <c r="B32" i="42"/>
  <c r="C32" i="42"/>
  <c r="D32" i="42"/>
  <c r="A33" i="42"/>
  <c r="B33" i="42"/>
  <c r="C33" i="42"/>
  <c r="D33" i="42"/>
  <c r="A34" i="42"/>
  <c r="B34" i="42"/>
  <c r="C34" i="42"/>
  <c r="D34" i="42"/>
  <c r="A35" i="42"/>
  <c r="B35" i="42"/>
  <c r="C35" i="42"/>
  <c r="D35" i="42"/>
  <c r="A36" i="42"/>
  <c r="B36" i="42"/>
  <c r="C36" i="42"/>
  <c r="D36" i="42"/>
  <c r="A37" i="42"/>
  <c r="B37" i="42"/>
  <c r="C37" i="42"/>
  <c r="D37" i="42"/>
  <c r="A38" i="42"/>
  <c r="B38" i="42"/>
  <c r="C38" i="42"/>
  <c r="D38" i="42"/>
  <c r="A39" i="42"/>
  <c r="B39" i="42"/>
  <c r="C39" i="42"/>
  <c r="D39" i="42"/>
  <c r="A40" i="42"/>
  <c r="B40" i="42"/>
  <c r="C40" i="42"/>
  <c r="D40" i="42"/>
  <c r="A41" i="42"/>
  <c r="B41" i="42"/>
  <c r="C41" i="42"/>
  <c r="D41" i="42"/>
  <c r="A42" i="42"/>
  <c r="B42" i="42"/>
  <c r="C42" i="42"/>
  <c r="D42" i="42"/>
  <c r="A43" i="42"/>
  <c r="B43" i="42"/>
  <c r="C43" i="42"/>
  <c r="D43" i="42"/>
  <c r="A44" i="42"/>
  <c r="B44" i="42"/>
  <c r="C44" i="42"/>
  <c r="D44" i="42"/>
  <c r="A45" i="42"/>
  <c r="B45" i="42"/>
  <c r="C45" i="42"/>
  <c r="D45" i="42"/>
  <c r="A46" i="42"/>
  <c r="B46" i="42"/>
  <c r="C46" i="42"/>
  <c r="D46" i="42"/>
  <c r="A47" i="42"/>
  <c r="B47" i="42"/>
  <c r="C47" i="42"/>
  <c r="D47" i="42"/>
  <c r="A48" i="42"/>
  <c r="B48" i="42"/>
  <c r="C48" i="42"/>
  <c r="D48" i="42"/>
  <c r="A49" i="42"/>
  <c r="B49" i="42"/>
  <c r="C49" i="42"/>
  <c r="D49" i="42"/>
  <c r="A50" i="42"/>
  <c r="B50" i="42"/>
  <c r="C50" i="42"/>
  <c r="D50" i="42"/>
  <c r="B10" i="42"/>
  <c r="C10" i="42"/>
  <c r="D10" i="42"/>
  <c r="A10" i="42"/>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C9" i="42"/>
  <c r="B7" i="42"/>
  <c r="R5" i="1"/>
  <c r="AB1" i="1" l="1"/>
  <c r="Z1" i="1"/>
  <c r="D9" i="42"/>
  <c r="R4" i="1" l="1"/>
  <c r="C9" i="38"/>
  <c r="D9" i="38" s="1"/>
  <c r="O8" i="38"/>
  <c r="B7" i="38"/>
  <c r="G1" i="65" l="1"/>
  <c r="G1" i="67"/>
  <c r="G1" i="55"/>
  <c r="G1" i="63"/>
  <c r="C3" i="38"/>
  <c r="A28" i="19" s="1"/>
  <c r="C3" i="42"/>
  <c r="G1" i="38"/>
  <c r="G1" i="42"/>
  <c r="P9" i="38"/>
  <c r="Q9" i="38"/>
  <c r="A24" i="19" l="1"/>
  <c r="AB4" i="1"/>
  <c r="M41" i="55"/>
  <c r="X5" i="1" l="1"/>
  <c r="X1" i="1"/>
  <c r="L42" i="55"/>
  <c r="L41" i="55"/>
  <c r="M42" i="55"/>
  <c r="AB7" i="55" l="1"/>
  <c r="AB6"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37D4EF-BAE5-487C-B183-77F0C4415F8B}" keepAlive="1" name="Abfrage - EURIBOR 3M" description="Verbindung mit der Abfrage 'EURIBOR 3M' in der Arbeitsmappe." type="5" refreshedVersion="7" background="1" saveData="1">
    <dbPr connection="Provider=Microsoft.Mashup.OleDb.1;Data Source=$Workbook$;Location=&quot;EURIBOR 3M&quot;;Extended Properties=&quot;&quot;" command="SELECT * FROM [EURIBOR 3M]"/>
  </connection>
  <connection id="2" xr16:uid="{D12F02AA-48CA-4AF7-A889-A502A645F1B6}" keepAlive="1" name="Abfrage - Historie Alternativ VDAX-NEW 2M" description="Verbindung mit der Abfrage 'Historie Alternativ VDAX-NEW 2M' in der Arbeitsmappe." type="5" refreshedVersion="8" background="1" saveData="1">
    <dbPr connection="Provider=Microsoft.Mashup.OleDb.1;Data Source=$Workbook$;Location=&quot;Historie Alternativ VDAX-NEW 2M&quot;;Extended Properties=&quot;&quot;" command="SELECT * FROM [Historie Alternativ VDAX-NEW 2M]"/>
  </connection>
  <connection id="3" xr16:uid="{F5C93228-679B-46A2-8B8A-48830D2DCD5A}" keepAlive="1" name="Abfrage - Historische Kurse VDAX-NEW 2M" description="Verbindung mit der Abfrage 'Historische Kurse VDAX-NEW 2M' in der Arbeitsmappe." type="5" refreshedVersion="7" background="1" saveData="1">
    <dbPr connection="Provider=Microsoft.Mashup.OleDb.1;Data Source=$Workbook$;Location=&quot;Historische Kurse VDAX-NEW 2M&quot;;Extended Properties=&quot;&quot;" command="SELECT * FROM [Historische Kurse VDAX-NEW 2M]"/>
  </connection>
  <connection id="4" xr16:uid="{E08BC714-C41A-4E2C-BABA-2616CA428715}" keepAlive="1" name="Abfrage - Libor" description="Verbindung mit der Abfrage 'Libor' in der Arbeitsmappe." type="5" refreshedVersion="6" background="1" saveData="1">
    <dbPr connection="Provider=Microsoft.Mashup.OleDb.1;Data Source=$Workbook$;Location=Libor;Extended Properties=&quot;&quot;" command="SELECT * FROM [Libor]"/>
  </connection>
  <connection id="5" xr16:uid="{C54025BC-BD90-4B1C-BD83-ED7813A41D6C}" keepAlive="1" name="Abfrage - Quotes" description="Verbindung mit der Abfrage 'Quotes' in der Arbeitsmappe." type="5" refreshedVersion="7" background="1" saveData="1">
    <dbPr connection="Provider=Microsoft.Mashup.OleDb.1;Data Source=$Workbook$;Location=Quotes;Extended Properties=&quot;&quot;" command="SELECT * FROM [Quotes]"/>
  </connection>
  <connection id="6" xr16:uid="{8593A6CA-A8C3-41BE-8CA5-2C2248EBC6FF}" keepAlive="1" name="Abfrage - Stuttgart Indizes" description="Verbindung mit der Abfrage 'Stuttgart Indizes' in der Arbeitsmappe." type="5" refreshedVersion="7" background="1" saveData="1">
    <dbPr connection="Provider=Microsoft.Mashup.OleDb.1;Data Source=$Workbook$;Location=&quot;Stuttgart Indizes&quot;;Extended Properties=&quot;&quot;" command="SELECT * FROM [Stuttgart Indizes]"/>
  </connection>
  <connection id="7" xr16:uid="{077EE50C-117F-4FA6-9DE4-53D7BF1A8F51}" keepAlive="1" name="Abfrage - VDAX-N 2M" description="Verbindung mit der Abfrage 'VDAX-N 2M' in der Arbeitsmappe." type="5" refreshedVersion="8" background="1" saveData="1">
    <dbPr connection="Provider=Microsoft.Mashup.OleDb.1;Data Source=$Workbook$;Location=&quot;VDAX-N 2M&quot;;Extended Properties=&quot;&quot;" command="SELECT * FROM [VDAX-N 2M]"/>
  </connection>
</connections>
</file>

<file path=xl/sharedStrings.xml><?xml version="1.0" encoding="utf-8"?>
<sst xmlns="http://schemas.openxmlformats.org/spreadsheetml/2006/main" count="8600" uniqueCount="827">
  <si>
    <t>Eröffnung</t>
  </si>
  <si>
    <t>Tageshoch</t>
  </si>
  <si>
    <t>Tagestief</t>
  </si>
  <si>
    <t>Basis</t>
  </si>
  <si>
    <t>Überhang</t>
  </si>
  <si>
    <t>Front</t>
  </si>
  <si>
    <t>ZentralKurs</t>
  </si>
  <si>
    <t>Spannweite</t>
  </si>
  <si>
    <t>Schritt</t>
  </si>
  <si>
    <t>P</t>
  </si>
  <si>
    <t>+01</t>
  </si>
  <si>
    <t>+02</t>
  </si>
  <si>
    <t>6M</t>
  </si>
  <si>
    <t>9M</t>
  </si>
  <si>
    <t>Column1</t>
  </si>
  <si>
    <t>Column2</t>
  </si>
  <si>
    <t>Column3</t>
  </si>
  <si>
    <t>Column4</t>
  </si>
  <si>
    <t>Column5</t>
  </si>
  <si>
    <t>Column6</t>
  </si>
  <si>
    <t/>
  </si>
  <si>
    <t>Link zur Statistik:</t>
  </si>
  <si>
    <t>http://www.eurexchange.com/exchange-de/marktdaten/statistik/online-marktstatistiken/185232!onlineStats?productGroupId=826&amp;productId=17254&amp;viewType=3&amp;cp=Put&amp;month=8&amp;year=2018&amp;busDate=20180814</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</si>
  <si>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</si>
  <si>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</si>
  <si>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</si>
  <si>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</si>
  <si>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</si>
  <si>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</si>
  <si>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</si>
  <si>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</si>
  <si>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</si>
  <si>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</si>
  <si>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</si>
  <si>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</si>
  <si>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</si>
  <si>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</si>
  <si>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</si>
  <si>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Summe der Überhänge für die Optionskontrakte bis 9 Monate in die Zukunft</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</si>
  <si>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</si>
  <si>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</si>
  <si>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</si>
  <si>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r>
      <t xml:space="preserve">OpenInterest und HedgeBedarf
</t>
    </r>
    <r>
      <rPr>
        <i/>
        <sz val="14"/>
        <color theme="1"/>
        <rFont val="Calibri"/>
        <family val="2"/>
        <scheme val="minor"/>
      </rPr>
      <t>basierend auf Daten von der EUREX
(http://www.eurexchange.com/exchange-de/disclaimer)</t>
    </r>
  </si>
  <si>
    <r>
      <t xml:space="preserve">Disclaimer / Haftungsausschluss
</t>
    </r>
    <r>
      <rPr>
        <sz val="8"/>
        <color theme="1"/>
        <rFont val="Calibri"/>
        <family val="2"/>
        <scheme val="minor"/>
      </rPr>
      <t>Diese Unterlage ist nach bestem Wissen und Gewissen sorgfälltig erstellt.
Alle Ausführungen dieser Unterlage dienen zu Informations- und Lernzwecken. Sie stellen in keinem Falle eine Aufforderung zum Handel mit den erwähnten Trading-lnstrumenten dar.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r>
  </si>
  <si>
    <t>Änderung des Hedgebedarfs für den Frontmonat (Kontrakte/P)</t>
  </si>
  <si>
    <t>Tage bis Verfall nächster Kontrakt</t>
  </si>
  <si>
    <t>Verfall nächster Kontrakt</t>
  </si>
  <si>
    <t>summe H&amp;H+1</t>
  </si>
  <si>
    <t>12M</t>
  </si>
  <si>
    <t>DAX L&amp;S (e)</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</si>
  <si>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</si>
  <si>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</si>
  <si>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</si>
  <si>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</si>
  <si>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</si>
  <si>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</si>
  <si>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</si>
  <si>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</si>
  <si>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</si>
  <si>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</si>
  <si>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</si>
  <si>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</si>
  <si>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</si>
  <si>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</si>
  <si>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</si>
  <si>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</si>
  <si>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</si>
  <si>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</si>
  <si>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</si>
  <si>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</si>
  <si>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</si>
  <si>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</si>
  <si>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</si>
  <si>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</si>
  <si>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Opening price</t>
  </si>
  <si>
    <t>High</t>
  </si>
  <si>
    <t>Low</t>
  </si>
  <si>
    <t>Bid price</t>
  </si>
  <si>
    <t>Bid vol</t>
  </si>
  <si>
    <t>Ask price</t>
  </si>
  <si>
    <t>Ask vol</t>
  </si>
  <si>
    <t>Diff. to prev. day last</t>
  </si>
  <si>
    <t>Last price</t>
  </si>
  <si>
    <t>Date</t>
  </si>
  <si>
    <t>Time</t>
  </si>
  <si>
    <t>Daily settlem. price</t>
  </si>
  <si>
    <t>Traded contracts</t>
  </si>
  <si>
    <t>Open interest (adj.)</t>
  </si>
  <si>
    <t>Open interest date</t>
  </si>
  <si>
    <t>Last trading day</t>
  </si>
  <si>
    <t>Total</t>
  </si>
  <si>
    <t>Settlement</t>
  </si>
  <si>
    <t>EUREX</t>
  </si>
  <si>
    <t>Godmode</t>
  </si>
  <si>
    <t>Name</t>
  </si>
  <si>
    <t>Kurs</t>
  </si>
  <si>
    <t>+/- abs.</t>
  </si>
  <si>
    <t>+/- %</t>
  </si>
  <si>
    <t>Lang &amp; Schwarz</t>
  </si>
  <si>
    <t>Forex Capital Markets</t>
  </si>
  <si>
    <t>Schluss</t>
  </si>
  <si>
    <t>finanzen</t>
  </si>
  <si>
    <t>L&amp;S</t>
  </si>
  <si>
    <t>4.0</t>
  </si>
  <si>
    <t>OI-Abfrage</t>
  </si>
  <si>
    <t>Disclaimer / Haftungsausschluss
Diese Unterlage ist nach bestem Wissen und Gewissen sorgfälltig erstellt.
Alle Ausführungen dieser Unterlage dienen zu Informations- und Lernzwecken. Sie stellen in keinem Falle eine Aufforderung zum Handel mit den erwähnten Trading-lnstrumenten dar.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</si>
  <si>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Put Front</t>
  </si>
  <si>
    <t>Call Front</t>
  </si>
  <si>
    <t>Put +1</t>
  </si>
  <si>
    <t>Call +1</t>
  </si>
  <si>
    <t>PutFrontLast</t>
  </si>
  <si>
    <t>CallFrontLast</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</si>
  <si>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</si>
  <si>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</si>
  <si>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</si>
  <si>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</si>
  <si>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</si>
  <si>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</si>
  <si>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</si>
  <si>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</si>
  <si>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</si>
  <si>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</si>
  <si>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Vortag</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</si>
  <si>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</si>
  <si>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</si>
  <si>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</si>
  <si>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</si>
  <si>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</si>
  <si>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</si>
  <si>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</si>
  <si>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</si>
  <si>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</si>
  <si>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n.a.</t>
  </si>
  <si>
    <t>https://www.eurexchange.com/exchange-de/marktdaten/statistik/online-marktstatistiken/4302!onlineStats?productGroupId=13394&amp;productId=70044&amp;viewType=3&amp;busDate=20190215</t>
  </si>
  <si>
    <t>https://www.eurexchange.com/exchange-de/marktdaten/statistik/online-marktstatistiken/</t>
  </si>
  <si>
    <t>alternativ mit bereinigtem OI: https://www.eurexchange.com/exchange-de/produkte/idx/dax/DAX-Optionen-141164</t>
  </si>
  <si>
    <t>STARTED</t>
  </si>
  <si>
    <t>neu</t>
  </si>
  <si>
    <t>alt</t>
  </si>
  <si>
    <t>JFD Bank</t>
  </si>
  <si>
    <t>2</t>
  </si>
  <si>
    <t>© Detlef Dieball</t>
  </si>
  <si>
    <t>6.0</t>
  </si>
  <si>
    <t>Nicht mehr benötigte Abfragen eingestellt</t>
  </si>
  <si>
    <t>-</t>
  </si>
  <si>
    <t>Put</t>
  </si>
  <si>
    <t>Call</t>
  </si>
  <si>
    <t>Options-kontrakte gesamt</t>
  </si>
  <si>
    <t>Faktoren zur Erkennung von Ähnlichkeiten
(gelb formatiert)</t>
  </si>
  <si>
    <t>done</t>
  </si>
  <si>
    <t>Stück</t>
  </si>
  <si>
    <t>Geld</t>
  </si>
  <si>
    <t>Brief</t>
  </si>
  <si>
    <t>Stück2</t>
  </si>
  <si>
    <t>Indizes DE</t>
  </si>
  <si>
    <t>%</t>
  </si>
  <si>
    <t>Citi DAX</t>
  </si>
  <si>
    <t>L&amp;S DAX</t>
  </si>
  <si>
    <t>DAX®</t>
  </si>
  <si>
    <t>MDAX</t>
  </si>
  <si>
    <t>SDAX</t>
  </si>
  <si>
    <t>EUWAX Sentiment</t>
  </si>
  <si>
    <t>Column7</t>
  </si>
  <si>
    <t>Column8</t>
  </si>
  <si>
    <t>Column9</t>
  </si>
  <si>
    <t>Column10</t>
  </si>
  <si>
    <t>Column11</t>
  </si>
  <si>
    <t>Performance 1 Monat</t>
  </si>
  <si>
    <t>Volatilität 1 Monat</t>
  </si>
  <si>
    <t>Top-Aktien</t>
  </si>
  <si>
    <t>Hoch / Tief (1 Jahr)</t>
  </si>
  <si>
    <t>Performance 1 Jahr</t>
  </si>
  <si>
    <t>Volatilität 1 Jahr</t>
  </si>
  <si>
    <t>Flop-Aktien</t>
  </si>
  <si>
    <t>Erster</t>
  </si>
  <si>
    <t>Hoch</t>
  </si>
  <si>
    <t>Tief</t>
  </si>
  <si>
    <t>Stücke</t>
  </si>
  <si>
    <t>Volumen</t>
  </si>
  <si>
    <t>Pkt</t>
  </si>
  <si>
    <t>Kurse</t>
  </si>
  <si>
    <t>+/-</t>
  </si>
  <si>
    <t>DAX Futures</t>
  </si>
  <si>
    <t>7.0</t>
  </si>
  <si>
    <t>Detailgrafiken für Verfallswoche und -tag hinzugefügt und automatisiert, Disclaimer geändert</t>
  </si>
  <si>
    <t>min Kontrakte</t>
  </si>
  <si>
    <t>max. Differenz</t>
  </si>
  <si>
    <t>prozentual</t>
  </si>
  <si>
    <t>offene Optionen</t>
  </si>
  <si>
    <t>V10</t>
  </si>
  <si>
    <t>große (fast) ausgeglichene Optionsposition</t>
  </si>
  <si>
    <t>Basis (FDAX - XETRA 17:00)</t>
  </si>
  <si>
    <t>Abstand Basis</t>
  </si>
  <si>
    <t>8.0</t>
  </si>
  <si>
    <t>Eingeschränkte Basis-Version erzeugt und erweiterte Profi-Version (Test)</t>
  </si>
  <si>
    <t>max. call, put</t>
  </si>
  <si>
    <t>gerundet</t>
  </si>
  <si>
    <t>OI-Tabelle</t>
  </si>
  <si>
    <t>Nur Front-Monat betrachtet für den aktuellen Handelstag</t>
  </si>
  <si>
    <t>8.1</t>
  </si>
  <si>
    <t>Basis auf 0 Dezimale gerundet</t>
  </si>
  <si>
    <t>X</t>
  </si>
  <si>
    <t>Lang &amp; Schwarz weekend</t>
  </si>
  <si>
    <t>8.2</t>
  </si>
  <si>
    <t>pdf für Basis-Version herausgenommen und nach pdf erzeugen wieder zum ÜberhängeSheet wechseln, Hedge-Grafik eng. aus pdf herausgenommen, Abstand zur Basis herausgenommen</t>
  </si>
  <si>
    <t>Mailto</t>
  </si>
  <si>
    <t>Betreff</t>
  </si>
  <si>
    <t>Text</t>
  </si>
  <si>
    <t xml:space="preserve">Guten Morgen,
anbei die heutige OI-Tabelle.
Einen erfolgreichen Handelstag!
Mit freundlichen Grüßen,
Detlef Dieball
</t>
  </si>
  <si>
    <t>from</t>
  </si>
  <si>
    <t>detlefd@gmx.net</t>
  </si>
  <si>
    <t>Evangelos Gialouris - Minotaurus Capital Management' &lt;egialouris@minotauruscapital.com&gt;; 'Alex Maier - Personal' &lt;alexmais04@gmail.com&gt;; 'Panagiota Lika - Minotaurus Capital Management' &lt;plika@minotauruscapital.com&gt;</t>
  </si>
  <si>
    <t>Pfad</t>
  </si>
  <si>
    <t>dax-trader@t-online.de</t>
  </si>
  <si>
    <t>Test</t>
  </si>
  <si>
    <t>info@dieball.de</t>
  </si>
  <si>
    <t>Item:</t>
  </si>
  <si>
    <t xml:space="preserve">Guten Morgen Hans-Jürgen,
anbei die heutige OI-Tabelle.
Einen erfolgreichen Handelstag!
Mit freundlichen Grüßen,
Detlef Dieball
</t>
  </si>
  <si>
    <t>8.3</t>
  </si>
  <si>
    <t>automatische Mail und einfache pdf-Metadaten (Autor, Titel) herausgenommen, Pause eingefügt um die pdf Metadaten extern zu löschen</t>
  </si>
  <si>
    <t>8.4</t>
  </si>
  <si>
    <t>pdf erweitert automatisch bei Verfallswoche</t>
  </si>
  <si>
    <t>OpenInterest (adj/first)</t>
  </si>
  <si>
    <t>adj</t>
  </si>
  <si>
    <t>8.5</t>
  </si>
  <si>
    <t>Infos B36: Spalte OI adjusted (adj: Spalte 10) oder first (Spalte 9) der Eurex Daten</t>
  </si>
  <si>
    <t>Stuttgart</t>
  </si>
  <si>
    <t>8.6</t>
  </si>
  <si>
    <t>alte Godmode Abfragen und Tabellen gelöscht - nachdem die Webseite geändert wurde</t>
  </si>
  <si>
    <t>8.7</t>
  </si>
  <si>
    <t>automatische Skalierung für Summery und Test eingeführt</t>
  </si>
  <si>
    <t>8.8</t>
  </si>
  <si>
    <t>Berechnung des Zentralkurses im Modul Überhänge</t>
  </si>
  <si>
    <t>Anzahl</t>
  </si>
  <si>
    <t>gesamt</t>
  </si>
  <si>
    <t>Prof</t>
  </si>
  <si>
    <t>STOXX</t>
  </si>
  <si>
    <t>Bund</t>
  </si>
  <si>
    <t>Minotaurus</t>
  </si>
  <si>
    <t>8.9</t>
  </si>
  <si>
    <t>Zähler für versendete OI-Tabellen eingebaut =&gt; Info X9/10; Modul 3; Sub Mail</t>
  </si>
  <si>
    <t>klein</t>
  </si>
  <si>
    <t>Min=</t>
  </si>
  <si>
    <t>Max=</t>
  </si>
  <si>
    <t>finanzen.net</t>
  </si>
  <si>
    <t>Strike price</t>
  </si>
  <si>
    <t>Vers. num.</t>
  </si>
  <si>
    <t>16,000.00</t>
  </si>
  <si>
    <t>15,800.00</t>
  </si>
  <si>
    <t>15,700.00</t>
  </si>
  <si>
    <t>15,600.00</t>
  </si>
  <si>
    <t>15,500.00</t>
  </si>
  <si>
    <t>15,400.00</t>
  </si>
  <si>
    <t>15,300.00</t>
  </si>
  <si>
    <t>15,200.00</t>
  </si>
  <si>
    <t>15,100.00</t>
  </si>
  <si>
    <t>15,000.00</t>
  </si>
  <si>
    <t>14,900.00</t>
  </si>
  <si>
    <t>14,800.00</t>
  </si>
  <si>
    <t>14,750.00</t>
  </si>
  <si>
    <t>14,700.00</t>
  </si>
  <si>
    <t>14,650.00</t>
  </si>
  <si>
    <t>14,600.00</t>
  </si>
  <si>
    <t>14,550.00</t>
  </si>
  <si>
    <t>14,500.00</t>
  </si>
  <si>
    <t>14,450.00</t>
  </si>
  <si>
    <t>14,400.00</t>
  </si>
  <si>
    <t>14,350.00</t>
  </si>
  <si>
    <t>14,300.00</t>
  </si>
  <si>
    <t>14,250.00</t>
  </si>
  <si>
    <t>14,200.00</t>
  </si>
  <si>
    <t>14,100.00</t>
  </si>
  <si>
    <t>14,000.00</t>
  </si>
  <si>
    <t>13,900.00</t>
  </si>
  <si>
    <t>13,800.00</t>
  </si>
  <si>
    <t>13,700.00</t>
  </si>
  <si>
    <t>13,600.00</t>
  </si>
  <si>
    <t>13,500.00</t>
  </si>
  <si>
    <t>13,400.00</t>
  </si>
  <si>
    <t>13,300.00</t>
  </si>
  <si>
    <t>13,200.00</t>
  </si>
  <si>
    <t>13,100.00</t>
  </si>
  <si>
    <t>13,000.00</t>
  </si>
  <si>
    <t>12,900.00</t>
  </si>
  <si>
    <t>12,800.00</t>
  </si>
  <si>
    <t>12,700.00</t>
  </si>
  <si>
    <t>12,600.00</t>
  </si>
  <si>
    <t>12,500.00</t>
  </si>
  <si>
    <t>12,400.00</t>
  </si>
  <si>
    <t>12,200.00</t>
  </si>
  <si>
    <t>12,000.00</t>
  </si>
  <si>
    <t>11,800.00</t>
  </si>
  <si>
    <t>11,600.00</t>
  </si>
  <si>
    <t>11,000.00</t>
  </si>
  <si>
    <t>10,000.00</t>
  </si>
  <si>
    <t>https://www.eurexchange.com/ex-en/markets/idx/dax/70044!quotesSingleViewOption?callPut=Call&amp;maturityDate=202106</t>
  </si>
  <si>
    <t>https://www.eurexchange.com/ex-en/markets/idx/dax/70044!quotesSingleViewOption?callPut=Put&amp;maturityDate=202106</t>
  </si>
  <si>
    <t>https://www.eurexchange.com/ex-en/markets/idx/dax/70044!quotesSingleViewOption?callPut=Put&amp;maturityDate=202107</t>
  </si>
  <si>
    <t>https://www.eurexchange.com/ex-en/markets/idx/dax/70044!quotesSingleViewOption?callPut=Call&amp;maturityDate=202107</t>
  </si>
  <si>
    <t>alternativ</t>
  </si>
  <si>
    <t>Monat ändern!</t>
  </si>
  <si>
    <t>8.10</t>
  </si>
  <si>
    <t>H:\Detlef\Tradematiker\Research\Optionen\OI-Abfrage\send\OI-Abfrage 2021-6-11 V8.9.pdf</t>
  </si>
  <si>
    <t>H:\Detlef\Tradematiker\Research\Optionen\OI-Abfrage\send\Prof_OI-Tabelle2021-6-11 V8.9.pdf</t>
  </si>
  <si>
    <t>Verfallsdatum ist für die DAX und STOXX Optionen jeweils der 3. Freitag jedes Monats</t>
  </si>
  <si>
    <t>Tage bis zum Verfallsdatum incl. Wochenende und Feiertage</t>
  </si>
  <si>
    <t xml:space="preserve">kleiner Verfall: </t>
  </si>
  <si>
    <t>Verfall der Optionen</t>
  </si>
  <si>
    <t>großer Verfall:</t>
  </si>
  <si>
    <t>Future Delta Hedge</t>
  </si>
  <si>
    <t>Hedge an den Basispreisen im Future um Delta neutral zu sein</t>
  </si>
  <si>
    <t>Gamma</t>
  </si>
  <si>
    <t>Änderung des Deltas, wenn sich der Basispreis um 1 ändert, Beschleunigung der Preisänderung.</t>
  </si>
  <si>
    <t>Gamma long</t>
  </si>
  <si>
    <t>Gamma short</t>
  </si>
  <si>
    <t>Abschätzung des Hedgebedarfs</t>
  </si>
  <si>
    <t>Änderung des Optionspreises, wenn sich der Basispreis um 1 ändert.
Das Delta wird auch benutzt um die Ausübungswahrscheinlichkeit abzuschätzen:
Delta = 0,5 =&gt; 50% Wahrscheinlichkeit, dass die Option am Verfallstag mit Gewinn ausgeübt werden kann</t>
  </si>
  <si>
    <t>Gamma positiv
Der Theta-Gamma Optionshändler kann bei jeder Marktbewegung gewinnen =&gt; der Markt wird „klebrig“</t>
  </si>
  <si>
    <t>Gamma negativ
Bei jeder Marktbewegung muss der Theta-Gamma Optionshändler hedgen – in Bewegungsrichtung
=&gt; der Markt wird hektisch</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</si>
  <si>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</si>
  <si>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Verfall der Optionen und Futuresgleichzeitig (mehrere Interessenlagen kommen zusammen!) =&gt; auf neuen Future-Kontrakt updaten</t>
  </si>
  <si>
    <t>Glossar</t>
  </si>
  <si>
    <t>komplett</t>
  </si>
  <si>
    <t>Ingbert Wenz &lt;ingbert.wenz@web.de&gt;</t>
  </si>
  <si>
    <t xml:space="preserve">Guten Morgen Herr Wenz,
anbei die heutige OI-Tabelle.
Einen erfolgreichen Handelstag!
Mit freundlichen Grüßen,
Detlef Dieball
</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</si>
  <si>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diesen Inhalten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</si>
  <si>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Glossar und zusätzliche Versand-Email-Adressen hinzugefügt, Disclaimer erweitert</t>
  </si>
  <si>
    <t>TecDAX</t>
  </si>
  <si>
    <t>VDAX-New</t>
  </si>
  <si>
    <t>let</t>
  </si>
  <si>
    <t xml:space="preserve">    Quelle = Web.Page(Web.Contents("https://www.finanzen.net/index/vdax-new-2m")),</t>
  </si>
  <si>
    <t xml:space="preserve">    Data2 = Quelle{2}[Data],</t>
  </si>
  <si>
    <t xml:space="preserve">    #"Geänderter Typ" = Table.TransformColumnTypes(Data2,{{"Datum", Int64.Type}, {"Eröffnung", type number}, {"Schluss", type number}})</t>
  </si>
  <si>
    <t>in</t>
  </si>
  <si>
    <t xml:space="preserve">    #"Geänderter Typ"</t>
  </si>
  <si>
    <t xml:space="preserve">    Data2 = Quelle{1}[Data],</t>
  </si>
  <si>
    <t>Tobias Marciniak &lt;tobias_marciniak@web.de&gt;</t>
  </si>
  <si>
    <t xml:space="preserve">Guten Morgen Herr Marciniak,
anbei die heutige OI-Tabelle.
Einen erfolgreichen Handelstag!
Mit freundlichen Grüßen,
Detlef Dieball
</t>
  </si>
  <si>
    <t>Die September-Angebote 14.9. – 24.09.2021</t>
  </si>
  <si>
    <t>Options-Analysen:</t>
  </si>
  <si>
    <r>
      <t>OI-Tabelle FDAX Professionell</t>
    </r>
    <r>
      <rPr>
        <sz val="11"/>
        <color theme="1"/>
        <rFont val="Calibri"/>
        <family val="2"/>
        <scheme val="minor"/>
      </rPr>
      <t xml:space="preserve"> </t>
    </r>
  </si>
  <si>
    <t>regulär 24,00€/M  Minotaurus-Kunden 19,00€/M</t>
  </si>
  <si>
    <t xml:space="preserve">Nur im September: </t>
  </si>
  <si>
    <t xml:space="preserve">die ersten 3 Monate: 13,00€/M </t>
  </si>
  <si>
    <t>danach 18,00€/M</t>
  </si>
  <si>
    <t>Only Verfallswoche - 5 Analysen</t>
  </si>
  <si>
    <t>(Mo- Fr der Verfallswoche):  8,00€/M</t>
  </si>
  <si>
    <t>OI-Tabelle STOXX</t>
  </si>
  <si>
    <t xml:space="preserve">Nur im September und nur für </t>
  </si>
  <si>
    <t xml:space="preserve">Minotaurus-Kunden: </t>
  </si>
  <si>
    <t xml:space="preserve">die ersten 3 Monate: 10,00€/M </t>
  </si>
  <si>
    <t>danach 15,00€/M</t>
  </si>
  <si>
    <t>Versand per Mail, Kündigungsfrist 1 Woche zum Monatsende</t>
  </si>
  <si>
    <t>Weitere Angebote</t>
  </si>
  <si>
    <t>Programmierungen</t>
  </si>
  <si>
    <t xml:space="preserve">Algo-Entwicklungen </t>
  </si>
  <si>
    <t>Nach Aufwand</t>
  </si>
  <si>
    <t>Backtesting</t>
  </si>
  <si>
    <t>Analysen und Statistiken</t>
  </si>
  <si>
    <t>Alle Preise enthalten 19% Mehrwertsteuer</t>
  </si>
  <si>
    <t>Ing.-Büro Dieball   Oderstr.8    01109 Dresden   0351 84 722 726   info@dieball.de</t>
  </si>
  <si>
    <t xml:space="preserve">regulär 24,00€/M  </t>
  </si>
  <si>
    <t>danach 19,00€/M</t>
  </si>
  <si>
    <t xml:space="preserve">regulär 21,00€/M  </t>
  </si>
  <si>
    <t>danach 17,00€/M</t>
  </si>
  <si>
    <t>Allgemein</t>
  </si>
  <si>
    <t>Base</t>
  </si>
  <si>
    <t>nein</t>
  </si>
  <si>
    <t>Angebote (nein/aktiv)</t>
  </si>
  <si>
    <t>14,150.00</t>
  </si>
  <si>
    <t>14,050.00</t>
  </si>
  <si>
    <t>13,950.00</t>
  </si>
  <si>
    <t>LS Exchange</t>
  </si>
  <si>
    <t>onvista</t>
  </si>
  <si>
    <t>morgen</t>
  </si>
  <si>
    <t>8.11</t>
  </si>
  <si>
    <t>Speicherpfad</t>
  </si>
  <si>
    <t>Neues Abfragedatum automatisiert - jetzt nur nuch auf "3. neues Abfragedatum" Clicken incl. Workbook speichern</t>
  </si>
  <si>
    <t>13,850.00</t>
  </si>
  <si>
    <t>Bug für Dienstagsberechnung gefixed( Modul 2)</t>
  </si>
  <si>
    <t>klein/ groß</t>
  </si>
  <si>
    <t>8.12</t>
  </si>
  <si>
    <t>Modul2 , Sub UpdateAbfragen gespeicherte Datei mit neuesm Datum der Öffnen-Liste hinzugefügt über Attribut AddToMru + Konflikt-Dialog bei Speicherbroblemen</t>
  </si>
  <si>
    <t>Call Heute</t>
  </si>
  <si>
    <t>Put Heute</t>
  </si>
  <si>
    <t>Put+1 Heute</t>
  </si>
  <si>
    <t>Call+1 Heute</t>
  </si>
  <si>
    <t>8.13</t>
  </si>
  <si>
    <t>Update der Call/Put (+1) Heute mit Monats/Jahr  bei Kontraktupdate</t>
  </si>
  <si>
    <t>ARIVA Indikation</t>
  </si>
  <si>
    <t>19,50€/M</t>
  </si>
  <si>
    <t>Preise</t>
  </si>
  <si>
    <t>8.14</t>
  </si>
  <si>
    <t>Preis Sheet hinzugefügt</t>
  </si>
  <si>
    <r>
      <t>OI-Tabelle FDAX Professionell</t>
    </r>
    <r>
      <rPr>
        <sz val="12"/>
        <color theme="1"/>
        <rFont val="Calibri"/>
        <family val="2"/>
        <scheme val="minor"/>
      </rPr>
      <t xml:space="preserve"> </t>
    </r>
  </si>
  <si>
    <t>TTMzero Indikation</t>
  </si>
  <si>
    <t>Speicherpfad STOXX</t>
  </si>
  <si>
    <t>15,772.56 Pkt</t>
  </si>
  <si>
    <t>15,790.98 Pkt</t>
  </si>
  <si>
    <t>01/19/2022</t>
  </si>
  <si>
    <t>15,851.00 Pkt</t>
  </si>
  <si>
    <t>15,809.72 Pkt</t>
  </si>
  <si>
    <t>07:40:53 AM</t>
  </si>
  <si>
    <t>15,849.36 Pkt</t>
  </si>
  <si>
    <t>15,774.93 Pkt</t>
  </si>
  <si>
    <t>07:40:04 AM</t>
  </si>
  <si>
    <t>15,845.40 Pkt</t>
  </si>
  <si>
    <t>15,775.60 Pkt</t>
  </si>
  <si>
    <t>07:40:52 AM</t>
  </si>
  <si>
    <t>15,849.43 Pkt</t>
  </si>
  <si>
    <t>15,779.86 Pkt</t>
  </si>
  <si>
    <t>15,765.00 Pkt</t>
  </si>
  <si>
    <t>15,758.12 Pkt</t>
  </si>
  <si>
    <t>13,750.00</t>
  </si>
  <si>
    <t>13,650.00</t>
  </si>
  <si>
    <t>13,550.00</t>
  </si>
  <si>
    <t>STOXX_OI-Tabelle</t>
  </si>
  <si>
    <t>Anh &lt;anh.tranquoc@gmx.de&gt;</t>
  </si>
  <si>
    <t xml:space="preserve">Guten Morgen Anh,
anbei die heutige STOXX OI-Tabelle.
Einen erfolgreichen Handelstag!
Mit freundlichen Grüßen,
Detlef Dieball
</t>
  </si>
  <si>
    <t>8.15</t>
  </si>
  <si>
    <t>PfadSTOXX</t>
  </si>
  <si>
    <t>STOXX Kunden bei Mail senden hinzugefügt, pdf + prof pdf zusammengefügt, Verfall wird automatisch erkannt</t>
  </si>
  <si>
    <t>13,450.00</t>
  </si>
  <si>
    <t>13,350.00</t>
  </si>
  <si>
    <t>13,250.00</t>
  </si>
  <si>
    <t>13,150.00</t>
  </si>
  <si>
    <t>13,050.00</t>
  </si>
  <si>
    <t>12,950.00</t>
  </si>
  <si>
    <t>12,850.00</t>
  </si>
  <si>
    <t>12,750.00</t>
  </si>
  <si>
    <t>12,650.00</t>
  </si>
  <si>
    <t>16.302,00 / 12.433,50</t>
  </si>
  <si>
    <t>45,09 / 14,99</t>
  </si>
  <si>
    <t>Der Versand erholgt handelstäglich, es sei denn durch höhere Gewalt kann keine Berechnung erfolgen oder nicht versendet werden (Ausfall Internet, Strom, keine bereitgestellten Daten, Krankheit, Krieg,...)</t>
  </si>
  <si>
    <t>Christoph-Maximilian Zeitler &lt;c.m.zeitler@email.de&gt;</t>
  </si>
  <si>
    <t xml:space="preserve">Guten Morgen Herr Dr. Zeitler,
anbei die heutige OI-Tabelle.
Einen erfolgreichen Handelstag!
Mit freundlichen Grüßen,
Detlef Dieball
</t>
  </si>
  <si>
    <t>Demo</t>
  </si>
  <si>
    <t>9,000.00</t>
  </si>
  <si>
    <t>Hoch / Tief (gestern)</t>
  </si>
  <si>
    <t>kid-trading@gmx.de</t>
  </si>
  <si>
    <t xml:space="preserve">Guten Morgen Herr Behr,
anbei die heutige OI-Tabelle.
Einen erfolgreichen Handelstag!
Mit freundlichen Grüßen,
Detlef Dieball
</t>
  </si>
  <si>
    <t>let
    Quelle = Web.Page(Web.Contents("https://www.eurexchange.com/ex-en/markets/idx/dax/70044!quotesSingleViewOption?callPut=Put&amp;maturityDate=20227")),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</si>
  <si>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</si>
  <si>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14.610,00 / 14.457,50</t>
  </si>
  <si>
    <t>23,07 / 21,98</t>
  </si>
  <si>
    <t>let
    Quelle = Web.Page(Web.Contents("https://www.eurexchange.com/ex-en/markets/idx/dax/70044!quotesSingleViewOption?callPut=Put&amp;maturityDate=20228")),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</si>
  <si>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</si>
  <si>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11,500.00</t>
  </si>
  <si>
    <t>-1; 07.10.2022</t>
  </si>
  <si>
    <t>Pkt *</t>
  </si>
  <si>
    <t>ende</t>
  </si>
  <si>
    <t>14,950.00</t>
  </si>
  <si>
    <t>14,850.00</t>
  </si>
  <si>
    <t>15,350.00</t>
  </si>
  <si>
    <t>15,250.00</t>
  </si>
  <si>
    <t>15,150.00</t>
  </si>
  <si>
    <t>15,050.00</t>
  </si>
  <si>
    <t>15,550.00</t>
  </si>
  <si>
    <t>15,450.00</t>
  </si>
  <si>
    <t>15,650.00</t>
  </si>
  <si>
    <t>let
    Quelle = Web.Page(Web.Contents("https://www.eurexchange.com/ex-en/markets/idx/dax/70044!quotesSingleViewOption?callPut=Call&amp;maturityDate=202301")),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</si>
  <si>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15,750.00</t>
  </si>
  <si>
    <t>0.90</t>
  </si>
  <si>
    <t>01/09/2023</t>
  </si>
  <si>
    <t>0.60</t>
  </si>
  <si>
    <t>16,050.00</t>
  </si>
  <si>
    <t>15,950.00</t>
  </si>
  <si>
    <t>15,900.00</t>
  </si>
  <si>
    <t>15,850.00</t>
  </si>
  <si>
    <t>16,200.00</t>
  </si>
  <si>
    <t>01/12/2023</t>
  </si>
  <si>
    <t>16,150.00</t>
  </si>
  <si>
    <t>16,100.00</t>
  </si>
  <si>
    <t>01/11/2023</t>
  </si>
  <si>
    <t>17,000.00</t>
  </si>
  <si>
    <t>01/13/2023</t>
  </si>
  <si>
    <t>16,800.00</t>
  </si>
  <si>
    <t>16,600.00</t>
  </si>
  <si>
    <t>16,400.00</t>
  </si>
  <si>
    <t>16,300.00</t>
  </si>
  <si>
    <t>16,250.00</t>
  </si>
  <si>
    <t>01/16/2023</t>
  </si>
  <si>
    <t>16,350.00</t>
  </si>
  <si>
    <t>01/17/2023</t>
  </si>
  <si>
    <t>16,450.00</t>
  </si>
  <si>
    <t>01/19/2023</t>
  </si>
  <si>
    <t>01/20/2023</t>
  </si>
  <si>
    <t>11,400.00</t>
  </si>
  <si>
    <t>11,200.00</t>
  </si>
  <si>
    <t>10,800.00</t>
  </si>
  <si>
    <t>10,600.00</t>
  </si>
  <si>
    <t>10,400.00</t>
  </si>
  <si>
    <t>10,200.00</t>
  </si>
  <si>
    <t>9,800.00</t>
  </si>
  <si>
    <t>9,600.00</t>
  </si>
  <si>
    <t>9,400.00</t>
  </si>
  <si>
    <t>9,200.00</t>
  </si>
  <si>
    <t>01/23/2023</t>
  </si>
  <si>
    <t>01/24/2023</t>
  </si>
  <si>
    <t>2.70</t>
  </si>
  <si>
    <t>1.60</t>
  </si>
  <si>
    <t>0.50</t>
  </si>
  <si>
    <t>01/26/2023</t>
  </si>
  <si>
    <t>1.10</t>
  </si>
  <si>
    <t>0.70</t>
  </si>
  <si>
    <t>0.10</t>
  </si>
  <si>
    <t>01/27/2023</t>
  </si>
  <si>
    <t>0.20</t>
  </si>
  <si>
    <t>0.30</t>
  </si>
  <si>
    <t>01/30/2023</t>
  </si>
  <si>
    <t>0.80</t>
  </si>
  <si>
    <t>1.00</t>
  </si>
  <si>
    <t>1.20</t>
  </si>
  <si>
    <t>02/03/2023</t>
  </si>
  <si>
    <t>2.30</t>
  </si>
  <si>
    <t>02/06/2023</t>
  </si>
  <si>
    <t>02/07/2023</t>
  </si>
  <si>
    <t>02/08/2023</t>
  </si>
  <si>
    <t>16,750.00</t>
  </si>
  <si>
    <t>16,700.00</t>
  </si>
  <si>
    <t>16,650.00</t>
  </si>
  <si>
    <t>16,550.00</t>
  </si>
  <si>
    <t>16,500.00</t>
  </si>
  <si>
    <t>02/10/2023</t>
  </si>
  <si>
    <t>02/13/2023</t>
  </si>
  <si>
    <t>02/14/2023</t>
  </si>
  <si>
    <t>02/15/2023</t>
  </si>
  <si>
    <t>1.90</t>
  </si>
  <si>
    <t>1.50</t>
  </si>
  <si>
    <t>22,000.00</t>
  </si>
  <si>
    <t>02/24/2023</t>
  </si>
  <si>
    <t>21,000.00</t>
  </si>
  <si>
    <t>20,000.00</t>
  </si>
  <si>
    <t>1.40</t>
  </si>
  <si>
    <t>19,500.00</t>
  </si>
  <si>
    <t>19,000.00</t>
  </si>
  <si>
    <t>18,600.00</t>
  </si>
  <si>
    <t>18,500.00</t>
  </si>
  <si>
    <t>18,400.00</t>
  </si>
  <si>
    <t>18,200.00</t>
  </si>
  <si>
    <t>18,000.00</t>
  </si>
  <si>
    <t>17,800.00</t>
  </si>
  <si>
    <t>17,600.00</t>
  </si>
  <si>
    <t>17,500.00</t>
  </si>
  <si>
    <t>17,400.00</t>
  </si>
  <si>
    <t>17,200.00</t>
  </si>
  <si>
    <t>17,100.00</t>
  </si>
  <si>
    <t>02/22/2023</t>
  </si>
  <si>
    <t>02/21/2023</t>
  </si>
  <si>
    <t>16,900.00</t>
  </si>
  <si>
    <t>2.50</t>
  </si>
  <si>
    <t>3.10</t>
  </si>
  <si>
    <t>02/20/2023</t>
  </si>
  <si>
    <t>02/27/2023</t>
  </si>
  <si>
    <t>02/17/2023</t>
  </si>
  <si>
    <t>01/31/2023</t>
  </si>
  <si>
    <t>12,300.00</t>
  </si>
  <si>
    <t>12,100.00</t>
  </si>
  <si>
    <t>11,900.00</t>
  </si>
  <si>
    <t>11,700.00</t>
  </si>
  <si>
    <t>11,300.00</t>
  </si>
  <si>
    <t>11,100.00</t>
  </si>
  <si>
    <t>10,900.00</t>
  </si>
  <si>
    <t>8,800.00</t>
  </si>
  <si>
    <t>8,600.00</t>
  </si>
  <si>
    <t>8,400.00</t>
  </si>
  <si>
    <t>8,200.00</t>
  </si>
  <si>
    <t>8,000.00</t>
  </si>
  <si>
    <t>7,800.00</t>
  </si>
  <si>
    <t>7,600.00</t>
  </si>
  <si>
    <t>7,400.00</t>
  </si>
  <si>
    <t>7,200.00</t>
  </si>
  <si>
    <t>7,000.00</t>
  </si>
  <si>
    <t>6,500.00</t>
  </si>
  <si>
    <t>6,000.00</t>
  </si>
  <si>
    <t>5,500.00</t>
  </si>
  <si>
    <t>5,000.00</t>
  </si>
  <si>
    <t>4,500.00</t>
  </si>
  <si>
    <t>02/28/2023</t>
  </si>
  <si>
    <t>1.30</t>
  </si>
  <si>
    <t>0.40</t>
  </si>
  <si>
    <t>03/01/2023</t>
  </si>
  <si>
    <t>5.60</t>
  </si>
  <si>
    <t>6.10</t>
  </si>
  <si>
    <t>3.50</t>
  </si>
  <si>
    <t>2.10</t>
  </si>
  <si>
    <t>03/02/2023</t>
  </si>
  <si>
    <t>03/03/2023</t>
  </si>
  <si>
    <t>03/07/2023</t>
  </si>
  <si>
    <t>16,850.00</t>
  </si>
  <si>
    <t>03/06/2023</t>
  </si>
  <si>
    <t>03/08/2023</t>
  </si>
  <si>
    <t>03/09/2023</t>
  </si>
  <si>
    <t>33.50</t>
  </si>
  <si>
    <t>8.70</t>
  </si>
  <si>
    <t>03/14/2023</t>
  </si>
  <si>
    <t>03/13/2023</t>
  </si>
  <si>
    <t>03/10/2023</t>
  </si>
  <si>
    <t>2.90</t>
  </si>
  <si>
    <t>4.00</t>
  </si>
  <si>
    <t>5.50</t>
  </si>
  <si>
    <t>7.70</t>
  </si>
  <si>
    <t>10.70</t>
  </si>
  <si>
    <t>15.00</t>
  </si>
  <si>
    <t>21.00</t>
  </si>
  <si>
    <t>29.30</t>
  </si>
  <si>
    <t>40.20</t>
  </si>
  <si>
    <t>54.10</t>
  </si>
  <si>
    <t>71.30</t>
  </si>
  <si>
    <t>92.00</t>
  </si>
  <si>
    <t>116.10</t>
  </si>
  <si>
    <t>143.70</t>
  </si>
  <si>
    <t>174.30</t>
  </si>
  <si>
    <t>207.90</t>
  </si>
  <si>
    <t>244.00</t>
  </si>
  <si>
    <t>282.30</t>
  </si>
  <si>
    <t>322.50</t>
  </si>
  <si>
    <t>364.30</t>
  </si>
  <si>
    <t>407.40</t>
  </si>
  <si>
    <t>451.80</t>
  </si>
  <si>
    <t>497.20</t>
  </si>
  <si>
    <t>543.40</t>
  </si>
  <si>
    <t>590.40</t>
  </si>
  <si>
    <t>638.10</t>
  </si>
  <si>
    <t>686.20</t>
  </si>
  <si>
    <t>734.70</t>
  </si>
  <si>
    <t>783.60</t>
  </si>
  <si>
    <t>832.60</t>
  </si>
  <si>
    <t>881.70</t>
  </si>
  <si>
    <t>931.00</t>
  </si>
  <si>
    <t>980.40</t>
  </si>
  <si>
    <t>1,029.90</t>
  </si>
  <si>
    <t>1,079.40</t>
  </si>
  <si>
    <t>1,129.00</t>
  </si>
  <si>
    <t>1,178.60</t>
  </si>
  <si>
    <t>1,228.30</t>
  </si>
  <si>
    <t>1,278.00</t>
  </si>
  <si>
    <t>1,327.80</t>
  </si>
  <si>
    <t>1,377.60</t>
  </si>
  <si>
    <t>1,427.40</t>
  </si>
  <si>
    <t>1,477.20</t>
  </si>
  <si>
    <t>1,527.00</t>
  </si>
  <si>
    <t>1,576.80</t>
  </si>
  <si>
    <t>1,626.60</t>
  </si>
  <si>
    <t>1,676.40</t>
  </si>
  <si>
    <t>1,726.20</t>
  </si>
  <si>
    <t>1,776.00</t>
  </si>
  <si>
    <t>1,825.80</t>
  </si>
  <si>
    <t>1,875.60</t>
  </si>
  <si>
    <t>1,925.50</t>
  </si>
  <si>
    <t>1,975.30</t>
  </si>
  <si>
    <t>2,025.20</t>
  </si>
  <si>
    <t>2,075.10</t>
  </si>
  <si>
    <t>2,125.00</t>
  </si>
  <si>
    <t>2,174.80</t>
  </si>
  <si>
    <t>2,224.70</t>
  </si>
  <si>
    <t>2,274.70</t>
  </si>
  <si>
    <t>2,324.60</t>
  </si>
  <si>
    <t>2,374.50</t>
  </si>
  <si>
    <t>2,424.40</t>
  </si>
  <si>
    <t>2,474.40</t>
  </si>
  <si>
    <t>2,524.30</t>
  </si>
  <si>
    <t>2,574.20</t>
  </si>
  <si>
    <t>2,624.20</t>
  </si>
  <si>
    <t>2,724.10</t>
  </si>
  <si>
    <t>2,824.00</t>
  </si>
  <si>
    <t>2,923.90</t>
  </si>
  <si>
    <t>3,023.80</t>
  </si>
  <si>
    <t>3,123.70</t>
  </si>
  <si>
    <t>3,223.70</t>
  </si>
  <si>
    <t>3,323.60</t>
  </si>
  <si>
    <t>3,423.60</t>
  </si>
  <si>
    <t>3,523.50</t>
  </si>
  <si>
    <t>3,623.50</t>
  </si>
  <si>
    <t>3,723.40</t>
  </si>
  <si>
    <t>3,823.40</t>
  </si>
  <si>
    <t>3,923.30</t>
  </si>
  <si>
    <t>4,023.30</t>
  </si>
  <si>
    <t>4,123.30</t>
  </si>
  <si>
    <t>4,223.20</t>
  </si>
  <si>
    <t>4,323.20</t>
  </si>
  <si>
    <t>4,423.10</t>
  </si>
  <si>
    <t>4,623.10</t>
  </si>
  <si>
    <t>4,823.00</t>
  </si>
  <si>
    <t>5,023.00</t>
  </si>
  <si>
    <t>5,222.90</t>
  </si>
  <si>
    <t>5,422.90</t>
  </si>
  <si>
    <t>5,622.90</t>
  </si>
  <si>
    <t>5,822.80</t>
  </si>
  <si>
    <t>6,022.80</t>
  </si>
  <si>
    <t>6,222.70</t>
  </si>
  <si>
    <t>6,422.70</t>
  </si>
  <si>
    <t>6,622.60</t>
  </si>
  <si>
    <t>6,822.60</t>
  </si>
  <si>
    <t>7,022.60</t>
  </si>
  <si>
    <t>7,222.50</t>
  </si>
  <si>
    <t>7,422.50</t>
  </si>
  <si>
    <t>7,622.40</t>
  </si>
  <si>
    <t>7,822.40</t>
  </si>
  <si>
    <t>8,022.40</t>
  </si>
  <si>
    <t>8,222.30</t>
  </si>
  <si>
    <t>8,722.20</t>
  </si>
  <si>
    <t>9,222.10</t>
  </si>
  <si>
    <t>9,722.00</t>
  </si>
  <si>
    <t>10,221.90</t>
  </si>
  <si>
    <t>10,721.80</t>
  </si>
  <si>
    <t>6,774.60</t>
  </si>
  <si>
    <t>5,774.80</t>
  </si>
  <si>
    <t>4,775.00</t>
  </si>
  <si>
    <t>4,275.10</t>
  </si>
  <si>
    <t>3,775.20</t>
  </si>
  <si>
    <t>3,375.30</t>
  </si>
  <si>
    <t>3,275.30</t>
  </si>
  <si>
    <t>3,175.40</t>
  </si>
  <si>
    <t>2,975.40</t>
  </si>
  <si>
    <t>2,775.40</t>
  </si>
  <si>
    <t>2,575.50</t>
  </si>
  <si>
    <t>2,375.50</t>
  </si>
  <si>
    <t>2,275.50</t>
  </si>
  <si>
    <t>2,175.60</t>
  </si>
  <si>
    <t>1,975.60</t>
  </si>
  <si>
    <t>1,775.60</t>
  </si>
  <si>
    <t>1,675.70</t>
  </si>
  <si>
    <t>1,625.70</t>
  </si>
  <si>
    <t>1,575.70</t>
  </si>
  <si>
    <t>1,525.70</t>
  </si>
  <si>
    <t>1,475.70</t>
  </si>
  <si>
    <t>1,425.70</t>
  </si>
  <si>
    <t>1,375.80</t>
  </si>
  <si>
    <t>1,325.80</t>
  </si>
  <si>
    <t>1,275.80</t>
  </si>
  <si>
    <t>1,225.90</t>
  </si>
  <si>
    <t>1,175.90</t>
  </si>
  <si>
    <t>1,125.90</t>
  </si>
  <si>
    <t>1,076.00</t>
  </si>
  <si>
    <t>1,026.10</t>
  </si>
  <si>
    <t>976.10</t>
  </si>
  <si>
    <t>926.30</t>
  </si>
  <si>
    <t>876.40</t>
  </si>
  <si>
    <t>826.70</t>
  </si>
  <si>
    <t>777.00</t>
  </si>
  <si>
    <t>727.40</t>
  </si>
  <si>
    <t>678.00</t>
  </si>
  <si>
    <t>628.80</t>
  </si>
  <si>
    <t>579.90</t>
  </si>
  <si>
    <t>531.40</t>
  </si>
  <si>
    <t>483.60</t>
  </si>
  <si>
    <t>436.60</t>
  </si>
  <si>
    <t>390.90</t>
  </si>
  <si>
    <t>347.00</t>
  </si>
  <si>
    <t>305.20</t>
  </si>
  <si>
    <t>266.10</t>
  </si>
  <si>
    <t>230.10</t>
  </si>
  <si>
    <t>197.30</t>
  </si>
  <si>
    <t>168.00</t>
  </si>
  <si>
    <t>142.10</t>
  </si>
  <si>
    <t>119.70</t>
  </si>
  <si>
    <t>100.40</t>
  </si>
  <si>
    <t>83.90</t>
  </si>
  <si>
    <t>70.00</t>
  </si>
  <si>
    <t>58.40</t>
  </si>
  <si>
    <t>48.60</t>
  </si>
  <si>
    <t>40.40</t>
  </si>
  <si>
    <t>27.90</t>
  </si>
  <si>
    <t>23.30</t>
  </si>
  <si>
    <t>19.50</t>
  </si>
  <si>
    <t>16.60</t>
  </si>
  <si>
    <t>14.20</t>
  </si>
  <si>
    <t>12.30</t>
  </si>
  <si>
    <t>10.90</t>
  </si>
  <si>
    <t>9.70</t>
  </si>
  <si>
    <t>7.90</t>
  </si>
  <si>
    <t>7.20</t>
  </si>
  <si>
    <t>6.60</t>
  </si>
  <si>
    <t>5.20</t>
  </si>
  <si>
    <t>4.90</t>
  </si>
  <si>
    <t>4.50</t>
  </si>
  <si>
    <t>4.30</t>
  </si>
  <si>
    <t>3.90</t>
  </si>
  <si>
    <t>3.70</t>
  </si>
  <si>
    <t>3.30</t>
  </si>
  <si>
    <t>2.20</t>
  </si>
  <si>
    <t>2.00</t>
  </si>
  <si>
    <t>1.70</t>
  </si>
  <si>
    <t>C:\Detlef\Tradematiker\Research\Optionen\OI-Abfrage</t>
  </si>
  <si>
    <t>C:\Detlef\Tradematiker\Research\Optionen\OI-Abfrage\send</t>
  </si>
  <si>
    <t>C:\Detlef\Tradematiker\Research\Optionen\OI-Abfrage\STOXX</t>
  </si>
  <si>
    <t>Ing.-Büro Dieball   Oderstr.8    01109 Dresden      OI-Tabellen@gmx.de</t>
  </si>
  <si>
    <t>let
    Quelle = Web.Page(Web.Contents("https://www.eurexchange.com/ex-en/markets/idx/dax/70044!quotesSingleViewOption?callPut=Call&amp;maturityDate=202308")),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</si>
  <si>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Web.Page(Web.Contents("https://www.eurexchange.com/ex-en/markets/idx/dax/70044!quotesSingleViewOption?callPut=Put&amp;maturityDate=202308")),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</si>
  <si>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Web.Page(Web.Contents("https://www.eurexchange.com/exchange-de/marktdaten/statistik/online-marktstatistiken/4302!onlineStats?productGroupId=13394&amp;productId=70044&amp;viewType=3&amp;cp=Put&amp;month=08&amp;year=2023&amp;busDate=20230811")),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in
    #"Geänderter Typ"</t>
  </si>
  <si>
    <t>let
    Quelle = Web.Page(Web.Contents("https://www.eurexchange.com/exchange-de/marktdaten/statistik/online-marktstatistiken/4302!onlineStats?productGroupId=13394&amp;productId=70044&amp;viewType=3&amp;cp=Call&amp;month=08&amp;year=2023&amp;busDate=20230811")),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</si>
  <si>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</si>
  <si>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</si>
  <si>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</si>
  <si>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</si>
  <si>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9.00</t>
  </si>
  <si>
    <t>Python auslesen der Eurexdaten via api, das Python script kopiert die Daten in diese Excel Tabelle</t>
  </si>
  <si>
    <t>PS</t>
  </si>
  <si>
    <t>update fertig</t>
  </si>
  <si>
    <t>10</t>
  </si>
  <si>
    <t>11</t>
  </si>
  <si>
    <t>callOrPut</t>
  </si>
  <si>
    <t>strike</t>
  </si>
  <si>
    <t>versionNumber</t>
  </si>
  <si>
    <t>volume</t>
  </si>
  <si>
    <t>openInterest</t>
  </si>
  <si>
    <t>open</t>
  </si>
  <si>
    <t>high</t>
  </si>
  <si>
    <t>low</t>
  </si>
  <si>
    <t>last</t>
  </si>
  <si>
    <t>dSettle</t>
  </si>
  <si>
    <t>C:\Detlef\Tradematiker\Research\Optionen\OI-Abfrage\send\OI-Abfrage 2023-9-18 V9.00.pdf</t>
  </si>
  <si>
    <t>C:\Detlef\Tradematiker\Research\Optionen\OI-Abfrage\send\STOXX OI-Abfrage 2023-9-18 V9.00.pdf</t>
  </si>
  <si>
    <t>C:\Detlef\Tradematiker\Research\Optionen\OI-Abfrage\send\Prof_OI-Tabelle2023-9-18 V9.00.pdf</t>
  </si>
  <si>
    <t>17.09. 18:57:00</t>
  </si>
  <si>
    <t>15.864,00 €</t>
  </si>
  <si>
    <t>17.09. 18:55:00</t>
  </si>
  <si>
    <t>15.867,00 €</t>
  </si>
  <si>
    <t>17.09. 18:52:00</t>
  </si>
  <si>
    <t>17.09. 18:49:00</t>
  </si>
  <si>
    <t>17.09. 18:46:00</t>
  </si>
  <si>
    <t>17.09. 18:43:00</t>
  </si>
  <si>
    <t>17.09. 18:40:00</t>
  </si>
  <si>
    <t>17.09. 18:37:00</t>
  </si>
  <si>
    <t>17.09. 18:34:00</t>
  </si>
  <si>
    <t>C:\Detlef\Tradematiker\Research\Optionen\OI-Abfrage\STOXX\STOXX_OI-Abfrage 2023-09-18 V9.00.xlsm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</si>
</sst>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409]d\-mmm\-yy;@"/>
    <numFmt numFmtId="167" formatCode="[$-F400]h:mm:ss\ AM/PM"/>
    <numFmt numFmtId="168" formatCode="#,##0.00\ &quot;€&quot;"/>
  </numFmts>
  <fonts count="35"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b/>
      <i/>
      <sz val="22"/>
      <color theme="1"/>
      <name val="Arial"/>
      <family val="2"/>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
      <b/>
      <i/>
      <sz val="8"/>
      <color theme="1"/>
      <name val="Calibri"/>
      <family val="2"/>
      <scheme val="minor"/>
    </font>
    <font>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1"/>
      <name val="Calibri"/>
      <family val="2"/>
    </font>
    <font>
      <sz val="8"/>
      <name val="Calibri"/>
      <family val="2"/>
      <scheme val="minor"/>
    </font>
    <font>
      <b/>
      <i/>
      <sz val="12"/>
      <color theme="1"/>
      <name val="Calibri"/>
      <family val="2"/>
      <scheme val="minor"/>
    </font>
    <font>
      <i/>
      <sz val="22"/>
      <color theme="1"/>
      <name val="Calibri"/>
      <family val="2"/>
      <scheme val="minor"/>
    </font>
    <font>
      <sz val="11"/>
      <color theme="1" tint="0.499984740745262"/>
      <name val="Calibri"/>
      <family val="2"/>
      <scheme val="minor"/>
    </font>
    <font>
      <sz val="11"/>
      <color theme="0"/>
      <name val="Calibri"/>
      <family val="2"/>
      <scheme val="minor"/>
    </font>
    <font>
      <b/>
      <sz val="11"/>
      <color rgb="FFFFFF00"/>
      <name val="Calibri"/>
      <family val="2"/>
      <scheme val="minor"/>
    </font>
    <font>
      <b/>
      <vertAlign val="subscript"/>
      <sz val="16"/>
      <color rgb="FF000000"/>
      <name val="Calibri"/>
      <family val="2"/>
      <scheme val="minor"/>
    </font>
    <font>
      <vertAlign val="subscript"/>
      <sz val="16"/>
      <color rgb="FF000000"/>
      <name val="Calibri"/>
      <family val="2"/>
      <scheme val="minor"/>
    </font>
    <font>
      <b/>
      <sz val="22"/>
      <color theme="4" tint="-0.499984740745262"/>
      <name val="Calibri"/>
      <family val="2"/>
      <scheme val="minor"/>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sz val="11"/>
      <color theme="1" tint="0.34998626667073579"/>
      <name val="Calibri"/>
      <family val="2"/>
      <scheme val="minor"/>
    </font>
    <font>
      <sz val="11"/>
      <color theme="0" tint="-0.499984740745262"/>
      <name val="Calibri"/>
      <family val="2"/>
      <scheme val="minor"/>
    </font>
    <font>
      <b/>
      <sz val="12"/>
      <color rgb="FF2F5496"/>
      <name val="Calibri Light"/>
      <family val="2"/>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8BA7A6"/>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rgb="FFA8A400"/>
        <bgColor indexed="64"/>
      </patternFill>
    </fill>
    <fill>
      <patternFill patternType="solid">
        <fgColor rgb="FFFF4A0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rgb="FFFF99FF"/>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theme="1" tint="0.499984740745262"/>
      </top>
      <bottom style="thin">
        <color theme="1" tint="0.499984740745262"/>
      </bottom>
      <diagonal/>
    </border>
    <border>
      <left/>
      <right style="thin">
        <color indexed="64"/>
      </right>
      <top style="thin">
        <color theme="1" tint="0.499984740745262"/>
      </top>
      <bottom style="thin">
        <color theme="1" tint="0.499984740745262"/>
      </bottom>
      <diagonal/>
    </border>
    <border>
      <left/>
      <right style="thin">
        <color indexed="64"/>
      </right>
      <top/>
      <bottom/>
      <diagonal/>
    </border>
    <border>
      <left style="thin">
        <color indexed="64"/>
      </left>
      <right style="medium">
        <color indexed="64"/>
      </right>
      <top style="thin">
        <color theme="1" tint="0.499984740745262"/>
      </top>
      <bottom style="thin">
        <color indexed="64"/>
      </bottom>
      <diagonal/>
    </border>
    <border>
      <left style="medium">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right style="medium">
        <color indexed="64"/>
      </right>
      <top style="thin">
        <color theme="1" tint="0.499984740745262"/>
      </top>
      <bottom style="thin">
        <color theme="1" tint="0.499984740745262"/>
      </bottom>
      <diagonal/>
    </border>
    <border>
      <left/>
      <right style="medium">
        <color indexed="64"/>
      </right>
      <top style="thin">
        <color theme="1" tint="0.499984740745262"/>
      </top>
      <bottom style="medium">
        <color indexed="64"/>
      </bottom>
      <diagonal/>
    </border>
  </borders>
  <cellStyleXfs count="2">
    <xf numFmtId="0" fontId="0" fillId="0" borderId="0"/>
    <xf numFmtId="0" fontId="16" fillId="0" borderId="0" applyNumberFormat="0" applyFill="0" applyBorder="0" applyAlignment="0" applyProtection="0"/>
  </cellStyleXfs>
  <cellXfs count="199">
    <xf numFmtId="0" fontId="0" fillId="0" borderId="0" xfId="0"/>
    <xf numFmtId="2" fontId="0" fillId="0" borderId="0" xfId="0" applyNumberFormat="1"/>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0" fontId="3" fillId="2" borderId="0" xfId="0" applyFont="1" applyFill="1"/>
    <xf numFmtId="14" fontId="3" fillId="2" borderId="1" xfId="0" applyNumberFormat="1" applyFont="1" applyFill="1" applyBorder="1"/>
    <xf numFmtId="0" fontId="3" fillId="2" borderId="1" xfId="0" applyFont="1" applyFill="1" applyBorder="1"/>
    <xf numFmtId="0" fontId="9" fillId="0" borderId="0" xfId="0" applyFont="1"/>
    <xf numFmtId="0" fontId="3" fillId="2" borderId="11" xfId="0" applyFont="1" applyFill="1" applyBorder="1"/>
    <xf numFmtId="0" fontId="10" fillId="9" borderId="0" xfId="0" applyFont="1" applyFill="1" applyAlignment="1">
      <alignment horizontal="center"/>
    </xf>
    <xf numFmtId="0" fontId="0" fillId="2" borderId="0" xfId="0" applyFill="1" applyAlignment="1">
      <alignment horizontal="left"/>
    </xf>
    <xf numFmtId="0" fontId="0" fillId="0" borderId="0" xfId="0" applyAlignment="1">
      <alignment wrapText="1"/>
    </xf>
    <xf numFmtId="0" fontId="10" fillId="0" borderId="0" xfId="0" applyFont="1"/>
    <xf numFmtId="0" fontId="9" fillId="2" borderId="13" xfId="0" applyFont="1" applyFill="1" applyBorder="1" applyAlignment="1">
      <alignment horizontal="center"/>
    </xf>
    <xf numFmtId="1" fontId="9" fillId="2" borderId="5" xfId="0" applyNumberFormat="1" applyFont="1" applyFill="1" applyBorder="1"/>
    <xf numFmtId="1" fontId="9" fillId="2" borderId="6" xfId="0" applyNumberFormat="1" applyFont="1" applyFill="1" applyBorder="1"/>
    <xf numFmtId="1" fontId="9" fillId="2" borderId="7" xfId="0" applyNumberFormat="1" applyFont="1" applyFill="1" applyBorder="1"/>
    <xf numFmtId="1" fontId="9" fillId="2" borderId="8" xfId="0" applyNumberFormat="1" applyFont="1" applyFill="1" applyBorder="1"/>
    <xf numFmtId="1" fontId="9" fillId="2" borderId="0" xfId="0" applyNumberFormat="1" applyFont="1" applyFill="1"/>
    <xf numFmtId="1" fontId="9" fillId="2" borderId="9" xfId="0" applyNumberFormat="1" applyFont="1" applyFill="1" applyBorder="1"/>
    <xf numFmtId="0" fontId="9" fillId="2" borderId="14" xfId="0" applyFont="1" applyFill="1" applyBorder="1" applyAlignment="1">
      <alignment horizontal="center"/>
    </xf>
    <xf numFmtId="1" fontId="9" fillId="2" borderId="10" xfId="0" applyNumberFormat="1" applyFont="1" applyFill="1" applyBorder="1"/>
    <xf numFmtId="1" fontId="9" fillId="2" borderId="11" xfId="0" applyNumberFormat="1" applyFont="1" applyFill="1" applyBorder="1"/>
    <xf numFmtId="1" fontId="9" fillId="2" borderId="12" xfId="0" applyNumberFormat="1" applyFont="1" applyFill="1" applyBorder="1"/>
    <xf numFmtId="0" fontId="9" fillId="11" borderId="0" xfId="0" applyFont="1" applyFill="1" applyAlignment="1">
      <alignment horizontal="left"/>
    </xf>
    <xf numFmtId="0" fontId="9" fillId="10" borderId="0" xfId="0" applyFont="1" applyFill="1" applyAlignment="1">
      <alignment horizontal="left"/>
    </xf>
    <xf numFmtId="0" fontId="9" fillId="2" borderId="0" xfId="0" applyFont="1" applyFill="1"/>
    <xf numFmtId="0" fontId="0" fillId="12" borderId="0" xfId="0" applyFill="1"/>
    <xf numFmtId="14" fontId="10" fillId="2" borderId="1" xfId="0" applyNumberFormat="1" applyFont="1" applyFill="1" applyBorder="1"/>
    <xf numFmtId="0" fontId="10" fillId="2" borderId="17" xfId="0" applyFont="1" applyFill="1" applyBorder="1"/>
    <xf numFmtId="0" fontId="10" fillId="2" borderId="13" xfId="0" applyFont="1" applyFill="1" applyBorder="1"/>
    <xf numFmtId="0" fontId="10" fillId="2" borderId="14" xfId="0" applyFont="1" applyFill="1" applyBorder="1"/>
    <xf numFmtId="0" fontId="6" fillId="0" borderId="0" xfId="0" applyFont="1" applyAlignment="1">
      <alignment wrapText="1"/>
    </xf>
    <xf numFmtId="0" fontId="6" fillId="12" borderId="0" xfId="0" applyFont="1" applyFill="1" applyAlignment="1">
      <alignment wrapText="1"/>
    </xf>
    <xf numFmtId="0" fontId="0" fillId="12" borderId="0" xfId="0" applyFill="1" applyAlignment="1">
      <alignment horizontal="center"/>
    </xf>
    <xf numFmtId="0" fontId="10" fillId="12" borderId="0" xfId="0" applyFont="1" applyFill="1"/>
    <xf numFmtId="0" fontId="0" fillId="12" borderId="21" xfId="0" applyFill="1" applyBorder="1"/>
    <xf numFmtId="0" fontId="10" fillId="13" borderId="0" xfId="0" applyFont="1" applyFill="1"/>
    <xf numFmtId="0" fontId="0" fillId="13" borderId="0" xfId="0" applyFill="1"/>
    <xf numFmtId="14" fontId="0" fillId="0" borderId="0" xfId="0" applyNumberFormat="1"/>
    <xf numFmtId="49" fontId="0" fillId="0" borderId="0" xfId="0" applyNumberFormat="1" applyAlignment="1">
      <alignment horizontal="center"/>
    </xf>
    <xf numFmtId="49" fontId="0" fillId="14" borderId="0" xfId="0" applyNumberFormat="1" applyFill="1" applyAlignment="1">
      <alignment horizontal="center"/>
    </xf>
    <xf numFmtId="49" fontId="0" fillId="12" borderId="0" xfId="0" applyNumberFormat="1" applyFill="1" applyAlignment="1">
      <alignment horizontal="center"/>
    </xf>
    <xf numFmtId="0" fontId="2" fillId="12" borderId="0" xfId="0" applyFont="1" applyFill="1"/>
    <xf numFmtId="166" fontId="2" fillId="0" borderId="0" xfId="0" applyNumberFormat="1" applyFont="1"/>
    <xf numFmtId="0" fontId="16" fillId="0" borderId="0" xfId="1"/>
    <xf numFmtId="0" fontId="17" fillId="16" borderId="0" xfId="0" applyFont="1" applyFill="1"/>
    <xf numFmtId="49" fontId="0" fillId="17"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8" borderId="0" xfId="0" applyFont="1" applyFill="1"/>
    <xf numFmtId="0" fontId="0" fillId="19" borderId="0" xfId="0" applyFill="1"/>
    <xf numFmtId="0" fontId="2" fillId="13" borderId="0" xfId="0" applyFont="1" applyFill="1"/>
    <xf numFmtId="0" fontId="18" fillId="2" borderId="0" xfId="0" applyFont="1" applyFill="1" applyAlignment="1">
      <alignment horizontal="left"/>
    </xf>
    <xf numFmtId="0" fontId="0" fillId="2" borderId="22" xfId="0" applyFill="1" applyBorder="1" applyAlignment="1">
      <alignment horizontal="center" vertical="center"/>
    </xf>
    <xf numFmtId="0" fontId="17" fillId="2" borderId="22" xfId="0" applyFont="1" applyFill="1" applyBorder="1" applyAlignment="1">
      <alignment wrapText="1"/>
    </xf>
    <xf numFmtId="167" fontId="0" fillId="0" borderId="0" xfId="0" applyNumberFormat="1"/>
    <xf numFmtId="1" fontId="9" fillId="2" borderId="6" xfId="0" applyNumberFormat="1" applyFont="1" applyFill="1" applyBorder="1" applyAlignment="1">
      <alignment vertical="center"/>
    </xf>
    <xf numFmtId="1" fontId="9" fillId="2" borderId="5" xfId="0" applyNumberFormat="1" applyFont="1" applyFill="1" applyBorder="1" applyAlignment="1">
      <alignment vertical="center"/>
    </xf>
    <xf numFmtId="1" fontId="9" fillId="2" borderId="8" xfId="0" applyNumberFormat="1" applyFont="1" applyFill="1" applyBorder="1" applyAlignment="1">
      <alignment vertical="center"/>
    </xf>
    <xf numFmtId="1" fontId="9" fillId="2" borderId="23" xfId="0" applyNumberFormat="1" applyFont="1" applyFill="1" applyBorder="1" applyAlignment="1">
      <alignment vertical="center"/>
    </xf>
    <xf numFmtId="1" fontId="9" fillId="2" borderId="24" xfId="0" applyNumberFormat="1" applyFont="1" applyFill="1" applyBorder="1" applyAlignment="1">
      <alignment vertical="center"/>
    </xf>
    <xf numFmtId="1" fontId="9" fillId="2" borderId="0" xfId="0" applyNumberFormat="1" applyFont="1" applyFill="1" applyAlignment="1">
      <alignment vertical="center"/>
    </xf>
    <xf numFmtId="14" fontId="10" fillId="2" borderId="31" xfId="0" applyNumberFormat="1" applyFont="1" applyFill="1" applyBorder="1"/>
    <xf numFmtId="0" fontId="9" fillId="2" borderId="32" xfId="0" applyFont="1" applyFill="1" applyBorder="1" applyAlignment="1">
      <alignment horizontal="center" vertical="center"/>
    </xf>
    <xf numFmtId="1" fontId="9" fillId="2" borderId="33" xfId="0" applyNumberFormat="1" applyFont="1" applyFill="1" applyBorder="1" applyAlignment="1">
      <alignment vertical="center"/>
    </xf>
    <xf numFmtId="0" fontId="9" fillId="2" borderId="34" xfId="0" applyFont="1" applyFill="1" applyBorder="1" applyAlignment="1">
      <alignment horizontal="center" vertical="center"/>
    </xf>
    <xf numFmtId="1" fontId="9" fillId="2" borderId="35" xfId="0" applyNumberFormat="1" applyFont="1" applyFill="1" applyBorder="1" applyAlignment="1">
      <alignment vertical="center"/>
    </xf>
    <xf numFmtId="0" fontId="9" fillId="2" borderId="28" xfId="0" applyFont="1" applyFill="1" applyBorder="1" applyAlignment="1">
      <alignment horizontal="center" vertical="center"/>
    </xf>
    <xf numFmtId="1" fontId="9" fillId="2" borderId="36" xfId="0" applyNumberFormat="1" applyFont="1" applyFill="1" applyBorder="1" applyAlignment="1">
      <alignment vertical="center"/>
    </xf>
    <xf numFmtId="0" fontId="9" fillId="2" borderId="37" xfId="0" applyFont="1" applyFill="1" applyBorder="1" applyAlignment="1">
      <alignment horizontal="center" vertical="center"/>
    </xf>
    <xf numFmtId="1" fontId="9" fillId="2" borderId="38" xfId="0" applyNumberFormat="1" applyFont="1" applyFill="1" applyBorder="1" applyAlignment="1">
      <alignment vertical="center"/>
    </xf>
    <xf numFmtId="1" fontId="9" fillId="2" borderId="39" xfId="0" applyNumberFormat="1" applyFont="1" applyFill="1" applyBorder="1" applyAlignment="1">
      <alignment vertical="center"/>
    </xf>
    <xf numFmtId="1" fontId="9" fillId="2" borderId="40" xfId="0" applyNumberFormat="1" applyFont="1" applyFill="1" applyBorder="1" applyAlignment="1">
      <alignment vertical="center"/>
    </xf>
    <xf numFmtId="0" fontId="9" fillId="2" borderId="0" xfId="0" applyFont="1" applyFill="1" applyAlignment="1">
      <alignment horizontal="center"/>
    </xf>
    <xf numFmtId="0" fontId="9" fillId="0" borderId="0" xfId="0" applyFont="1" applyAlignment="1">
      <alignment horizontal="left"/>
    </xf>
    <xf numFmtId="1" fontId="9" fillId="2" borderId="7" xfId="0" applyNumberFormat="1" applyFont="1" applyFill="1" applyBorder="1" applyAlignment="1">
      <alignment vertical="center"/>
    </xf>
    <xf numFmtId="1" fontId="9" fillId="2" borderId="41" xfId="0" applyNumberFormat="1" applyFont="1" applyFill="1" applyBorder="1" applyAlignment="1">
      <alignment vertical="center"/>
    </xf>
    <xf numFmtId="1" fontId="9" fillId="2" borderId="42" xfId="0" applyNumberFormat="1" applyFont="1" applyFill="1" applyBorder="1" applyAlignment="1">
      <alignment vertical="center"/>
    </xf>
    <xf numFmtId="14" fontId="10" fillId="2" borderId="13" xfId="0" applyNumberFormat="1" applyFont="1" applyFill="1" applyBorder="1"/>
    <xf numFmtId="14" fontId="10" fillId="2" borderId="0" xfId="0" applyNumberFormat="1" applyFont="1" applyFill="1"/>
    <xf numFmtId="0" fontId="0" fillId="0" borderId="0" xfId="0" applyAlignment="1">
      <alignment vertical="center"/>
    </xf>
    <xf numFmtId="0" fontId="0" fillId="0" borderId="0" xfId="0" applyAlignment="1">
      <alignment vertical="center" wrapText="1"/>
    </xf>
    <xf numFmtId="10" fontId="0" fillId="0" borderId="0" xfId="0" applyNumberFormat="1"/>
    <xf numFmtId="1" fontId="9" fillId="2" borderId="32" xfId="0" applyNumberFormat="1" applyFont="1" applyFill="1" applyBorder="1" applyAlignment="1">
      <alignment horizontal="center" vertical="center"/>
    </xf>
    <xf numFmtId="2" fontId="3" fillId="20" borderId="0" xfId="0" applyNumberFormat="1" applyFont="1" applyFill="1"/>
    <xf numFmtId="0" fontId="17" fillId="2" borderId="22" xfId="0" applyFont="1" applyFill="1" applyBorder="1"/>
    <xf numFmtId="0" fontId="0" fillId="2" borderId="5" xfId="0" applyFill="1" applyBorder="1"/>
    <xf numFmtId="0" fontId="0" fillId="2" borderId="7" xfId="0" applyFill="1" applyBorder="1"/>
    <xf numFmtId="0" fontId="0" fillId="2" borderId="10" xfId="0" applyFill="1" applyBorder="1"/>
    <xf numFmtId="0" fontId="0" fillId="2" borderId="12" xfId="0" applyFill="1" applyBorder="1"/>
    <xf numFmtId="0" fontId="22" fillId="2" borderId="0" xfId="0" applyFont="1" applyFill="1" applyAlignment="1">
      <alignment horizontal="left"/>
    </xf>
    <xf numFmtId="0" fontId="22" fillId="2" borderId="0" xfId="0" applyFont="1" applyFill="1"/>
    <xf numFmtId="4" fontId="2" fillId="0" borderId="0" xfId="0" applyNumberFormat="1" applyFont="1"/>
    <xf numFmtId="165" fontId="2" fillId="0" borderId="0" xfId="0" applyNumberFormat="1" applyFont="1"/>
    <xf numFmtId="1" fontId="23" fillId="2" borderId="0" xfId="0" applyNumberFormat="1" applyFont="1" applyFill="1" applyAlignment="1">
      <alignment vertical="center"/>
    </xf>
    <xf numFmtId="0" fontId="23" fillId="2" borderId="0" xfId="0" applyFont="1" applyFill="1" applyAlignment="1">
      <alignment vertical="center"/>
    </xf>
    <xf numFmtId="0" fontId="16" fillId="0" borderId="0" xfId="1" quotePrefix="1"/>
    <xf numFmtId="4" fontId="2" fillId="0" borderId="0" xfId="0" quotePrefix="1" applyNumberFormat="1" applyFont="1"/>
    <xf numFmtId="0" fontId="15" fillId="0" borderId="0" xfId="0" applyFont="1" applyAlignment="1">
      <alignment horizontal="left" vertical="center" readingOrder="1"/>
    </xf>
    <xf numFmtId="0" fontId="2" fillId="21" borderId="0" xfId="0" applyFont="1" applyFill="1"/>
    <xf numFmtId="4" fontId="2" fillId="21" borderId="1" xfId="0" applyNumberFormat="1" applyFont="1" applyFill="1" applyBorder="1" applyAlignment="1">
      <alignment wrapText="1"/>
    </xf>
    <xf numFmtId="0" fontId="0" fillId="0" borderId="0" xfId="0" applyAlignment="1">
      <alignment vertical="top"/>
    </xf>
    <xf numFmtId="0" fontId="0" fillId="21" borderId="0" xfId="0" applyFill="1"/>
    <xf numFmtId="0" fontId="17" fillId="21" borderId="0" xfId="0" applyFont="1" applyFill="1"/>
    <xf numFmtId="0" fontId="24" fillId="21" borderId="0" xfId="0" applyFont="1" applyFill="1"/>
    <xf numFmtId="0" fontId="25" fillId="0" borderId="0" xfId="0" applyFont="1" applyAlignment="1">
      <alignment horizontal="left" vertical="top" readingOrder="1"/>
    </xf>
    <xf numFmtId="0" fontId="20" fillId="0" borderId="0" xfId="0" applyFont="1" applyAlignment="1">
      <alignment horizontal="left" vertical="top" wrapText="1"/>
    </xf>
    <xf numFmtId="0" fontId="0" fillId="0" borderId="0" xfId="0" applyAlignment="1">
      <alignment horizontal="left" vertical="top" wrapText="1"/>
    </xf>
    <xf numFmtId="0" fontId="26" fillId="0" borderId="0" xfId="0" applyFont="1" applyAlignment="1">
      <alignment horizontal="left" vertical="center" readingOrder="1"/>
    </xf>
    <xf numFmtId="0" fontId="26" fillId="0" borderId="0" xfId="0" applyFont="1" applyAlignment="1">
      <alignment vertical="center" readingOrder="1"/>
    </xf>
    <xf numFmtId="0" fontId="26" fillId="0" borderId="0" xfId="0" applyFont="1" applyAlignment="1">
      <alignment vertical="center" wrapText="1" readingOrder="1"/>
    </xf>
    <xf numFmtId="0" fontId="17" fillId="0" borderId="0" xfId="0" applyFont="1" applyAlignment="1">
      <alignment horizontal="left" vertical="top" wrapText="1"/>
    </xf>
    <xf numFmtId="0" fontId="2" fillId="22" borderId="0" xfId="0" applyFont="1" applyFill="1"/>
    <xf numFmtId="10" fontId="2" fillId="18" borderId="0" xfId="0" applyNumberFormat="1" applyFont="1" applyFill="1"/>
    <xf numFmtId="0" fontId="27" fillId="0" borderId="0" xfId="0" applyFont="1"/>
    <xf numFmtId="0" fontId="28" fillId="0" borderId="0" xfId="0" applyFont="1" applyAlignment="1">
      <alignment vertical="center"/>
    </xf>
    <xf numFmtId="0" fontId="29" fillId="0" borderId="0" xfId="0" applyFont="1"/>
    <xf numFmtId="0" fontId="30" fillId="0" borderId="0" xfId="0" applyFont="1"/>
    <xf numFmtId="0" fontId="31" fillId="0" borderId="0" xfId="0" applyFont="1" applyAlignment="1">
      <alignment vertical="center"/>
    </xf>
    <xf numFmtId="0" fontId="0" fillId="0" borderId="0" xfId="0" applyAlignment="1">
      <alignment horizontal="left" vertical="center"/>
    </xf>
    <xf numFmtId="0" fontId="0" fillId="23" borderId="0" xfId="0" applyFill="1"/>
    <xf numFmtId="0" fontId="2" fillId="24" borderId="0" xfId="0" applyFont="1" applyFill="1"/>
    <xf numFmtId="14" fontId="33" fillId="25" borderId="0" xfId="0" applyNumberFormat="1" applyFont="1" applyFill="1"/>
    <xf numFmtId="0" fontId="34" fillId="0" borderId="0" xfId="0" applyFont="1" applyAlignment="1">
      <alignment vertical="center"/>
    </xf>
    <xf numFmtId="0" fontId="2" fillId="26" borderId="0" xfId="0" applyFont="1" applyFill="1"/>
    <xf numFmtId="17" fontId="0" fillId="0" borderId="0" xfId="0" applyNumberFormat="1"/>
    <xf numFmtId="168" fontId="0" fillId="0" borderId="0" xfId="0" applyNumberFormat="1"/>
    <xf numFmtId="0" fontId="0" fillId="0" borderId="0" xfId="0" quotePrefix="1"/>
    <xf numFmtId="0" fontId="0" fillId="0" borderId="0" xfId="0" applyNumberFormat="1"/>
    <xf numFmtId="0" fontId="0" fillId="13" borderId="0" xfId="0" applyFill="1" applyAlignment="1"/>
    <xf numFmtId="0" fontId="0" fillId="2" borderId="0" xfId="0" applyFill="1" applyAlignment="1">
      <alignment horizontal="center"/>
    </xf>
    <xf numFmtId="0" fontId="32" fillId="0" borderId="0" xfId="0" applyFont="1" applyAlignment="1">
      <alignment horizontal="center"/>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17" fillId="16" borderId="0" xfId="0" applyFont="1" applyFill="1" applyAlignment="1">
      <alignment horizontal="center"/>
    </xf>
    <xf numFmtId="0" fontId="17" fillId="23" borderId="0" xfId="0" applyFont="1" applyFill="1" applyAlignment="1">
      <alignment horizontal="center" vertical="top"/>
    </xf>
    <xf numFmtId="0" fontId="17" fillId="16" borderId="0" xfId="0" applyFont="1" applyFill="1" applyAlignment="1">
      <alignment horizontal="center" vertical="center"/>
    </xf>
    <xf numFmtId="0" fontId="0" fillId="0" borderId="0" xfId="0" applyAlignment="1">
      <alignment horizontal="left" wrapText="1"/>
    </xf>
    <xf numFmtId="0" fontId="17" fillId="15" borderId="0" xfId="0" applyFont="1" applyFill="1" applyAlignment="1">
      <alignment horizontal="center"/>
    </xf>
    <xf numFmtId="0" fontId="16" fillId="0" borderId="0" xfId="1" applyAlignment="1">
      <alignment horizontal="left" wrapText="1"/>
    </xf>
    <xf numFmtId="0" fontId="13" fillId="0" borderId="0" xfId="0" applyFont="1" applyAlignment="1">
      <alignment horizontal="center" wrapText="1"/>
    </xf>
    <xf numFmtId="0" fontId="9" fillId="2" borderId="15" xfId="0" applyFont="1" applyFill="1" applyBorder="1" applyAlignment="1">
      <alignment horizontal="center" vertical="top" wrapText="1"/>
    </xf>
    <xf numFmtId="0" fontId="9" fillId="2" borderId="16" xfId="0" applyFont="1" applyFill="1" applyBorder="1" applyAlignment="1">
      <alignment horizontal="center" vertical="top" wrapText="1"/>
    </xf>
    <xf numFmtId="0" fontId="9" fillId="2" borderId="17" xfId="0" applyFont="1" applyFill="1" applyBorder="1" applyAlignment="1">
      <alignment horizontal="center" vertical="top" wrapText="1"/>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1" fillId="12" borderId="19" xfId="0" applyFont="1" applyFill="1" applyBorder="1" applyAlignment="1">
      <alignment horizontal="center" vertical="top" wrapText="1"/>
    </xf>
    <xf numFmtId="0" fontId="1" fillId="12" borderId="20" xfId="0" applyFont="1" applyFill="1" applyBorder="1" applyAlignment="1">
      <alignment horizontal="center" vertical="top" wrapText="1"/>
    </xf>
    <xf numFmtId="14" fontId="8" fillId="12" borderId="20" xfId="0" applyNumberFormat="1" applyFont="1" applyFill="1" applyBorder="1" applyAlignment="1">
      <alignment horizontal="center" vertical="top"/>
    </xf>
    <xf numFmtId="0" fontId="8" fillId="12" borderId="20" xfId="0" applyFont="1" applyFill="1" applyBorder="1" applyAlignment="1">
      <alignment horizontal="center" vertical="top"/>
    </xf>
    <xf numFmtId="0" fontId="6" fillId="8" borderId="8" xfId="0" applyFont="1" applyFill="1" applyBorder="1" applyAlignment="1">
      <alignment horizontal="center" vertical="center" wrapText="1"/>
    </xf>
    <xf numFmtId="0" fontId="6" fillId="8" borderId="0" xfId="0" applyFont="1" applyFill="1" applyAlignment="1">
      <alignment horizontal="center" vertical="center" wrapText="1"/>
    </xf>
    <xf numFmtId="0" fontId="5" fillId="2" borderId="0" xfId="0" applyFont="1" applyFill="1" applyAlignment="1">
      <alignment horizontal="center" vertical="center"/>
    </xf>
    <xf numFmtId="0" fontId="5" fillId="2" borderId="11" xfId="0" applyFont="1" applyFill="1" applyBorder="1" applyAlignment="1">
      <alignment horizontal="center" vertical="center"/>
    </xf>
    <xf numFmtId="0" fontId="10" fillId="2" borderId="18" xfId="0" applyFont="1" applyFill="1" applyBorder="1" applyAlignment="1">
      <alignment horizontal="center"/>
    </xf>
    <xf numFmtId="0" fontId="10" fillId="2" borderId="13" xfId="0" applyFont="1" applyFill="1" applyBorder="1" applyAlignment="1">
      <alignment horizontal="center"/>
    </xf>
    <xf numFmtId="0" fontId="10" fillId="2" borderId="14" xfId="0" applyFont="1" applyFill="1" applyBorder="1" applyAlignment="1">
      <alignment horizontal="center"/>
    </xf>
    <xf numFmtId="0" fontId="6" fillId="8"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0" fillId="2" borderId="22" xfId="0" applyFill="1" applyBorder="1" applyAlignment="1">
      <alignment horizontal="center"/>
    </xf>
    <xf numFmtId="0" fontId="10" fillId="2" borderId="25" xfId="0" applyFont="1" applyFill="1" applyBorder="1" applyAlignment="1">
      <alignment horizontal="center"/>
    </xf>
    <xf numFmtId="0" fontId="10" fillId="2" borderId="28" xfId="0" applyFont="1" applyFill="1" applyBorder="1" applyAlignment="1">
      <alignment horizontal="center"/>
    </xf>
    <xf numFmtId="0" fontId="10" fillId="2" borderId="30" xfId="0" applyFont="1" applyFill="1" applyBorder="1" applyAlignment="1">
      <alignment horizont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applyAlignment="1">
      <alignment horizontal="left" vertical="top" wrapText="1"/>
    </xf>
    <xf numFmtId="0" fontId="0" fillId="0" borderId="0" xfId="0" applyAlignment="1">
      <alignment horizontal="center"/>
    </xf>
    <xf numFmtId="0" fontId="9" fillId="2" borderId="0" xfId="0" applyFont="1" applyFill="1" applyAlignment="1">
      <alignment horizontal="center" vertical="top" wrapText="1"/>
    </xf>
    <xf numFmtId="0" fontId="21" fillId="12" borderId="0" xfId="0" applyFont="1" applyFill="1" applyAlignment="1">
      <alignment horizontal="center" vertical="top" wrapText="1"/>
    </xf>
    <xf numFmtId="0" fontId="17" fillId="0" borderId="22" xfId="0" applyFont="1" applyBorder="1" applyAlignment="1">
      <alignment horizontal="center" vertical="top"/>
    </xf>
  </cellXfs>
  <cellStyles count="2">
    <cellStyle name="Link" xfId="1" builtinId="8"/>
    <cellStyle name="Standard" xfId="0" builtinId="0"/>
  </cellStyles>
  <dxfs count="181">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ill>
        <patternFill>
          <bgColor rgb="FFFFC000"/>
        </patternFill>
      </fill>
    </dxf>
    <dxf>
      <fill>
        <patternFill>
          <bgColor rgb="FFFFFF00"/>
        </patternFill>
      </fill>
    </dxf>
    <dxf>
      <fill>
        <patternFill>
          <bgColor rgb="FFFFFF00"/>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FF"/>
      <color rgb="FFFF4A01"/>
      <color rgb="FFFF00FF"/>
      <color rgb="FF5DFFA6"/>
      <color rgb="FFFFFFFF"/>
      <color rgb="FF9BC2E6"/>
      <color rgb="FFA8A400"/>
      <color rgb="FFAEE8B9"/>
      <color rgb="FF8ADE9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chartsheet" Target="chartsheets/sheet1.xml"/><Relationship Id="rId34" Type="http://schemas.openxmlformats.org/officeDocument/2006/relationships/worksheet" Target="worksheets/sheet32.xml"/><Relationship Id="rId42" Type="http://schemas.openxmlformats.org/officeDocument/2006/relationships/theme" Target="theme/theme1.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29.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2.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connections" Target="connection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4.JPG"/></Relationships>
</file>

<file path=xl/charts/_rels/chart2.xml.rels><?xml version="1.0" encoding="UTF-8" standalone="yes"?>
<Relationships xmlns="http://schemas.openxmlformats.org/package/2006/relationships"><Relationship Id="rId1" Type="http://schemas.openxmlformats.org/officeDocument/2006/relationships/image" Target="../media/image14.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image" Target="../media/image14.JPG"/></Relationships>
</file>

<file path=xl/charts/_rels/chart5.xml.rels><?xml version="1.0" encoding="UTF-8" standalone="yes"?>
<Relationships xmlns="http://schemas.openxmlformats.org/package/2006/relationships"><Relationship Id="rId1" Type="http://schemas.openxmlformats.org/officeDocument/2006/relationships/image" Target="../media/image14.JPG"/></Relationships>
</file>

<file path=xl/charts/_rels/chart6.xml.rels><?xml version="1.0" encoding="UTF-8" standalone="yes"?>
<Relationships xmlns="http://schemas.openxmlformats.org/package/2006/relationships"><Relationship Id="rId1" Type="http://schemas.openxmlformats.org/officeDocument/2006/relationships/image" Target="../media/image14.JPG"/></Relationships>
</file>

<file path=xl/charts/_rels/chart7.xml.rels><?xml version="1.0" encoding="UTF-8" standalone="yes"?>
<Relationships xmlns="http://schemas.openxmlformats.org/package/2006/relationships"><Relationship Id="rId1" Type="http://schemas.openxmlformats.org/officeDocument/2006/relationships/image" Target="../media/image14.JPG"/></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HedgeBedarf!$C$5:$C$405</c:f>
              <c:numCache>
                <c:formatCode>#,#00</c:formatCode>
                <c:ptCount val="401"/>
                <c:pt idx="0">
                  <c:v>-2.1229440305971927</c:v>
                </c:pt>
                <c:pt idx="1">
                  <c:v>-2.1594298543188555</c:v>
                </c:pt>
                <c:pt idx="2">
                  <c:v>-2.1957755036048092</c:v>
                </c:pt>
                <c:pt idx="3">
                  <c:v>-2.2319485682256448</c:v>
                </c:pt>
                <c:pt idx="4">
                  <c:v>-2.2679159258522557</c:v>
                </c:pt>
                <c:pt idx="5">
                  <c:v>-2.3036437650006181</c:v>
                </c:pt>
                <c:pt idx="6">
                  <c:v>-2.339097609628582</c:v>
                </c:pt>
                <c:pt idx="7">
                  <c:v>-2.3742423453830344</c:v>
                </c:pt>
                <c:pt idx="8">
                  <c:v>-2.4090422474925641</c:v>
                </c:pt>
                <c:pt idx="9">
                  <c:v>-2.4434610102970513</c:v>
                </c:pt>
                <c:pt idx="10">
                  <c:v>-2.4774617784021844</c:v>
                </c:pt>
                <c:pt idx="11">
                  <c:v>-2.5110071794430575</c:v>
                </c:pt>
                <c:pt idx="12">
                  <c:v>-2.5440593584375599</c:v>
                </c:pt>
                <c:pt idx="13">
                  <c:v>-2.5765800137062298</c:v>
                </c:pt>
                <c:pt idx="14">
                  <c:v>-2.608530434331723</c:v>
                </c:pt>
                <c:pt idx="15">
                  <c:v>-2.6398715391270846</c:v>
                </c:pt>
                <c:pt idx="16">
                  <c:v>-2.6705639170783089</c:v>
                </c:pt>
                <c:pt idx="17">
                  <c:v>-2.700567869222728</c:v>
                </c:pt>
                <c:pt idx="18">
                  <c:v>-2.7298434519211385</c:v>
                </c:pt>
                <c:pt idx="19">
                  <c:v>-2.7583505214775661</c:v>
                </c:pt>
                <c:pt idx="20">
                  <c:v>-2.7860487800570302</c:v>
                </c:pt>
                <c:pt idx="21">
                  <c:v>-2.8128978228477379</c:v>
                </c:pt>
                <c:pt idx="22">
                  <c:v>-2.8388571864106096</c:v>
                </c:pt>
                <c:pt idx="23">
                  <c:v>-2.8638863981553442</c:v>
                </c:pt>
                <c:pt idx="24">
                  <c:v>-2.8879450268786382</c:v>
                </c:pt>
                <c:pt idx="25">
                  <c:v>-2.9109927342969439</c:v>
                </c:pt>
                <c:pt idx="26">
                  <c:v>-2.9329893275023249</c:v>
                </c:pt>
                <c:pt idx="27">
                  <c:v>-2.9538948122673419</c:v>
                </c:pt>
                <c:pt idx="28">
                  <c:v>-2.9736694471209617</c:v>
                </c:pt>
                <c:pt idx="29">
                  <c:v>-2.9922737981152943</c:v>
                </c:pt>
                <c:pt idx="30">
                  <c:v>-3.0096687941992717</c:v>
                </c:pt>
                <c:pt idx="31">
                  <c:v>-3.0258157831133343</c:v>
                </c:pt>
                <c:pt idx="32">
                  <c:v>-3.0406765877159661</c:v>
                </c:pt>
                <c:pt idx="33">
                  <c:v>-3.0542135626511051</c:v>
                </c:pt>
                <c:pt idx="34">
                  <c:v>-3.0663896512625666</c:v>
                </c:pt>
                <c:pt idx="35">
                  <c:v>-3.0771684426602106</c:v>
                </c:pt>
                <c:pt idx="36">
                  <c:v>-3.0865142288400329</c:v>
                </c:pt>
                <c:pt idx="37">
                  <c:v>-3.094392061759319</c:v>
                </c:pt>
                <c:pt idx="38">
                  <c:v>-3.1007678102659568</c:v>
                </c:pt>
                <c:pt idx="39">
                  <c:v>-3.1056082167802708</c:v>
                </c:pt>
                <c:pt idx="40">
                  <c:v>-3.1088809536261492</c:v>
                </c:pt>
                <c:pt idx="41">
                  <c:v>-3.1105546789080636</c:v>
                </c:pt>
                <c:pt idx="42">
                  <c:v>-3.1105990918293105</c:v>
                </c:pt>
                <c:pt idx="43">
                  <c:v>-3.1089849873471356</c:v>
                </c:pt>
                <c:pt idx="44">
                  <c:v>-3.1056843100596843</c:v>
                </c:pt>
                <c:pt idx="45">
                  <c:v>-3.100670207220408</c:v>
                </c:pt>
                <c:pt idx="46">
                  <c:v>-3.0939170807754928</c:v>
                </c:pt>
                <c:pt idx="47">
                  <c:v>-3.0854006383208632</c:v>
                </c:pt>
                <c:pt idx="48">
                  <c:v>-3.0750979428758982</c:v>
                </c:pt>
                <c:pt idx="49">
                  <c:v>-3.0629874613724573</c:v>
                </c:pt>
                <c:pt idx="50">
                  <c:v>-3.0490491117588112</c:v>
                </c:pt>
                <c:pt idx="51">
                  <c:v>-3.0332643086201232</c:v>
                </c:pt>
                <c:pt idx="52">
                  <c:v>-3.0156160072185716</c:v>
                </c:pt>
                <c:pt idx="53">
                  <c:v>-2.9960887458587497</c:v>
                </c:pt>
                <c:pt idx="54">
                  <c:v>-2.9746686864859284</c:v>
                </c:pt>
                <c:pt idx="55">
                  <c:v>-2.9513436534277218</c:v>
                </c:pt>
                <c:pt idx="56">
                  <c:v>-2.9261031701921976</c:v>
                </c:pt>
                <c:pt idx="57">
                  <c:v>-2.8989384942388194</c:v>
                </c:pt>
                <c:pt idx="58">
                  <c:v>-2.8698426496415559</c:v>
                </c:pt>
                <c:pt idx="59">
                  <c:v>-2.8388104575673014</c:v>
                </c:pt>
                <c:pt idx="60">
                  <c:v>-2.8058385644960619</c:v>
                </c:pt>
                <c:pt idx="61">
                  <c:v>-2.7709254681136049</c:v>
                </c:pt>
                <c:pt idx="62">
                  <c:v>-2.7340715408109393</c:v>
                </c:pt>
                <c:pt idx="63">
                  <c:v>-2.6952790507295674</c:v>
                </c:pt>
                <c:pt idx="64">
                  <c:v>-2.6545521802955414</c:v>
                </c:pt>
                <c:pt idx="65">
                  <c:v>-2.6118970421901304</c:v>
                </c:pt>
                <c:pt idx="66">
                  <c:v>-2.5673216927093709</c:v>
                </c:pt>
                <c:pt idx="67">
                  <c:v>-2.5208361424697987</c:v>
                </c:pt>
                <c:pt idx="68">
                  <c:v>-2.4724523644223395</c:v>
                </c:pt>
                <c:pt idx="69">
                  <c:v>-2.4221842991416342</c:v>
                </c:pt>
                <c:pt idx="70">
                  <c:v>-2.3700478573628834</c:v>
                </c:pt>
                <c:pt idx="71">
                  <c:v>-2.3160609197438209</c:v>
                </c:pt>
                <c:pt idx="72">
                  <c:v>-2.2602433338343242</c:v>
                </c:pt>
                <c:pt idx="73">
                  <c:v>-2.202616908241835</c:v>
                </c:pt>
                <c:pt idx="74">
                  <c:v>-2.1432054039857444</c:v>
                </c:pt>
                <c:pt idx="75">
                  <c:v>-2.0820345230396042</c:v>
                </c:pt>
                <c:pt idx="76">
                  <c:v>-2.0191318940650285</c:v>
                </c:pt>
                <c:pt idx="77">
                  <c:v>-1.954527055346891</c:v>
                </c:pt>
                <c:pt idx="78">
                  <c:v>-1.8882514349443402</c:v>
                </c:pt>
                <c:pt idx="79">
                  <c:v>-1.8203383280778962</c:v>
                </c:pt>
                <c:pt idx="80">
                  <c:v>-1.7508228717776717</c:v>
                </c:pt>
                <c:pt idx="81">
                  <c:v>-1.6797420168234409</c:v>
                </c:pt>
                <c:pt idx="82">
                  <c:v>-1.6071344970118679</c:v>
                </c:pt>
                <c:pt idx="83">
                  <c:v>-1.5330407957917234</c:v>
                </c:pt>
                <c:pt idx="84">
                  <c:v>-1.4575031103123908</c:v>
                </c:pt>
                <c:pt idx="85">
                  <c:v>-1.380565312936157</c:v>
                </c:pt>
                <c:pt idx="86">
                  <c:v>-1.3022729102690647</c:v>
                </c:pt>
                <c:pt idx="87">
                  <c:v>-1.2226729997700649</c:v>
                </c:pt>
                <c:pt idx="88">
                  <c:v>-1.1418142240021234</c:v>
                </c:pt>
                <c:pt idx="89">
                  <c:v>-1.0597467225936537</c:v>
                </c:pt>
                <c:pt idx="90">
                  <c:v>-0.97652208198223245</c:v>
                </c:pt>
                <c:pt idx="91">
                  <c:v>-0.89219328301690615</c:v>
                </c:pt>
                <c:pt idx="92">
                  <c:v>-0.80681464649858881</c:v>
                </c:pt>
                <c:pt idx="93">
                  <c:v>-0.72044177674210685</c:v>
                </c:pt>
                <c:pt idx="94">
                  <c:v>-0.63313150324614342</c:v>
                </c:pt>
                <c:pt idx="95">
                  <c:v>-0.54494182056111795</c:v>
                </c:pt>
                <c:pt idx="96">
                  <c:v>-0.45593182644718927</c:v>
                </c:pt>
                <c:pt idx="97">
                  <c:v>-0.36616165841789922</c:v>
                </c:pt>
                <c:pt idx="98">
                  <c:v>-0.27569242876690209</c:v>
                </c:pt>
                <c:pt idx="99">
                  <c:v>-0.18458615817788379</c:v>
                </c:pt>
                <c:pt idx="100">
                  <c:v>-9.2905708019363889E-2</c:v>
                </c:pt>
                <c:pt idx="101">
                  <c:v>-7.1471142824950512E-4</c:v>
                </c:pt>
                <c:pt idx="102">
                  <c:v>9.1922496712868687E-2</c:v>
                </c:pt>
                <c:pt idx="103">
                  <c:v>0.18494095079787815</c:v>
                </c:pt>
                <c:pt idx="104">
                  <c:v>0.27827512641144753</c:v>
                </c:pt>
                <c:pt idx="105">
                  <c:v>0.37185901302668478</c:v>
                </c:pt>
                <c:pt idx="106">
                  <c:v>0.46562618737730727</c:v>
                </c:pt>
                <c:pt idx="107">
                  <c:v>0.55950988739453933</c:v>
                </c:pt>
                <c:pt idx="108">
                  <c:v>0.65344308659920947</c:v>
                </c:pt>
                <c:pt idx="109">
                  <c:v>0.74735856883913732</c:v>
                </c:pt>
                <c:pt idx="110">
                  <c:v>0.84118900326243629</c:v>
                </c:pt>
                <c:pt idx="111">
                  <c:v>0.93486701941754768</c:v>
                </c:pt>
                <c:pt idx="112">
                  <c:v>1.028325282371638</c:v>
                </c:pt>
                <c:pt idx="113">
                  <c:v>1.1214965677396007</c:v>
                </c:pt>
                <c:pt idx="114">
                  <c:v>1.2143138365171589</c:v>
                </c:pt>
                <c:pt idx="115">
                  <c:v>1.3067103096123724</c:v>
                </c:pt>
                <c:pt idx="116">
                  <c:v>1.3986195419716907</c:v>
                </c:pt>
                <c:pt idx="117">
                  <c:v>1.4899754961976577</c:v>
                </c:pt>
                <c:pt idx="118">
                  <c:v>1.5807126155575202</c:v>
                </c:pt>
                <c:pt idx="119">
                  <c:v>1.6707658962834149</c:v>
                </c:pt>
                <c:pt idx="120">
                  <c:v>1.7600709590670334</c:v>
                </c:pt>
                <c:pt idx="121">
                  <c:v>1.8485641196535227</c:v>
                </c:pt>
                <c:pt idx="122">
                  <c:v>1.9361824584417699</c:v>
                </c:pt>
                <c:pt idx="123">
                  <c:v>2.0228638890003148</c:v>
                </c:pt>
                <c:pt idx="124">
                  <c:v>2.1085472254106961</c:v>
                </c:pt>
                <c:pt idx="125">
                  <c:v>2.1931722483524401</c:v>
                </c:pt>
                <c:pt idx="126">
                  <c:v>2.2766797698465888</c:v>
                </c:pt>
                <c:pt idx="127">
                  <c:v>2.3590116965771215</c:v>
                </c:pt>
                <c:pt idx="128">
                  <c:v>2.4401110917126076</c:v>
                </c:pt>
                <c:pt idx="129">
                  <c:v>2.5199222351530057</c:v>
                </c:pt>
                <c:pt idx="130">
                  <c:v>2.598390682129434</c:v>
                </c:pt>
                <c:pt idx="131">
                  <c:v>2.6754633200876472</c:v>
                </c:pt>
                <c:pt idx="132">
                  <c:v>2.7510884237888567</c:v>
                </c:pt>
                <c:pt idx="133">
                  <c:v>2.8252157085643868</c:v>
                </c:pt>
                <c:pt idx="134">
                  <c:v>2.8977963816638317</c:v>
                </c:pt>
                <c:pt idx="135">
                  <c:v>2.9687831916391176</c:v>
                </c:pt>
                <c:pt idx="136">
                  <c:v>3.038130475710088</c:v>
                </c:pt>
                <c:pt idx="137">
                  <c:v>3.105794205060155</c:v>
                </c:pt>
                <c:pt idx="138">
                  <c:v>3.1717320280134946</c:v>
                </c:pt>
                <c:pt idx="139">
                  <c:v>3.2359033110484567</c:v>
                </c:pt>
                <c:pt idx="140">
                  <c:v>3.2982691776046318</c:v>
                </c:pt>
                <c:pt idx="141">
                  <c:v>3.3587925446442433</c:v>
                </c:pt>
                <c:pt idx="142">
                  <c:v>3.4174381569313512</c:v>
                </c:pt>
                <c:pt idx="143">
                  <c:v>3.4741726189953561</c:v>
                </c:pt>
                <c:pt idx="144">
                  <c:v>3.5289644247483389</c:v>
                </c:pt>
                <c:pt idx="145">
                  <c:v>3.5817839847285233</c:v>
                </c:pt>
                <c:pt idx="146">
                  <c:v>3.6326036509452884</c:v>
                </c:pt>
                <c:pt idx="147">
                  <c:v>3.6813977393038395</c:v>
                </c:pt>
                <c:pt idx="148">
                  <c:v>3.7281425495907077</c:v>
                </c:pt>
                <c:pt idx="149">
                  <c:v>3.7728163830039567</c:v>
                </c:pt>
                <c:pt idx="150">
                  <c:v>3.8153995572149193</c:v>
                </c:pt>
                <c:pt idx="151">
                  <c:v>3.8558744189510921</c:v>
                </c:pt>
                <c:pt idx="152">
                  <c:v>3.894225354092546</c:v>
                </c:pt>
                <c:pt idx="153">
                  <c:v>3.9304387952771527</c:v>
                </c:pt>
                <c:pt idx="154">
                  <c:v>3.9645032270125595</c:v>
                </c:pt>
                <c:pt idx="155">
                  <c:v>3.9964091882956634</c:v>
                </c:pt>
                <c:pt idx="156">
                  <c:v>4.0261492727431829</c:v>
                </c:pt>
                <c:pt idx="157">
                  <c:v>4.053718126239529</c:v>
                </c:pt>
                <c:pt idx="158">
                  <c:v>4.0791124421110165</c:v>
                </c:pt>
                <c:pt idx="159">
                  <c:v>4.1023309538382149</c:v>
                </c:pt>
                <c:pt idx="160">
                  <c:v>4.1233744253208879</c:v>
                </c:pt>
                <c:pt idx="161">
                  <c:v>4.1422456387128239</c:v>
                </c:pt>
                <c:pt idx="162">
                  <c:v>4.1589493798465167</c:v>
                </c:pt>
                <c:pt idx="163">
                  <c:v>4.1734924212704669</c:v>
                </c:pt>
                <c:pt idx="164">
                  <c:v>4.1858835029245656</c:v>
                </c:pt>
                <c:pt idx="165">
                  <c:v>4.1961333104818541</c:v>
                </c:pt>
                <c:pt idx="166">
                  <c:v>4.2042544513876425</c:v>
                </c:pt>
                <c:pt idx="167">
                  <c:v>4.2102614286298063</c:v>
                </c:pt>
                <c:pt idx="168">
                  <c:v>4.2141706122768268</c:v>
                </c:pt>
                <c:pt idx="169">
                  <c:v>4.2160002088229174</c:v>
                </c:pt>
                <c:pt idx="170">
                  <c:v>4.2157702283824054</c:v>
                </c:pt>
                <c:pt idx="171">
                  <c:v>4.2135024497782947</c:v>
                </c:pt>
                <c:pt idx="172">
                  <c:v>4.2092203835727613</c:v>
                </c:pt>
                <c:pt idx="173">
                  <c:v>4.2029492330900986</c:v>
                </c:pt>
                <c:pt idx="174">
                  <c:v>4.1947158534854729</c:v>
                </c:pt>
                <c:pt idx="175">
                  <c:v>4.1845487089155622</c:v>
                </c:pt>
                <c:pt idx="176">
                  <c:v>4.1724778278699937</c:v>
                </c:pt>
                <c:pt idx="177">
                  <c:v>4.1585347567252313</c:v>
                </c:pt>
                <c:pt idx="178">
                  <c:v>4.1427525115852646</c:v>
                </c:pt>
                <c:pt idx="179">
                  <c:v>4.1251655284762379</c:v>
                </c:pt>
                <c:pt idx="180">
                  <c:v>4.1058096119647649</c:v>
                </c:pt>
                <c:pt idx="181">
                  <c:v>4.0847218822723592</c:v>
                </c:pt>
                <c:pt idx="182">
                  <c:v>4.0619407209609681</c:v>
                </c:pt>
                <c:pt idx="183">
                  <c:v>4.0375057152671801</c:v>
                </c:pt>
                <c:pt idx="184">
                  <c:v>4.0114576011651035</c:v>
                </c:pt>
                <c:pt idx="185">
                  <c:v>3.9838382052403394</c:v>
                </c:pt>
                <c:pt idx="186">
                  <c:v>3.9546903854598106</c:v>
                </c:pt>
                <c:pt idx="187">
                  <c:v>3.9240579709244177</c:v>
                </c:pt>
                <c:pt idx="188">
                  <c:v>3.8919857006936205</c:v>
                </c:pt>
                <c:pt idx="189">
                  <c:v>3.8585191617731431</c:v>
                </c:pt>
                <c:pt idx="190">
                  <c:v>3.823704726358788</c:v>
                </c:pt>
                <c:pt idx="191">
                  <c:v>3.7875894884312586</c:v>
                </c:pt>
                <c:pt idx="192">
                  <c:v>3.7502211997984451</c:v>
                </c:pt>
                <c:pt idx="193">
                  <c:v>3.7116482056831388</c:v>
                </c:pt>
                <c:pt idx="194">
                  <c:v>3.6719193799555394</c:v>
                </c:pt>
                <c:pt idx="195">
                  <c:v>3.6310840601110188</c:v>
                </c:pt>
                <c:pt idx="196">
                  <c:v>3.5891919820946452</c:v>
                </c:pt>
                <c:pt idx="197">
                  <c:v>3.5462932150747766</c:v>
                </c:pt>
                <c:pt idx="198">
                  <c:v>3.5024380962686514</c:v>
                </c:pt>
                <c:pt idx="199">
                  <c:v>3.4576771659233398</c:v>
                </c:pt>
                <c:pt idx="200">
                  <c:v>3.4120611025555689</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1.3357452201688749</c:v>
                </c:pt>
              </c:numCache>
            </c:numRef>
          </c:xVal>
          <c:yVal>
            <c:numRef>
              <c:f>Ueberhaenge!$X$4</c:f>
              <c:numCache>
                <c:formatCode>#,##0.00</c:formatCode>
                <c:ptCount val="1"/>
                <c:pt idx="0">
                  <c:v>15864</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0.10285682284024597"/>
          <c:w val="0.829232785182212"/>
          <c:h val="0.85574014627972361"/>
        </c:manualLayout>
      </c:layout>
      <c:scatterChart>
        <c:scatterStyle val="lineMarker"/>
        <c:varyColors val="0"/>
        <c:ser>
          <c:idx val="3"/>
          <c:order val="3"/>
          <c:tx>
            <c:v>Front+1</c:v>
          </c:tx>
          <c:spPr>
            <a:ln>
              <a:solidFill>
                <a:srgbClr val="FF00FF"/>
              </a:solidFill>
            </a:ln>
          </c:spPr>
          <c:marker>
            <c:symbol val="none"/>
          </c:marker>
          <c:xVal>
            <c:numRef>
              <c:f>'HedgeBedarf+01'!$C$5:$C$405</c:f>
              <c:numCache>
                <c:formatCode>#,#00</c:formatCode>
                <c:ptCount val="401"/>
                <c:pt idx="0">
                  <c:v>-7.6007191382068864E-2</c:v>
                </c:pt>
                <c:pt idx="1">
                  <c:v>-7.5738419228792889E-2</c:v>
                </c:pt>
                <c:pt idx="2">
                  <c:v>-7.5448960102043897E-2</c:v>
                </c:pt>
                <c:pt idx="3">
                  <c:v>-7.5138595265353408E-2</c:v>
                </c:pt>
                <c:pt idx="4">
                  <c:v>-7.4807110469120294E-2</c:v>
                </c:pt>
                <c:pt idx="5">
                  <c:v>-7.4454296113177165E-2</c:v>
                </c:pt>
                <c:pt idx="6">
                  <c:v>-7.4079947409329633E-2</c:v>
                </c:pt>
                <c:pt idx="7">
                  <c:v>-7.3683864543767338E-2</c:v>
                </c:pt>
                <c:pt idx="8">
                  <c:v>-7.3265852839243389E-2</c:v>
                </c:pt>
                <c:pt idx="9">
                  <c:v>-7.2825722916916968E-2</c:v>
                </c:pt>
                <c:pt idx="10">
                  <c:v>-7.2363290857753421E-2</c:v>
                </c:pt>
                <c:pt idx="11">
                  <c:v>-7.1878378363374934E-2</c:v>
                </c:pt>
                <c:pt idx="12">
                  <c:v>-7.1370812916251664E-2</c:v>
                </c:pt>
                <c:pt idx="13">
                  <c:v>-7.0840427939124498E-2</c:v>
                </c:pt>
                <c:pt idx="14">
                  <c:v>-7.0287062953546961E-2</c:v>
                </c:pt>
                <c:pt idx="15">
                  <c:v>-6.9710563737434908E-2</c:v>
                </c:pt>
                <c:pt idx="16">
                  <c:v>-6.9110782481510466E-2</c:v>
                </c:pt>
                <c:pt idx="17">
                  <c:v>-6.8487577944523884E-2</c:v>
                </c:pt>
                <c:pt idx="18">
                  <c:v>-6.7840815607141183E-2</c:v>
                </c:pt>
                <c:pt idx="19">
                  <c:v>-6.7170367824378019E-2</c:v>
                </c:pt>
                <c:pt idx="20">
                  <c:v>-6.6476113976465773E-2</c:v>
                </c:pt>
                <c:pt idx="21">
                  <c:v>-6.5757940618028837E-2</c:v>
                </c:pt>
                <c:pt idx="22">
                  <c:v>-6.5015741625459506E-2</c:v>
                </c:pt>
                <c:pt idx="23">
                  <c:v>-6.4249418342365888E-2</c:v>
                </c:pt>
                <c:pt idx="24">
                  <c:v>-6.3458879722979561E-2</c:v>
                </c:pt>
                <c:pt idx="25">
                  <c:v>-6.2644042473399095E-2</c:v>
                </c:pt>
                <c:pt idx="26">
                  <c:v>-6.18048311905516E-2</c:v>
                </c:pt>
                <c:pt idx="27">
                  <c:v>-6.0941178498752781E-2</c:v>
                </c:pt>
                <c:pt idx="28">
                  <c:v>-6.005302518374437E-2</c:v>
                </c:pt>
                <c:pt idx="29">
                  <c:v>-5.9140320324089245E-2</c:v>
                </c:pt>
                <c:pt idx="30">
                  <c:v>-5.8203021419805677E-2</c:v>
                </c:pt>
                <c:pt idx="31">
                  <c:v>-5.7241094518120116E-2</c:v>
                </c:pt>
                <c:pt idx="32">
                  <c:v>-5.6254514336219315E-2</c:v>
                </c:pt>
                <c:pt idx="33">
                  <c:v>-5.524326438088302E-2</c:v>
                </c:pt>
                <c:pt idx="34">
                  <c:v>-5.4207337064880207E-2</c:v>
                </c:pt>
                <c:pt idx="35">
                  <c:v>-5.3146733820009652E-2</c:v>
                </c:pt>
                <c:pt idx="36">
                  <c:v>-5.2061465206668683E-2</c:v>
                </c:pt>
                <c:pt idx="37">
                  <c:v>-5.0951551019834819E-2</c:v>
                </c:pt>
                <c:pt idx="38">
                  <c:v>-4.9817020391344134E-2</c:v>
                </c:pt>
                <c:pt idx="39">
                  <c:v>-4.8657911888353209E-2</c:v>
                </c:pt>
                <c:pt idx="40">
                  <c:v>-4.7474273607871396E-2</c:v>
                </c:pt>
                <c:pt idx="41">
                  <c:v>-4.626616326725249E-2</c:v>
                </c:pt>
                <c:pt idx="42">
                  <c:v>-4.50336482905348E-2</c:v>
                </c:pt>
                <c:pt idx="43">
                  <c:v>-4.3776805890522373E-2</c:v>
                </c:pt>
                <c:pt idx="44">
                  <c:v>-4.2495723146498458E-2</c:v>
                </c:pt>
                <c:pt idx="45">
                  <c:v>-4.1190497077468101E-2</c:v>
                </c:pt>
                <c:pt idx="46">
                  <c:v>-3.9861234710824617E-2</c:v>
                </c:pt>
                <c:pt idx="47">
                  <c:v>-3.8508053146339177E-2</c:v>
                </c:pt>
                <c:pt idx="48">
                  <c:v>-3.7131079615374193E-2</c:v>
                </c:pt>
                <c:pt idx="49">
                  <c:v>-3.5730451535223112E-2</c:v>
                </c:pt>
                <c:pt idx="50">
                  <c:v>-3.4306316558480411E-2</c:v>
                </c:pt>
                <c:pt idx="51">
                  <c:v>-3.2858832617351737E-2</c:v>
                </c:pt>
                <c:pt idx="52">
                  <c:v>-3.138816796281034E-2</c:v>
                </c:pt>
                <c:pt idx="53">
                  <c:v>-2.9894501198516027E-2</c:v>
                </c:pt>
                <c:pt idx="54">
                  <c:v>-2.8378021309407878E-2</c:v>
                </c:pt>
                <c:pt idx="55">
                  <c:v>-2.6838927684892717E-2</c:v>
                </c:pt>
                <c:pt idx="56">
                  <c:v>-2.5277430136545886E-2</c:v>
                </c:pt>
                <c:pt idx="57">
                  <c:v>-2.3693748910250986E-2</c:v>
                </c:pt>
                <c:pt idx="58">
                  <c:v>-2.2088114692705055E-2</c:v>
                </c:pt>
                <c:pt idx="59">
                  <c:v>-2.0460768612217434E-2</c:v>
                </c:pt>
                <c:pt idx="60">
                  <c:v>-1.8811962233738308E-2</c:v>
                </c:pt>
                <c:pt idx="61">
                  <c:v>-1.7141957548052054E-2</c:v>
                </c:pt>
                <c:pt idx="62">
                  <c:v>-1.5451026955076117E-2</c:v>
                </c:pt>
                <c:pt idx="63">
                  <c:v>-1.3739453241208548E-2</c:v>
                </c:pt>
                <c:pt idx="64">
                  <c:v>-1.2007529550673843E-2</c:v>
                </c:pt>
                <c:pt idx="65">
                  <c:v>-1.0255559350816328E-2</c:v>
                </c:pt>
                <c:pt idx="66">
                  <c:v>-8.4838563912968817E-3</c:v>
                </c:pt>
                <c:pt idx="67">
                  <c:v>-6.6927446571532221E-3</c:v>
                </c:pt>
                <c:pt idx="68">
                  <c:v>-4.8825583156850228E-3</c:v>
                </c:pt>
                <c:pt idx="69">
                  <c:v>-3.0536416571328544E-3</c:v>
                </c:pt>
                <c:pt idx="70">
                  <c:v>-1.206349029122155E-3</c:v>
                </c:pt>
                <c:pt idx="71">
                  <c:v>6.5895523515327199E-4</c:v>
                </c:pt>
                <c:pt idx="72">
                  <c:v>2.5418968950264974E-3</c:v>
                </c:pt>
                <c:pt idx="73">
                  <c:v>4.4420918867476636E-3</c:v>
                </c:pt>
                <c:pt idx="74">
                  <c:v>6.3591464141801585E-3</c:v>
                </c:pt>
                <c:pt idx="75">
                  <c:v>8.2926570458102897E-3</c:v>
                </c:pt>
                <c:pt idx="76">
                  <c:v>1.0242210818069381E-2</c:v>
                </c:pt>
                <c:pt idx="77">
                  <c:v>1.2207385344968796E-2</c:v>
                </c:pt>
                <c:pt idx="78">
                  <c:v>1.4187748934039412E-2</c:v>
                </c:pt>
                <c:pt idx="79">
                  <c:v>1.6182860708561522E-2</c:v>
                </c:pt>
                <c:pt idx="80">
                  <c:v>1.8192270736071804E-2</c:v>
                </c:pt>
                <c:pt idx="81">
                  <c:v>2.0215520163121538E-2</c:v>
                </c:pt>
                <c:pt idx="82">
                  <c:v>2.2252141356263064E-2</c:v>
                </c:pt>
                <c:pt idx="83">
                  <c:v>2.4301658049228857E-2</c:v>
                </c:pt>
                <c:pt idx="84">
                  <c:v>2.6363585496271994E-2</c:v>
                </c:pt>
                <c:pt idx="85">
                  <c:v>2.8437430631620401E-2</c:v>
                </c:pt>
                <c:pt idx="86">
                  <c:v>3.0522692235004013E-2</c:v>
                </c:pt>
                <c:pt idx="87">
                  <c:v>3.2618861103199802E-2</c:v>
                </c:pt>
                <c:pt idx="88">
                  <c:v>3.4725420227538578E-2</c:v>
                </c:pt>
                <c:pt idx="89">
                  <c:v>3.6841844977315068E-2</c:v>
                </c:pt>
                <c:pt idx="90">
                  <c:v>3.8967603289030199E-2</c:v>
                </c:pt>
                <c:pt idx="91">
                  <c:v>4.1102155861397899E-2</c:v>
                </c:pt>
                <c:pt idx="92">
                  <c:v>4.3244956356038415E-2</c:v>
                </c:pt>
                <c:pt idx="93">
                  <c:v>4.539545160377597E-2</c:v>
                </c:pt>
                <c:pt idx="94">
                  <c:v>4.755308181645599E-2</c:v>
                </c:pt>
                <c:pt idx="95">
                  <c:v>4.9717280804189273E-2</c:v>
                </c:pt>
                <c:pt idx="96">
                  <c:v>5.1887476197926483E-2</c:v>
                </c:pt>
                <c:pt idx="97">
                  <c:v>5.4063089677262963E-2</c:v>
                </c:pt>
                <c:pt idx="98">
                  <c:v>5.6243537203367305E-2</c:v>
                </c:pt>
                <c:pt idx="99">
                  <c:v>5.8428229256921399E-2</c:v>
                </c:pt>
                <c:pt idx="100">
                  <c:v>6.0616571080958019E-2</c:v>
                </c:pt>
                <c:pt idx="101">
                  <c:v>6.2807962928475639E-2</c:v>
                </c:pt>
                <c:pt idx="102">
                  <c:v>6.500180031470297E-2</c:v>
                </c:pt>
                <c:pt idx="103">
                  <c:v>6.719747427388599E-2</c:v>
                </c:pt>
                <c:pt idx="104">
                  <c:v>6.9394371620462636E-2</c:v>
                </c:pt>
                <c:pt idx="105">
                  <c:v>7.1591875214485123E-2</c:v>
                </c:pt>
                <c:pt idx="106">
                  <c:v>7.3789364231148138E-2</c:v>
                </c:pt>
                <c:pt idx="107">
                  <c:v>7.5986214434275154E-2</c:v>
                </c:pt>
                <c:pt idx="108">
                  <c:v>7.8181798453610785E-2</c:v>
                </c:pt>
                <c:pt idx="109">
                  <c:v>8.0375486065763377E-2</c:v>
                </c:pt>
                <c:pt idx="110">
                  <c:v>8.2566644478638096E-2</c:v>
                </c:pt>
                <c:pt idx="111">
                  <c:v>8.4754638619196895E-2</c:v>
                </c:pt>
                <c:pt idx="112">
                  <c:v>8.6938831424376459E-2</c:v>
                </c:pt>
                <c:pt idx="113">
                  <c:v>8.911858413499496E-2</c:v>
                </c:pt>
                <c:pt idx="114">
                  <c:v>9.1293256592469729E-2</c:v>
                </c:pt>
                <c:pt idx="115">
                  <c:v>9.346220753816939E-2</c:v>
                </c:pt>
                <c:pt idx="116">
                  <c:v>9.5624794915217359E-2</c:v>
                </c:pt>
                <c:pt idx="117">
                  <c:v>9.7780376172562466E-2</c:v>
                </c:pt>
                <c:pt idx="118">
                  <c:v>9.9928308571125904E-2</c:v>
                </c:pt>
                <c:pt idx="119">
                  <c:v>0.10206794949183745</c:v>
                </c:pt>
                <c:pt idx="120">
                  <c:v>0.10419865674536172</c:v>
                </c:pt>
                <c:pt idx="121">
                  <c:v>0.10631978888332094</c:v>
                </c:pt>
                <c:pt idx="122">
                  <c:v>0.10843070551081385</c:v>
                </c:pt>
                <c:pt idx="123">
                  <c:v>0.11053076760002811</c:v>
                </c:pt>
                <c:pt idx="124">
                  <c:v>0.11261933780474191</c:v>
                </c:pt>
                <c:pt idx="125">
                  <c:v>0.11469578077551063</c:v>
                </c:pt>
                <c:pt idx="126">
                  <c:v>0.11675946347532694</c:v>
                </c:pt>
                <c:pt idx="127">
                  <c:v>0.11880975549554641</c:v>
                </c:pt>
                <c:pt idx="128">
                  <c:v>0.12084602937186716</c:v>
                </c:pt>
                <c:pt idx="129">
                  <c:v>0.12286766090014906</c:v>
                </c:pt>
                <c:pt idx="130">
                  <c:v>0.12487402945185855</c:v>
                </c:pt>
                <c:pt idx="131">
                  <c:v>0.1268645182889247</c:v>
                </c:pt>
                <c:pt idx="132">
                  <c:v>0.12883851487778858</c:v>
                </c:pt>
                <c:pt idx="133">
                  <c:v>0.13079541120242894</c:v>
                </c:pt>
                <c:pt idx="134">
                  <c:v>0.13273460407614818</c:v>
                </c:pt>
                <c:pt idx="135">
                  <c:v>0.13465549545189817</c:v>
                </c:pt>
                <c:pt idx="136">
                  <c:v>0.13655749273092854</c:v>
                </c:pt>
                <c:pt idx="137">
                  <c:v>0.13844000906954113</c:v>
                </c:pt>
                <c:pt idx="138">
                  <c:v>0.14030246368372834</c:v>
                </c:pt>
                <c:pt idx="139">
                  <c:v>0.14214428215148209</c:v>
                </c:pt>
                <c:pt idx="140">
                  <c:v>0.14396489671255294</c:v>
                </c:pt>
                <c:pt idx="141">
                  <c:v>0.14576374656544505</c:v>
                </c:pt>
                <c:pt idx="142">
                  <c:v>0.14754027816143078</c:v>
                </c:pt>
                <c:pt idx="143">
                  <c:v>0.14929394549537028</c:v>
                </c:pt>
                <c:pt idx="144">
                  <c:v>0.15102421039312466</c:v>
                </c:pt>
                <c:pt idx="145">
                  <c:v>0.15273054279534912</c:v>
                </c:pt>
                <c:pt idx="146">
                  <c:v>0.15441242103745859</c:v>
                </c:pt>
                <c:pt idx="147">
                  <c:v>0.15606933212555735</c:v>
                </c:pt>
                <c:pt idx="148">
                  <c:v>0.15770077200812624</c:v>
                </c:pt>
                <c:pt idx="149">
                  <c:v>0.15930624584326564</c:v>
                </c:pt>
                <c:pt idx="150">
                  <c:v>0.16088526826129301</c:v>
                </c:pt>
                <c:pt idx="151">
                  <c:v>0.16243736362249578</c:v>
                </c:pt>
                <c:pt idx="152">
                  <c:v>0.16396206626984666</c:v>
                </c:pt>
                <c:pt idx="153">
                  <c:v>0.165458920776487</c:v>
                </c:pt>
                <c:pt idx="154">
                  <c:v>0.16692748218779152</c:v>
                </c:pt>
                <c:pt idx="155">
                  <c:v>0.16836731625782655</c:v>
                </c:pt>
                <c:pt idx="156">
                  <c:v>0.16977799968002319</c:v>
                </c:pt>
                <c:pt idx="157">
                  <c:v>0.17115912031188402</c:v>
                </c:pt>
                <c:pt idx="158">
                  <c:v>0.1725102773935524</c:v>
                </c:pt>
                <c:pt idx="159">
                  <c:v>0.17383108176007245</c:v>
                </c:pt>
                <c:pt idx="160">
                  <c:v>0.17512115604717549</c:v>
                </c:pt>
                <c:pt idx="161">
                  <c:v>0.176380134890431</c:v>
                </c:pt>
                <c:pt idx="162">
                  <c:v>0.17760766511760698</c:v>
                </c:pt>
                <c:pt idx="163">
                  <c:v>0.17880340593408672</c:v>
                </c:pt>
                <c:pt idx="164">
                  <c:v>0.17996702910119677</c:v>
                </c:pt>
                <c:pt idx="165">
                  <c:v>0.181098219107304</c:v>
                </c:pt>
                <c:pt idx="166">
                  <c:v>0.18219667333154549</c:v>
                </c:pt>
                <c:pt idx="167">
                  <c:v>0.18326210220006092</c:v>
                </c:pt>
                <c:pt idx="168">
                  <c:v>0.18429422933460235</c:v>
                </c:pt>
                <c:pt idx="169">
                  <c:v>0.18529279169340163</c:v>
                </c:pt>
                <c:pt idx="170">
                  <c:v>0.18625753970418138</c:v>
                </c:pt>
                <c:pt idx="171">
                  <c:v>0.18718823738920323</c:v>
                </c:pt>
                <c:pt idx="172">
                  <c:v>0.18808466248224998</c:v>
                </c:pt>
                <c:pt idx="173">
                  <c:v>0.18894660653744691</c:v>
                </c:pt>
                <c:pt idx="174">
                  <c:v>0.18977387502983412</c:v>
                </c:pt>
                <c:pt idx="175">
                  <c:v>0.19056628744760495</c:v>
                </c:pt>
                <c:pt idx="176">
                  <c:v>0.19132367737593556</c:v>
                </c:pt>
                <c:pt idx="177">
                  <c:v>0.19204589257233631</c:v>
                </c:pt>
                <c:pt idx="178">
                  <c:v>0.19273279503346027</c:v>
                </c:pt>
                <c:pt idx="179">
                  <c:v>0.19338426105331391</c:v>
                </c:pt>
                <c:pt idx="180">
                  <c:v>0.19400018127281984</c:v>
                </c:pt>
                <c:pt idx="181">
                  <c:v>0.19458046072068905</c:v>
                </c:pt>
                <c:pt idx="182">
                  <c:v>0.19512501884556632</c:v>
                </c:pt>
                <c:pt idx="183">
                  <c:v>0.19563378953942123</c:v>
                </c:pt>
                <c:pt idx="184">
                  <c:v>0.19610672115216204</c:v>
                </c:pt>
                <c:pt idx="185">
                  <c:v>0.19654377649745725</c:v>
                </c:pt>
                <c:pt idx="186">
                  <c:v>0.19694493284975942</c:v>
                </c:pt>
                <c:pt idx="187">
                  <c:v>0.19731018193252817</c:v>
                </c:pt>
                <c:pt idx="188">
                  <c:v>0.19763952989766015</c:v>
                </c:pt>
                <c:pt idx="189">
                  <c:v>0.19793299729614072</c:v>
                </c:pt>
                <c:pt idx="190">
                  <c:v>0.1981906190399364</c:v>
                </c:pt>
                <c:pt idx="191">
                  <c:v>0.19841244435515742</c:v>
                </c:pt>
                <c:pt idx="192">
                  <c:v>0.19859853672652522</c:v>
                </c:pt>
                <c:pt idx="193">
                  <c:v>0.19874897383318701</c:v>
                </c:pt>
                <c:pt idx="194">
                  <c:v>0.19886384747592731</c:v>
                </c:pt>
                <c:pt idx="195">
                  <c:v>0.19894326349583241</c:v>
                </c:pt>
                <c:pt idx="196">
                  <c:v>0.19898734168447135</c:v>
                </c:pt>
                <c:pt idx="197">
                  <c:v>0.19899621568566328</c:v>
                </c:pt>
                <c:pt idx="198">
                  <c:v>0.19897003288891046</c:v>
                </c:pt>
                <c:pt idx="199">
                  <c:v>0.19890895431457781</c:v>
                </c:pt>
                <c:pt idx="200">
                  <c:v>0.1988131544909133</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AA8D-4967-9B4E-0807AFAA64EA}"/>
            </c:ext>
          </c:extLst>
        </c:ser>
        <c:ser>
          <c:idx val="4"/>
          <c:order val="4"/>
          <c:tx>
            <c:v>Summe</c:v>
          </c:tx>
          <c:marker>
            <c:symbol val="none"/>
          </c:marker>
          <c:xVal>
            <c:numRef>
              <c:f>Ueberhaenge!$U$10:$U$410</c:f>
              <c:numCache>
                <c:formatCode>General</c:formatCode>
                <c:ptCount val="401"/>
                <c:pt idx="0">
                  <c:v>-2.1989512219792617</c:v>
                </c:pt>
                <c:pt idx="1">
                  <c:v>-2.2351682735476484</c:v>
                </c:pt>
                <c:pt idx="2">
                  <c:v>-2.271224463706853</c:v>
                </c:pt>
                <c:pt idx="3">
                  <c:v>-2.3070871634909982</c:v>
                </c:pt>
                <c:pt idx="4">
                  <c:v>-2.342723036321376</c:v>
                </c:pt>
                <c:pt idx="5">
                  <c:v>-2.3780980611137954</c:v>
                </c:pt>
                <c:pt idx="6">
                  <c:v>-2.4131775570379115</c:v>
                </c:pt>
                <c:pt idx="7">
                  <c:v>-2.4479262099268015</c:v>
                </c:pt>
                <c:pt idx="8">
                  <c:v>-2.4823081003318075</c:v>
                </c:pt>
                <c:pt idx="9">
                  <c:v>-2.5162867332139682</c:v>
                </c:pt>
                <c:pt idx="10">
                  <c:v>-2.549825069259938</c:v>
                </c:pt>
                <c:pt idx="11">
                  <c:v>-2.5828855578064323</c:v>
                </c:pt>
                <c:pt idx="12">
                  <c:v>-2.6154301713538115</c:v>
                </c:pt>
                <c:pt idx="13">
                  <c:v>-2.6474204416453544</c:v>
                </c:pt>
                <c:pt idx="14">
                  <c:v>-2.6788174972852699</c:v>
                </c:pt>
                <c:pt idx="15">
                  <c:v>-2.7095821028645197</c:v>
                </c:pt>
                <c:pt idx="16">
                  <c:v>-2.7396746995598193</c:v>
                </c:pt>
                <c:pt idx="17">
                  <c:v>-2.7690554471672519</c:v>
                </c:pt>
                <c:pt idx="18">
                  <c:v>-2.7976842675282798</c:v>
                </c:pt>
                <c:pt idx="19">
                  <c:v>-2.8255208893019441</c:v>
                </c:pt>
                <c:pt idx="20">
                  <c:v>-2.852524894033496</c:v>
                </c:pt>
                <c:pt idx="21">
                  <c:v>-2.8786557634657668</c:v>
                </c:pt>
                <c:pt idx="22">
                  <c:v>-2.9038729280360691</c:v>
                </c:pt>
                <c:pt idx="23">
                  <c:v>-2.92813581649771</c:v>
                </c:pt>
                <c:pt idx="24">
                  <c:v>-2.9514039066016178</c:v>
                </c:pt>
                <c:pt idx="25">
                  <c:v>-2.9736367767703431</c:v>
                </c:pt>
                <c:pt idx="26">
                  <c:v>-2.9947941586928764</c:v>
                </c:pt>
                <c:pt idx="27">
                  <c:v>-3.0148359907660947</c:v>
                </c:pt>
                <c:pt idx="28">
                  <c:v>-3.033722472304706</c:v>
                </c:pt>
                <c:pt idx="29">
                  <c:v>-3.0514141184393835</c:v>
                </c:pt>
                <c:pt idx="30">
                  <c:v>-3.0678718156190774</c:v>
                </c:pt>
                <c:pt idx="31">
                  <c:v>-3.0830568776314546</c:v>
                </c:pt>
                <c:pt idx="32">
                  <c:v>-3.0969311020521855</c:v>
                </c:pt>
                <c:pt idx="33">
                  <c:v>-3.109456827031988</c:v>
                </c:pt>
                <c:pt idx="34">
                  <c:v>-3.1205969883274469</c:v>
                </c:pt>
                <c:pt idx="35">
                  <c:v>-3.1303151764802202</c:v>
                </c:pt>
                <c:pt idx="36">
                  <c:v>-3.1385756940467018</c:v>
                </c:pt>
                <c:pt idx="37">
                  <c:v>-3.1453436127791536</c:v>
                </c:pt>
                <c:pt idx="38">
                  <c:v>-3.150584830657301</c:v>
                </c:pt>
                <c:pt idx="39">
                  <c:v>-3.154266128668624</c:v>
                </c:pt>
                <c:pt idx="40">
                  <c:v>-3.1563552272340205</c:v>
                </c:pt>
                <c:pt idx="41">
                  <c:v>-3.1568208421753159</c:v>
                </c:pt>
                <c:pt idx="42">
                  <c:v>-3.1556327401198452</c:v>
                </c:pt>
                <c:pt idx="43">
                  <c:v>-3.1527617932376581</c:v>
                </c:pt>
                <c:pt idx="44">
                  <c:v>-3.1481800332061827</c:v>
                </c:pt>
                <c:pt idx="45">
                  <c:v>-3.1418607042978759</c:v>
                </c:pt>
                <c:pt idx="46">
                  <c:v>-3.1337783154863175</c:v>
                </c:pt>
                <c:pt idx="47">
                  <c:v>-3.1239086914672023</c:v>
                </c:pt>
                <c:pt idx="48">
                  <c:v>-3.1122290224912725</c:v>
                </c:pt>
                <c:pt idx="49">
                  <c:v>-3.0987179129076803</c:v>
                </c:pt>
                <c:pt idx="50">
                  <c:v>-3.0833554283172915</c:v>
                </c:pt>
                <c:pt idx="51">
                  <c:v>-3.0661231412374748</c:v>
                </c:pt>
                <c:pt idx="52">
                  <c:v>-3.0470041751813821</c:v>
                </c:pt>
                <c:pt idx="53">
                  <c:v>-3.0259832470572658</c:v>
                </c:pt>
                <c:pt idx="54">
                  <c:v>-3.0030467077953364</c:v>
                </c:pt>
                <c:pt idx="55">
                  <c:v>-2.9781825811126144</c:v>
                </c:pt>
                <c:pt idx="56">
                  <c:v>-2.9513806003287435</c:v>
                </c:pt>
                <c:pt idx="57">
                  <c:v>-2.9226322431490703</c:v>
                </c:pt>
                <c:pt idx="58">
                  <c:v>-2.8919307643342611</c:v>
                </c:pt>
                <c:pt idx="59">
                  <c:v>-2.8592712261795188</c:v>
                </c:pt>
                <c:pt idx="60">
                  <c:v>-2.8246505267298003</c:v>
                </c:pt>
                <c:pt idx="61">
                  <c:v>-2.7880674256616569</c:v>
                </c:pt>
                <c:pt idx="62">
                  <c:v>-2.7495225677660153</c:v>
                </c:pt>
                <c:pt idx="63">
                  <c:v>-2.7090185039707761</c:v>
                </c:pt>
                <c:pt idx="64">
                  <c:v>-2.666559709846215</c:v>
                </c:pt>
                <c:pt idx="65">
                  <c:v>-2.6221526015409466</c:v>
                </c:pt>
                <c:pt idx="66">
                  <c:v>-2.5758055491006679</c:v>
                </c:pt>
                <c:pt idx="67">
                  <c:v>-2.5275288871269521</c:v>
                </c:pt>
                <c:pt idx="68">
                  <c:v>-2.4773349227380246</c:v>
                </c:pt>
                <c:pt idx="69">
                  <c:v>-2.425237940798767</c:v>
                </c:pt>
                <c:pt idx="70">
                  <c:v>-2.3712542063920057</c:v>
                </c:pt>
                <c:pt idx="71">
                  <c:v>-2.3154019645086676</c:v>
                </c:pt>
                <c:pt idx="72">
                  <c:v>-2.2577014369392976</c:v>
                </c:pt>
                <c:pt idx="73">
                  <c:v>-2.1981748163550874</c:v>
                </c:pt>
                <c:pt idx="74">
                  <c:v>-2.1368462575715643</c:v>
                </c:pt>
                <c:pt idx="75">
                  <c:v>-2.0737418659937941</c:v>
                </c:pt>
                <c:pt idx="76">
                  <c:v>-2.0088896832469589</c:v>
                </c:pt>
                <c:pt idx="77">
                  <c:v>-1.9423196700019221</c:v>
                </c:pt>
                <c:pt idx="78">
                  <c:v>-1.8740636860103008</c:v>
                </c:pt>
                <c:pt idx="79">
                  <c:v>-1.8041554673693347</c:v>
                </c:pt>
                <c:pt idx="80">
                  <c:v>-1.7326306010415999</c:v>
                </c:pt>
                <c:pt idx="81">
                  <c:v>-1.6595264966603194</c:v>
                </c:pt>
                <c:pt idx="82">
                  <c:v>-1.5848823556556049</c:v>
                </c:pt>
                <c:pt idx="83">
                  <c:v>-1.5087391377424946</c:v>
                </c:pt>
                <c:pt idx="84">
                  <c:v>-1.4311395248161187</c:v>
                </c:pt>
                <c:pt idx="85">
                  <c:v>-1.3521278823045366</c:v>
                </c:pt>
                <c:pt idx="86">
                  <c:v>-1.2717502180340607</c:v>
                </c:pt>
                <c:pt idx="87">
                  <c:v>-1.190054138666865</c:v>
                </c:pt>
                <c:pt idx="88">
                  <c:v>-1.1070888037745847</c:v>
                </c:pt>
                <c:pt idx="89">
                  <c:v>-1.0229048776163385</c:v>
                </c:pt>
                <c:pt idx="90">
                  <c:v>-0.9375544786932023</c:v>
                </c:pt>
                <c:pt idx="91">
                  <c:v>-0.85109112715550828</c:v>
                </c:pt>
                <c:pt idx="92">
                  <c:v>-0.76356969014255038</c:v>
                </c:pt>
                <c:pt idx="93">
                  <c:v>-0.67504632513833085</c:v>
                </c:pt>
                <c:pt idx="94">
                  <c:v>-0.58557842142968741</c:v>
                </c:pt>
                <c:pt idx="95">
                  <c:v>-0.49522453975692871</c:v>
                </c:pt>
                <c:pt idx="96">
                  <c:v>-0.40404435024926277</c:v>
                </c:pt>
                <c:pt idx="97">
                  <c:v>-0.31209856874063624</c:v>
                </c:pt>
                <c:pt idx="98">
                  <c:v>-0.21944889156353478</c:v>
                </c:pt>
                <c:pt idx="99">
                  <c:v>-0.12615792892096239</c:v>
                </c:pt>
                <c:pt idx="100">
                  <c:v>-3.228913693840587E-2</c:v>
                </c:pt>
                <c:pt idx="101">
                  <c:v>6.2093251500226133E-2</c:v>
                </c:pt>
                <c:pt idx="102">
                  <c:v>0.15692429702757166</c:v>
                </c:pt>
                <c:pt idx="103">
                  <c:v>0.25213842507176415</c:v>
                </c:pt>
                <c:pt idx="104">
                  <c:v>0.34766949803191016</c:v>
                </c:pt>
                <c:pt idx="105">
                  <c:v>0.4434508882411699</c:v>
                </c:pt>
                <c:pt idx="106">
                  <c:v>0.53941555160845545</c:v>
                </c:pt>
                <c:pt idx="107">
                  <c:v>0.63549610182881444</c:v>
                </c:pt>
                <c:pt idx="108">
                  <c:v>0.7316248850528202</c:v>
                </c:pt>
                <c:pt idx="109">
                  <c:v>0.82773405490490071</c:v>
                </c:pt>
                <c:pt idx="110">
                  <c:v>0.92375564774107444</c:v>
                </c:pt>
                <c:pt idx="111">
                  <c:v>1.0196216580367445</c:v>
                </c:pt>
                <c:pt idx="112">
                  <c:v>1.1152641137960144</c:v>
                </c:pt>
                <c:pt idx="113">
                  <c:v>1.2106151518745958</c:v>
                </c:pt>
                <c:pt idx="114">
                  <c:v>1.3056070931096286</c:v>
                </c:pt>
                <c:pt idx="115">
                  <c:v>1.4001725171505419</c:v>
                </c:pt>
                <c:pt idx="116">
                  <c:v>1.4942443368869081</c:v>
                </c:pt>
                <c:pt idx="117">
                  <c:v>1.5877558723702201</c:v>
                </c:pt>
                <c:pt idx="118">
                  <c:v>1.6806409241286462</c:v>
                </c:pt>
                <c:pt idx="119">
                  <c:v>1.7728338457752524</c:v>
                </c:pt>
                <c:pt idx="120">
                  <c:v>1.864269615812395</c:v>
                </c:pt>
                <c:pt idx="121">
                  <c:v>1.9548839085368437</c:v>
                </c:pt>
                <c:pt idx="122">
                  <c:v>2.044613163952584</c:v>
                </c:pt>
                <c:pt idx="123">
                  <c:v>2.133394656600343</c:v>
                </c:pt>
                <c:pt idx="124">
                  <c:v>2.221166563215438</c:v>
                </c:pt>
                <c:pt idx="125">
                  <c:v>2.3078680291279507</c:v>
                </c:pt>
                <c:pt idx="126">
                  <c:v>2.3934392333219159</c:v>
                </c:pt>
                <c:pt idx="127">
                  <c:v>2.4778214520726678</c:v>
                </c:pt>
                <c:pt idx="128">
                  <c:v>2.5609571210844746</c:v>
                </c:pt>
                <c:pt idx="129">
                  <c:v>2.6427898960531548</c:v>
                </c:pt>
                <c:pt idx="130">
                  <c:v>2.7232647115812925</c:v>
                </c:pt>
                <c:pt idx="131">
                  <c:v>2.8023278383765717</c:v>
                </c:pt>
                <c:pt idx="132">
                  <c:v>2.8799269386666451</c:v>
                </c:pt>
                <c:pt idx="133">
                  <c:v>2.9560111197668157</c:v>
                </c:pt>
                <c:pt idx="134">
                  <c:v>3.03053098573998</c:v>
                </c:pt>
                <c:pt idx="135">
                  <c:v>3.1034386870910158</c:v>
                </c:pt>
                <c:pt idx="136">
                  <c:v>3.1746879684410167</c:v>
                </c:pt>
                <c:pt idx="137">
                  <c:v>3.2442342141296963</c:v>
                </c:pt>
                <c:pt idx="138">
                  <c:v>3.3120344916972231</c:v>
                </c:pt>
                <c:pt idx="139">
                  <c:v>3.378047593199939</c:v>
                </c:pt>
                <c:pt idx="140">
                  <c:v>3.4422340743171849</c:v>
                </c:pt>
                <c:pt idx="141">
                  <c:v>3.5045562912096884</c:v>
                </c:pt>
                <c:pt idx="142">
                  <c:v>3.5649784350927822</c:v>
                </c:pt>
                <c:pt idx="143">
                  <c:v>3.6234665644907262</c:v>
                </c:pt>
                <c:pt idx="144">
                  <c:v>3.6799886351414637</c:v>
                </c:pt>
                <c:pt idx="145">
                  <c:v>3.7345145275238725</c:v>
                </c:pt>
                <c:pt idx="146">
                  <c:v>3.7870160719827468</c:v>
                </c:pt>
                <c:pt idx="147">
                  <c:v>3.8374670714293968</c:v>
                </c:pt>
                <c:pt idx="148">
                  <c:v>3.8858433215988337</c:v>
                </c:pt>
                <c:pt idx="149">
                  <c:v>3.9321226288472224</c:v>
                </c:pt>
                <c:pt idx="150">
                  <c:v>3.9762848254762124</c:v>
                </c:pt>
                <c:pt idx="151">
                  <c:v>4.0183117825735879</c:v>
                </c:pt>
                <c:pt idx="152">
                  <c:v>4.0581874203623922</c:v>
                </c:pt>
                <c:pt idx="153">
                  <c:v>4.0958977160536394</c:v>
                </c:pt>
                <c:pt idx="154">
                  <c:v>4.1314307092003508</c:v>
                </c:pt>
                <c:pt idx="155">
                  <c:v>4.1647765045534904</c:v>
                </c:pt>
                <c:pt idx="156">
                  <c:v>4.195927272423206</c:v>
                </c:pt>
                <c:pt idx="157">
                  <c:v>4.2248772465514133</c:v>
                </c:pt>
                <c:pt idx="158">
                  <c:v>4.251622719504569</c:v>
                </c:pt>
                <c:pt idx="159">
                  <c:v>4.2761620355982872</c:v>
                </c:pt>
                <c:pt idx="160">
                  <c:v>4.2984955813680639</c:v>
                </c:pt>
                <c:pt idx="161">
                  <c:v>4.3186257736032552</c:v>
                </c:pt>
                <c:pt idx="162">
                  <c:v>4.336557044964124</c:v>
                </c:pt>
                <c:pt idx="163">
                  <c:v>4.3522958272045535</c:v>
                </c:pt>
                <c:pt idx="164">
                  <c:v>4.3658505320257621</c:v>
                </c:pt>
                <c:pt idx="165">
                  <c:v>4.3772315295891584</c:v>
                </c:pt>
                <c:pt idx="166">
                  <c:v>4.386451124719188</c:v>
                </c:pt>
                <c:pt idx="167">
                  <c:v>4.3935235308298672</c:v>
                </c:pt>
                <c:pt idx="168">
                  <c:v>4.3984648416114291</c:v>
                </c:pt>
                <c:pt idx="169">
                  <c:v>4.4012930005163193</c:v>
                </c:pt>
                <c:pt idx="170">
                  <c:v>4.4020277680865867</c:v>
                </c:pt>
                <c:pt idx="171">
                  <c:v>4.400690687167498</c:v>
                </c:pt>
                <c:pt idx="172">
                  <c:v>4.3973050460550116</c:v>
                </c:pt>
                <c:pt idx="173">
                  <c:v>4.3918958396275452</c:v>
                </c:pt>
                <c:pt idx="174">
                  <c:v>4.384489728515307</c:v>
                </c:pt>
                <c:pt idx="175">
                  <c:v>4.375114996363167</c:v>
                </c:pt>
                <c:pt idx="176">
                  <c:v>4.3638015052459291</c:v>
                </c:pt>
                <c:pt idx="177">
                  <c:v>4.3505806492975676</c:v>
                </c:pt>
                <c:pt idx="178">
                  <c:v>4.3354853066187244</c:v>
                </c:pt>
                <c:pt idx="179">
                  <c:v>4.3185497895295519</c:v>
                </c:pt>
                <c:pt idx="180">
                  <c:v>4.2998097932375847</c:v>
                </c:pt>
                <c:pt idx="181">
                  <c:v>4.2793023429930486</c:v>
                </c:pt>
                <c:pt idx="182">
                  <c:v>4.2570657398065341</c:v>
                </c:pt>
                <c:pt idx="183">
                  <c:v>4.2331395048066014</c:v>
                </c:pt>
                <c:pt idx="184">
                  <c:v>4.2075643223172658</c:v>
                </c:pt>
                <c:pt idx="185">
                  <c:v>4.1803819817377965</c:v>
                </c:pt>
                <c:pt idx="186">
                  <c:v>4.1516353183095696</c:v>
                </c:pt>
                <c:pt idx="187">
                  <c:v>4.1213681528569461</c:v>
                </c:pt>
                <c:pt idx="188">
                  <c:v>4.089625230591281</c:v>
                </c:pt>
                <c:pt idx="189">
                  <c:v>4.0564521590692841</c:v>
                </c:pt>
                <c:pt idx="190">
                  <c:v>4.0218953453987245</c:v>
                </c:pt>
                <c:pt idx="191">
                  <c:v>3.986001932786416</c:v>
                </c:pt>
                <c:pt idx="192">
                  <c:v>3.9488197365249702</c:v>
                </c:pt>
                <c:pt idx="193">
                  <c:v>3.9103971795163259</c:v>
                </c:pt>
                <c:pt idx="194">
                  <c:v>3.8707832274314669</c:v>
                </c:pt>
                <c:pt idx="195">
                  <c:v>3.8300273236068514</c:v>
                </c:pt>
                <c:pt idx="196">
                  <c:v>3.7881793237791164</c:v>
                </c:pt>
                <c:pt idx="197">
                  <c:v>3.7452894307604399</c:v>
                </c:pt>
                <c:pt idx="198">
                  <c:v>3.7014081291575618</c:v>
                </c:pt>
                <c:pt idx="199">
                  <c:v>3.6565861202379177</c:v>
                </c:pt>
                <c:pt idx="200">
                  <c:v>3.6108742570464822</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1-AA8D-4967-9B4E-0807AFAA64EA}"/>
            </c:ext>
          </c:extLst>
        </c:ser>
        <c:ser>
          <c:idx val="5"/>
          <c:order val="5"/>
          <c:tx>
            <c:v>ZeigerSumme</c:v>
          </c:tx>
          <c:spPr>
            <a:ln>
              <a:noFill/>
            </a:ln>
          </c:spPr>
          <c:marker>
            <c:symbol val="picture"/>
            <c:spPr>
              <a:blipFill>
                <a:blip xmlns:r="http://schemas.openxmlformats.org/officeDocument/2006/relationships" r:embed="rId1"/>
                <a:stretch>
                  <a:fillRect/>
                </a:stretch>
              </a:blipFill>
              <a:ln>
                <a:noFill/>
              </a:ln>
            </c:spPr>
          </c:marker>
          <c:xVal>
            <c:numRef>
              <c:f>Ueberhaenge!$Z$5</c:f>
              <c:numCache>
                <c:formatCode>General</c:formatCode>
                <c:ptCount val="1"/>
                <c:pt idx="0">
                  <c:v>1.4361678024205917</c:v>
                </c:pt>
              </c:numCache>
            </c:numRef>
          </c:xVal>
          <c:yVal>
            <c:numRef>
              <c:f>Ueberhaenge!$X$4</c:f>
              <c:numCache>
                <c:formatCode>#,##0.00</c:formatCode>
                <c:ptCount val="1"/>
                <c:pt idx="0">
                  <c:v>15864</c:v>
                </c:pt>
              </c:numCache>
            </c:numRef>
          </c:yVal>
          <c:smooth val="0"/>
          <c:extLst>
            <c:ext xmlns:c16="http://schemas.microsoft.com/office/drawing/2014/chart" uri="{C3380CC4-5D6E-409C-BE32-E72D297353CC}">
              <c16:uniqueId val="{00000002-AA8D-4967-9B4E-0807AFAA64EA}"/>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1868-4D95-9DA3-620EB81E1018}"/>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-2.1229440305971927</c:v>
                      </c:pt>
                      <c:pt idx="1">
                        <c:v>-2.1594298543188555</c:v>
                      </c:pt>
                      <c:pt idx="2">
                        <c:v>-2.1957755036048092</c:v>
                      </c:pt>
                      <c:pt idx="3">
                        <c:v>-2.2319485682256448</c:v>
                      </c:pt>
                      <c:pt idx="4">
                        <c:v>-2.2679159258522557</c:v>
                      </c:pt>
                      <c:pt idx="5">
                        <c:v>-2.3036437650006181</c:v>
                      </c:pt>
                      <c:pt idx="6">
                        <c:v>-2.339097609628582</c:v>
                      </c:pt>
                      <c:pt idx="7">
                        <c:v>-2.3742423453830344</c:v>
                      </c:pt>
                      <c:pt idx="8">
                        <c:v>-2.4090422474925641</c:v>
                      </c:pt>
                      <c:pt idx="9">
                        <c:v>-2.4434610102970513</c:v>
                      </c:pt>
                      <c:pt idx="10">
                        <c:v>-2.4774617784021844</c:v>
                      </c:pt>
                      <c:pt idx="11">
                        <c:v>-2.5110071794430575</c:v>
                      </c:pt>
                      <c:pt idx="12">
                        <c:v>-2.5440593584375599</c:v>
                      </c:pt>
                      <c:pt idx="13">
                        <c:v>-2.5765800137062298</c:v>
                      </c:pt>
                      <c:pt idx="14">
                        <c:v>-2.608530434331723</c:v>
                      </c:pt>
                      <c:pt idx="15">
                        <c:v>-2.6398715391270846</c:v>
                      </c:pt>
                      <c:pt idx="16">
                        <c:v>-2.6705639170783089</c:v>
                      </c:pt>
                      <c:pt idx="17">
                        <c:v>-2.700567869222728</c:v>
                      </c:pt>
                      <c:pt idx="18">
                        <c:v>-2.7298434519211385</c:v>
                      </c:pt>
                      <c:pt idx="19">
                        <c:v>-2.7583505214775661</c:v>
                      </c:pt>
                      <c:pt idx="20">
                        <c:v>-2.7860487800570302</c:v>
                      </c:pt>
                      <c:pt idx="21">
                        <c:v>-2.8128978228477379</c:v>
                      </c:pt>
                      <c:pt idx="22">
                        <c:v>-2.8388571864106096</c:v>
                      </c:pt>
                      <c:pt idx="23">
                        <c:v>-2.8638863981553442</c:v>
                      </c:pt>
                      <c:pt idx="24">
                        <c:v>-2.8879450268786382</c:v>
                      </c:pt>
                      <c:pt idx="25">
                        <c:v>-2.9109927342969439</c:v>
                      </c:pt>
                      <c:pt idx="26">
                        <c:v>-2.9329893275023249</c:v>
                      </c:pt>
                      <c:pt idx="27">
                        <c:v>-2.9538948122673419</c:v>
                      </c:pt>
                      <c:pt idx="28">
                        <c:v>-2.9736694471209617</c:v>
                      </c:pt>
                      <c:pt idx="29">
                        <c:v>-2.9922737981152943</c:v>
                      </c:pt>
                      <c:pt idx="30">
                        <c:v>-3.0096687941992717</c:v>
                      </c:pt>
                      <c:pt idx="31">
                        <c:v>-3.0258157831133343</c:v>
                      </c:pt>
                      <c:pt idx="32">
                        <c:v>-3.0406765877159661</c:v>
                      </c:pt>
                      <c:pt idx="33">
                        <c:v>-3.0542135626511051</c:v>
                      </c:pt>
                      <c:pt idx="34">
                        <c:v>-3.0663896512625666</c:v>
                      </c:pt>
                      <c:pt idx="35">
                        <c:v>-3.0771684426602106</c:v>
                      </c:pt>
                      <c:pt idx="36">
                        <c:v>-3.0865142288400329</c:v>
                      </c:pt>
                      <c:pt idx="37">
                        <c:v>-3.094392061759319</c:v>
                      </c:pt>
                      <c:pt idx="38">
                        <c:v>-3.1007678102659568</c:v>
                      </c:pt>
                      <c:pt idx="39">
                        <c:v>-3.1056082167802708</c:v>
                      </c:pt>
                      <c:pt idx="40">
                        <c:v>-3.1088809536261492</c:v>
                      </c:pt>
                      <c:pt idx="41">
                        <c:v>-3.1105546789080636</c:v>
                      </c:pt>
                      <c:pt idx="42">
                        <c:v>-3.1105990918293105</c:v>
                      </c:pt>
                      <c:pt idx="43">
                        <c:v>-3.1089849873471356</c:v>
                      </c:pt>
                      <c:pt idx="44">
                        <c:v>-3.1056843100596843</c:v>
                      </c:pt>
                      <c:pt idx="45">
                        <c:v>-3.100670207220408</c:v>
                      </c:pt>
                      <c:pt idx="46">
                        <c:v>-3.0939170807754928</c:v>
                      </c:pt>
                      <c:pt idx="47">
                        <c:v>-3.0854006383208632</c:v>
                      </c:pt>
                      <c:pt idx="48">
                        <c:v>-3.0750979428758982</c:v>
                      </c:pt>
                      <c:pt idx="49">
                        <c:v>-3.0629874613724573</c:v>
                      </c:pt>
                      <c:pt idx="50">
                        <c:v>-3.0490491117588112</c:v>
                      </c:pt>
                      <c:pt idx="51">
                        <c:v>-3.0332643086201232</c:v>
                      </c:pt>
                      <c:pt idx="52">
                        <c:v>-3.0156160072185716</c:v>
                      </c:pt>
                      <c:pt idx="53">
                        <c:v>-2.9960887458587497</c:v>
                      </c:pt>
                      <c:pt idx="54">
                        <c:v>-2.9746686864859284</c:v>
                      </c:pt>
                      <c:pt idx="55">
                        <c:v>-2.9513436534277218</c:v>
                      </c:pt>
                      <c:pt idx="56">
                        <c:v>-2.9261031701921976</c:v>
                      </c:pt>
                      <c:pt idx="57">
                        <c:v>-2.8989384942388194</c:v>
                      </c:pt>
                      <c:pt idx="58">
                        <c:v>-2.8698426496415559</c:v>
                      </c:pt>
                      <c:pt idx="59">
                        <c:v>-2.8388104575673014</c:v>
                      </c:pt>
                      <c:pt idx="60">
                        <c:v>-2.8058385644960619</c:v>
                      </c:pt>
                      <c:pt idx="61">
                        <c:v>-2.7709254681136049</c:v>
                      </c:pt>
                      <c:pt idx="62">
                        <c:v>-2.7340715408109393</c:v>
                      </c:pt>
                      <c:pt idx="63">
                        <c:v>-2.6952790507295674</c:v>
                      </c:pt>
                      <c:pt idx="64">
                        <c:v>-2.6545521802955414</c:v>
                      </c:pt>
                      <c:pt idx="65">
                        <c:v>-2.6118970421901304</c:v>
                      </c:pt>
                      <c:pt idx="66">
                        <c:v>-2.5673216927093709</c:v>
                      </c:pt>
                      <c:pt idx="67">
                        <c:v>-2.5208361424697987</c:v>
                      </c:pt>
                      <c:pt idx="68">
                        <c:v>-2.4724523644223395</c:v>
                      </c:pt>
                      <c:pt idx="69">
                        <c:v>-2.4221842991416342</c:v>
                      </c:pt>
                      <c:pt idx="70">
                        <c:v>-2.3700478573628834</c:v>
                      </c:pt>
                      <c:pt idx="71">
                        <c:v>-2.3160609197438209</c:v>
                      </c:pt>
                      <c:pt idx="72">
                        <c:v>-2.2602433338343242</c:v>
                      </c:pt>
                      <c:pt idx="73">
                        <c:v>-2.202616908241835</c:v>
                      </c:pt>
                      <c:pt idx="74">
                        <c:v>-2.1432054039857444</c:v>
                      </c:pt>
                      <c:pt idx="75">
                        <c:v>-2.0820345230396042</c:v>
                      </c:pt>
                      <c:pt idx="76">
                        <c:v>-2.0191318940650285</c:v>
                      </c:pt>
                      <c:pt idx="77">
                        <c:v>-1.954527055346891</c:v>
                      </c:pt>
                      <c:pt idx="78">
                        <c:v>-1.8882514349443402</c:v>
                      </c:pt>
                      <c:pt idx="79">
                        <c:v>-1.8203383280778962</c:v>
                      </c:pt>
                      <c:pt idx="80">
                        <c:v>-1.7508228717776717</c:v>
                      </c:pt>
                      <c:pt idx="81">
                        <c:v>-1.6797420168234409</c:v>
                      </c:pt>
                      <c:pt idx="82">
                        <c:v>-1.6071344970118679</c:v>
                      </c:pt>
                      <c:pt idx="83">
                        <c:v>-1.5330407957917234</c:v>
                      </c:pt>
                      <c:pt idx="84">
                        <c:v>-1.4575031103123908</c:v>
                      </c:pt>
                      <c:pt idx="85">
                        <c:v>-1.380565312936157</c:v>
                      </c:pt>
                      <c:pt idx="86">
                        <c:v>-1.3022729102690647</c:v>
                      </c:pt>
                      <c:pt idx="87">
                        <c:v>-1.2226729997700649</c:v>
                      </c:pt>
                      <c:pt idx="88">
                        <c:v>-1.1418142240021234</c:v>
                      </c:pt>
                      <c:pt idx="89">
                        <c:v>-1.0597467225936537</c:v>
                      </c:pt>
                      <c:pt idx="90">
                        <c:v>-0.97652208198223245</c:v>
                      </c:pt>
                      <c:pt idx="91">
                        <c:v>-0.89219328301690615</c:v>
                      </c:pt>
                      <c:pt idx="92">
                        <c:v>-0.80681464649858881</c:v>
                      </c:pt>
                      <c:pt idx="93">
                        <c:v>-0.72044177674210685</c:v>
                      </c:pt>
                      <c:pt idx="94">
                        <c:v>-0.63313150324614342</c:v>
                      </c:pt>
                      <c:pt idx="95">
                        <c:v>-0.54494182056111795</c:v>
                      </c:pt>
                      <c:pt idx="96">
                        <c:v>-0.45593182644718927</c:v>
                      </c:pt>
                      <c:pt idx="97">
                        <c:v>-0.36616165841789922</c:v>
                      </c:pt>
                      <c:pt idx="98">
                        <c:v>-0.27569242876690209</c:v>
                      </c:pt>
                      <c:pt idx="99">
                        <c:v>-0.18458615817788379</c:v>
                      </c:pt>
                      <c:pt idx="100">
                        <c:v>-9.2905708019363889E-2</c:v>
                      </c:pt>
                      <c:pt idx="101">
                        <c:v>-7.1471142824950512E-4</c:v>
                      </c:pt>
                      <c:pt idx="102">
                        <c:v>9.1922496712868687E-2</c:v>
                      </c:pt>
                      <c:pt idx="103">
                        <c:v>0.18494095079787815</c:v>
                      </c:pt>
                      <c:pt idx="104">
                        <c:v>0.27827512641144753</c:v>
                      </c:pt>
                      <c:pt idx="105">
                        <c:v>0.37185901302668478</c:v>
                      </c:pt>
                      <c:pt idx="106">
                        <c:v>0.46562618737730727</c:v>
                      </c:pt>
                      <c:pt idx="107">
                        <c:v>0.55950988739453933</c:v>
                      </c:pt>
                      <c:pt idx="108">
                        <c:v>0.65344308659920947</c:v>
                      </c:pt>
                      <c:pt idx="109">
                        <c:v>0.74735856883913732</c:v>
                      </c:pt>
                      <c:pt idx="110">
                        <c:v>0.84118900326243629</c:v>
                      </c:pt>
                      <c:pt idx="111">
                        <c:v>0.93486701941754768</c:v>
                      </c:pt>
                      <c:pt idx="112">
                        <c:v>1.028325282371638</c:v>
                      </c:pt>
                      <c:pt idx="113">
                        <c:v>1.1214965677396007</c:v>
                      </c:pt>
                      <c:pt idx="114">
                        <c:v>1.2143138365171589</c:v>
                      </c:pt>
                      <c:pt idx="115">
                        <c:v>1.3067103096123724</c:v>
                      </c:pt>
                      <c:pt idx="116">
                        <c:v>1.3986195419716907</c:v>
                      </c:pt>
                      <c:pt idx="117">
                        <c:v>1.4899754961976577</c:v>
                      </c:pt>
                      <c:pt idx="118">
                        <c:v>1.5807126155575202</c:v>
                      </c:pt>
                      <c:pt idx="119">
                        <c:v>1.6707658962834149</c:v>
                      </c:pt>
                      <c:pt idx="120">
                        <c:v>1.7600709590670334</c:v>
                      </c:pt>
                      <c:pt idx="121">
                        <c:v>1.8485641196535227</c:v>
                      </c:pt>
                      <c:pt idx="122">
                        <c:v>1.9361824584417699</c:v>
                      </c:pt>
                      <c:pt idx="123">
                        <c:v>2.0228638890003148</c:v>
                      </c:pt>
                      <c:pt idx="124">
                        <c:v>2.1085472254106961</c:v>
                      </c:pt>
                      <c:pt idx="125">
                        <c:v>2.1931722483524401</c:v>
                      </c:pt>
                      <c:pt idx="126">
                        <c:v>2.2766797698465888</c:v>
                      </c:pt>
                      <c:pt idx="127">
                        <c:v>2.3590116965771215</c:v>
                      </c:pt>
                      <c:pt idx="128">
                        <c:v>2.4401110917126076</c:v>
                      </c:pt>
                      <c:pt idx="129">
                        <c:v>2.5199222351530057</c:v>
                      </c:pt>
                      <c:pt idx="130">
                        <c:v>2.598390682129434</c:v>
                      </c:pt>
                      <c:pt idx="131">
                        <c:v>2.6754633200876472</c:v>
                      </c:pt>
                      <c:pt idx="132">
                        <c:v>2.7510884237888567</c:v>
                      </c:pt>
                      <c:pt idx="133">
                        <c:v>2.8252157085643868</c:v>
                      </c:pt>
                      <c:pt idx="134">
                        <c:v>2.8977963816638317</c:v>
                      </c:pt>
                      <c:pt idx="135">
                        <c:v>2.9687831916391176</c:v>
                      </c:pt>
                      <c:pt idx="136">
                        <c:v>3.038130475710088</c:v>
                      </c:pt>
                      <c:pt idx="137">
                        <c:v>3.105794205060155</c:v>
                      </c:pt>
                      <c:pt idx="138">
                        <c:v>3.1717320280134946</c:v>
                      </c:pt>
                      <c:pt idx="139">
                        <c:v>3.2359033110484567</c:v>
                      </c:pt>
                      <c:pt idx="140">
                        <c:v>3.2982691776046318</c:v>
                      </c:pt>
                      <c:pt idx="141">
                        <c:v>3.3587925446442433</c:v>
                      </c:pt>
                      <c:pt idx="142">
                        <c:v>3.4174381569313512</c:v>
                      </c:pt>
                      <c:pt idx="143">
                        <c:v>3.4741726189953561</c:v>
                      </c:pt>
                      <c:pt idx="144">
                        <c:v>3.5289644247483389</c:v>
                      </c:pt>
                      <c:pt idx="145">
                        <c:v>3.5817839847285233</c:v>
                      </c:pt>
                      <c:pt idx="146">
                        <c:v>3.6326036509452884</c:v>
                      </c:pt>
                      <c:pt idx="147">
                        <c:v>3.6813977393038395</c:v>
                      </c:pt>
                      <c:pt idx="148">
                        <c:v>3.7281425495907077</c:v>
                      </c:pt>
                      <c:pt idx="149">
                        <c:v>3.7728163830039567</c:v>
                      </c:pt>
                      <c:pt idx="150">
                        <c:v>3.8153995572149193</c:v>
                      </c:pt>
                      <c:pt idx="151">
                        <c:v>3.8558744189510921</c:v>
                      </c:pt>
                      <c:pt idx="152">
                        <c:v>3.894225354092546</c:v>
                      </c:pt>
                      <c:pt idx="153">
                        <c:v>3.9304387952771527</c:v>
                      </c:pt>
                      <c:pt idx="154">
                        <c:v>3.9645032270125595</c:v>
                      </c:pt>
                      <c:pt idx="155">
                        <c:v>3.9964091882956634</c:v>
                      </c:pt>
                      <c:pt idx="156">
                        <c:v>4.0261492727431829</c:v>
                      </c:pt>
                      <c:pt idx="157">
                        <c:v>4.053718126239529</c:v>
                      </c:pt>
                      <c:pt idx="158">
                        <c:v>4.0791124421110165</c:v>
                      </c:pt>
                      <c:pt idx="159">
                        <c:v>4.1023309538382149</c:v>
                      </c:pt>
                      <c:pt idx="160">
                        <c:v>4.1233744253208879</c:v>
                      </c:pt>
                      <c:pt idx="161">
                        <c:v>4.1422456387128239</c:v>
                      </c:pt>
                      <c:pt idx="162">
                        <c:v>4.1589493798465167</c:v>
                      </c:pt>
                      <c:pt idx="163">
                        <c:v>4.1734924212704669</c:v>
                      </c:pt>
                      <c:pt idx="164">
                        <c:v>4.1858835029245656</c:v>
                      </c:pt>
                      <c:pt idx="165">
                        <c:v>4.1961333104818541</c:v>
                      </c:pt>
                      <c:pt idx="166">
                        <c:v>4.2042544513876425</c:v>
                      </c:pt>
                      <c:pt idx="167">
                        <c:v>4.2102614286298063</c:v>
                      </c:pt>
                      <c:pt idx="168">
                        <c:v>4.2141706122768268</c:v>
                      </c:pt>
                      <c:pt idx="169">
                        <c:v>4.2160002088229174</c:v>
                      </c:pt>
                      <c:pt idx="170">
                        <c:v>4.2157702283824054</c:v>
                      </c:pt>
                      <c:pt idx="171">
                        <c:v>4.2135024497782947</c:v>
                      </c:pt>
                      <c:pt idx="172">
                        <c:v>4.2092203835727613</c:v>
                      </c:pt>
                      <c:pt idx="173">
                        <c:v>4.2029492330900986</c:v>
                      </c:pt>
                      <c:pt idx="174">
                        <c:v>4.1947158534854729</c:v>
                      </c:pt>
                      <c:pt idx="175">
                        <c:v>4.1845487089155622</c:v>
                      </c:pt>
                      <c:pt idx="176">
                        <c:v>4.1724778278699937</c:v>
                      </c:pt>
                      <c:pt idx="177">
                        <c:v>4.1585347567252313</c:v>
                      </c:pt>
                      <c:pt idx="178">
                        <c:v>4.1427525115852646</c:v>
                      </c:pt>
                      <c:pt idx="179">
                        <c:v>4.1251655284762379</c:v>
                      </c:pt>
                      <c:pt idx="180">
                        <c:v>4.1058096119647649</c:v>
                      </c:pt>
                      <c:pt idx="181">
                        <c:v>4.0847218822723592</c:v>
                      </c:pt>
                      <c:pt idx="182">
                        <c:v>4.0619407209609681</c:v>
                      </c:pt>
                      <c:pt idx="183">
                        <c:v>4.0375057152671801</c:v>
                      </c:pt>
                      <c:pt idx="184">
                        <c:v>4.0114576011651035</c:v>
                      </c:pt>
                      <c:pt idx="185">
                        <c:v>3.9838382052403394</c:v>
                      </c:pt>
                      <c:pt idx="186">
                        <c:v>3.9546903854598106</c:v>
                      </c:pt>
                      <c:pt idx="187">
                        <c:v>3.9240579709244177</c:v>
                      </c:pt>
                      <c:pt idx="188">
                        <c:v>3.8919857006936205</c:v>
                      </c:pt>
                      <c:pt idx="189">
                        <c:v>3.8585191617731431</c:v>
                      </c:pt>
                      <c:pt idx="190">
                        <c:v>3.823704726358788</c:v>
                      </c:pt>
                      <c:pt idx="191">
                        <c:v>3.7875894884312586</c:v>
                      </c:pt>
                      <c:pt idx="192">
                        <c:v>3.7502211997984451</c:v>
                      </c:pt>
                      <c:pt idx="193">
                        <c:v>3.7116482056831388</c:v>
                      </c:pt>
                      <c:pt idx="194">
                        <c:v>3.6719193799555394</c:v>
                      </c:pt>
                      <c:pt idx="195">
                        <c:v>3.6310840601110188</c:v>
                      </c:pt>
                      <c:pt idx="196">
                        <c:v>3.5891919820946452</c:v>
                      </c:pt>
                      <c:pt idx="197">
                        <c:v>3.5462932150747766</c:v>
                      </c:pt>
                      <c:pt idx="198">
                        <c:v>3.5024380962686514</c:v>
                      </c:pt>
                      <c:pt idx="199">
                        <c:v>3.4576771659233398</c:v>
                      </c:pt>
                      <c:pt idx="200">
                        <c:v>3.4120611025555689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1868-4D95-9DA3-620EB81E1018}"/>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1.3357452201688749</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15864</c:v>
                      </c:pt>
                    </c:numCache>
                  </c:numRef>
                </c:yVal>
                <c:smooth val="0"/>
                <c:extLst xmlns:c15="http://schemas.microsoft.com/office/drawing/2012/chart">
                  <c:ext xmlns:c16="http://schemas.microsoft.com/office/drawing/2014/chart" uri="{C3380CC4-5D6E-409C-BE32-E72D297353CC}">
                    <c16:uniqueId val="{00000001-1868-4D95-9DA3-620EB81E1018}"/>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40568290776909"/>
          <c:y val="3.080477563752651E-2"/>
          <c:w val="0.76031479895206133"/>
          <c:h val="0.94084487519335247"/>
        </c:manualLayout>
      </c:layout>
      <c:barChart>
        <c:barDir val="bar"/>
        <c:grouping val="clustered"/>
        <c:varyColors val="0"/>
        <c:ser>
          <c:idx val="0"/>
          <c:order val="0"/>
          <c:spPr>
            <a:solidFill>
              <a:srgbClr val="5DFFA6"/>
            </a:solidFill>
            <a:ln>
              <a:noFill/>
            </a:ln>
            <a:effectLst/>
          </c:spPr>
          <c:invertIfNegative val="0"/>
          <c:val>
            <c:numRef>
              <c:f>Test!$K$10:$K$50</c:f>
              <c:numCache>
                <c:formatCode>General</c:formatCode>
                <c:ptCount val="41"/>
                <c:pt idx="0">
                  <c:v>1161</c:v>
                </c:pt>
                <c:pt idx="1">
                  <c:v>243</c:v>
                </c:pt>
                <c:pt idx="2">
                  <c:v>1205</c:v>
                </c:pt>
                <c:pt idx="3">
                  <c:v>96</c:v>
                </c:pt>
                <c:pt idx="4">
                  <c:v>8524</c:v>
                </c:pt>
                <c:pt idx="5">
                  <c:v>469</c:v>
                </c:pt>
                <c:pt idx="6">
                  <c:v>1180</c:v>
                </c:pt>
                <c:pt idx="7">
                  <c:v>277</c:v>
                </c:pt>
                <c:pt idx="8">
                  <c:v>1876</c:v>
                </c:pt>
                <c:pt idx="9">
                  <c:v>397</c:v>
                </c:pt>
                <c:pt idx="10">
                  <c:v>19310</c:v>
                </c:pt>
                <c:pt idx="11">
                  <c:v>536</c:v>
                </c:pt>
                <c:pt idx="12">
                  <c:v>6347</c:v>
                </c:pt>
                <c:pt idx="13">
                  <c:v>543</c:v>
                </c:pt>
                <c:pt idx="14">
                  <c:v>2389</c:v>
                </c:pt>
                <c:pt idx="15">
                  <c:v>1046</c:v>
                </c:pt>
                <c:pt idx="16">
                  <c:v>3771</c:v>
                </c:pt>
                <c:pt idx="17">
                  <c:v>1009</c:v>
                </c:pt>
                <c:pt idx="18">
                  <c:v>630</c:v>
                </c:pt>
                <c:pt idx="19">
                  <c:v>584</c:v>
                </c:pt>
                <c:pt idx="20">
                  <c:v>3298</c:v>
                </c:pt>
                <c:pt idx="21">
                  <c:v>339</c:v>
                </c:pt>
                <c:pt idx="22">
                  <c:v>834</c:v>
                </c:pt>
                <c:pt idx="23">
                  <c:v>374</c:v>
                </c:pt>
                <c:pt idx="24">
                  <c:v>4614</c:v>
                </c:pt>
                <c:pt idx="25">
                  <c:v>1706</c:v>
                </c:pt>
                <c:pt idx="26">
                  <c:v>768</c:v>
                </c:pt>
                <c:pt idx="27">
                  <c:v>633</c:v>
                </c:pt>
                <c:pt idx="28">
                  <c:v>1321</c:v>
                </c:pt>
                <c:pt idx="29">
                  <c:v>27</c:v>
                </c:pt>
                <c:pt idx="30">
                  <c:v>512</c:v>
                </c:pt>
                <c:pt idx="31">
                  <c:v>129</c:v>
                </c:pt>
                <c:pt idx="32">
                  <c:v>298</c:v>
                </c:pt>
                <c:pt idx="33">
                  <c:v>15</c:v>
                </c:pt>
                <c:pt idx="34">
                  <c:v>33</c:v>
                </c:pt>
                <c:pt idx="35">
                  <c:v>1</c:v>
                </c:pt>
                <c:pt idx="36">
                  <c:v>109</c:v>
                </c:pt>
                <c:pt idx="37">
                  <c:v>0</c:v>
                </c:pt>
                <c:pt idx="38">
                  <c:v>58</c:v>
                </c:pt>
                <c:pt idx="39">
                  <c:v>2</c:v>
                </c:pt>
                <c:pt idx="40">
                  <c:v>107</c:v>
                </c:pt>
              </c:numCache>
            </c:numRef>
          </c:val>
          <c:extLst>
            <c:ext xmlns:c16="http://schemas.microsoft.com/office/drawing/2014/chart" uri="{C3380CC4-5D6E-409C-BE32-E72D297353CC}">
              <c16:uniqueId val="{00000000-9DBF-4043-B7A6-95F3CB0EB927}"/>
            </c:ext>
          </c:extLst>
        </c:ser>
        <c:ser>
          <c:idx val="1"/>
          <c:order val="1"/>
          <c:spPr>
            <a:solidFill>
              <a:schemeClr val="accent1">
                <a:lumMod val="60000"/>
                <a:lumOff val="40000"/>
              </a:schemeClr>
            </a:solidFill>
            <a:ln>
              <a:noFill/>
            </a:ln>
            <a:effectLst/>
          </c:spPr>
          <c:invertIfNegative val="0"/>
          <c:val>
            <c:numRef>
              <c:f>Test!$R$10:$R$50</c:f>
              <c:numCache>
                <c:formatCode>General</c:formatCode>
                <c:ptCount val="41"/>
                <c:pt idx="1">
                  <c:v>-4</c:v>
                </c:pt>
                <c:pt idx="2">
                  <c:v>-15</c:v>
                </c:pt>
                <c:pt idx="3">
                  <c:v>0</c:v>
                </c:pt>
                <c:pt idx="4">
                  <c:v>-5</c:v>
                </c:pt>
                <c:pt idx="5">
                  <c:v>-6</c:v>
                </c:pt>
                <c:pt idx="6">
                  <c:v>-3</c:v>
                </c:pt>
                <c:pt idx="7">
                  <c:v>-1</c:v>
                </c:pt>
                <c:pt idx="8">
                  <c:v>-28</c:v>
                </c:pt>
                <c:pt idx="9">
                  <c:v>-1</c:v>
                </c:pt>
                <c:pt idx="10">
                  <c:v>-67</c:v>
                </c:pt>
                <c:pt idx="11">
                  <c:v>-61</c:v>
                </c:pt>
                <c:pt idx="12">
                  <c:v>-84</c:v>
                </c:pt>
                <c:pt idx="13">
                  <c:v>-118</c:v>
                </c:pt>
                <c:pt idx="14">
                  <c:v>-132</c:v>
                </c:pt>
                <c:pt idx="15">
                  <c:v>-111</c:v>
                </c:pt>
                <c:pt idx="16">
                  <c:v>-243</c:v>
                </c:pt>
                <c:pt idx="17">
                  <c:v>-1356</c:v>
                </c:pt>
                <c:pt idx="18">
                  <c:v>-526</c:v>
                </c:pt>
                <c:pt idx="19">
                  <c:v>-330</c:v>
                </c:pt>
                <c:pt idx="20">
                  <c:v>-3264</c:v>
                </c:pt>
                <c:pt idx="21">
                  <c:v>-667</c:v>
                </c:pt>
                <c:pt idx="22">
                  <c:v>-2958</c:v>
                </c:pt>
                <c:pt idx="23">
                  <c:v>-1841</c:v>
                </c:pt>
                <c:pt idx="24">
                  <c:v>-5758</c:v>
                </c:pt>
                <c:pt idx="25">
                  <c:v>-642</c:v>
                </c:pt>
                <c:pt idx="26">
                  <c:v>-18732</c:v>
                </c:pt>
                <c:pt idx="27">
                  <c:v>-1643</c:v>
                </c:pt>
                <c:pt idx="28">
                  <c:v>-4320</c:v>
                </c:pt>
                <c:pt idx="29">
                  <c:v>-524</c:v>
                </c:pt>
                <c:pt idx="30">
                  <c:v>-2345</c:v>
                </c:pt>
                <c:pt idx="31">
                  <c:v>-524</c:v>
                </c:pt>
                <c:pt idx="32">
                  <c:v>-2632</c:v>
                </c:pt>
                <c:pt idx="33">
                  <c:v>-11551</c:v>
                </c:pt>
                <c:pt idx="34">
                  <c:v>-7002</c:v>
                </c:pt>
                <c:pt idx="35">
                  <c:v>-445</c:v>
                </c:pt>
                <c:pt idx="36">
                  <c:v>-4173</c:v>
                </c:pt>
                <c:pt idx="37">
                  <c:v>-366</c:v>
                </c:pt>
                <c:pt idx="38">
                  <c:v>-1462</c:v>
                </c:pt>
                <c:pt idx="39">
                  <c:v>-474</c:v>
                </c:pt>
                <c:pt idx="40">
                  <c:v>-4377</c:v>
                </c:pt>
              </c:numCache>
            </c:numRef>
          </c:val>
          <c:extLst>
            <c:ext xmlns:c16="http://schemas.microsoft.com/office/drawing/2014/chart" uri="{C3380CC4-5D6E-409C-BE32-E72D297353CC}">
              <c16:uniqueId val="{00000001-9DBF-4043-B7A6-95F3CB0EB927}"/>
            </c:ext>
          </c:extLst>
        </c:ser>
        <c:dLbls>
          <c:showLegendKey val="0"/>
          <c:showVal val="0"/>
          <c:showCatName val="0"/>
          <c:showSerName val="0"/>
          <c:showPercent val="0"/>
          <c:showBubbleSize val="0"/>
        </c:dLbls>
        <c:gapWidth val="10"/>
        <c:axId val="1852899872"/>
        <c:axId val="2050937792"/>
      </c:barChart>
      <c:catAx>
        <c:axId val="1852899872"/>
        <c:scaling>
          <c:orientation val="maxMin"/>
        </c:scaling>
        <c:delete val="1"/>
        <c:axPos val="l"/>
        <c:majorTickMark val="none"/>
        <c:minorTickMark val="none"/>
        <c:tickLblPos val="nextTo"/>
        <c:crossAx val="2050937792"/>
        <c:crosses val="autoZero"/>
        <c:auto val="1"/>
        <c:lblAlgn val="ctr"/>
        <c:lblOffset val="100"/>
        <c:noMultiLvlLbl val="0"/>
      </c:catAx>
      <c:valAx>
        <c:axId val="2050937792"/>
        <c:scaling>
          <c:orientation val="minMax"/>
          <c:max val="60000"/>
          <c:min val="-60000"/>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5289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5414449106270487E-2"/>
          <c:w val="0.829232785182212"/>
          <c:h val="0.88676848094718086"/>
        </c:manualLayout>
      </c:layout>
      <c:scatterChart>
        <c:scatterStyle val="lineMarker"/>
        <c:varyColors val="0"/>
        <c:ser>
          <c:idx val="2"/>
          <c:order val="2"/>
          <c:tx>
            <c:v>10/18</c:v>
          </c:tx>
          <c:spPr>
            <a:ln w="22225" cap="rnd">
              <a:solidFill>
                <a:srgbClr val="FF33CC"/>
              </a:solidFill>
              <a:round/>
            </a:ln>
            <a:effectLst/>
          </c:spPr>
          <c:marker>
            <c:symbol val="none"/>
          </c:marker>
          <c:xVal>
            <c:numRef>
              <c:f>'HedgeBedarf+01'!$C$5:$C$205</c:f>
              <c:numCache>
                <c:formatCode>#,#00</c:formatCode>
                <c:ptCount val="201"/>
                <c:pt idx="0">
                  <c:v>-7.6007191382068864E-2</c:v>
                </c:pt>
                <c:pt idx="1">
                  <c:v>-7.5738419228792889E-2</c:v>
                </c:pt>
                <c:pt idx="2">
                  <c:v>-7.5448960102043897E-2</c:v>
                </c:pt>
                <c:pt idx="3">
                  <c:v>-7.5138595265353408E-2</c:v>
                </c:pt>
                <c:pt idx="4">
                  <c:v>-7.4807110469120294E-2</c:v>
                </c:pt>
                <c:pt idx="5">
                  <c:v>-7.4454296113177165E-2</c:v>
                </c:pt>
                <c:pt idx="6">
                  <c:v>-7.4079947409329633E-2</c:v>
                </c:pt>
                <c:pt idx="7">
                  <c:v>-7.3683864543767338E-2</c:v>
                </c:pt>
                <c:pt idx="8">
                  <c:v>-7.3265852839243389E-2</c:v>
                </c:pt>
                <c:pt idx="9">
                  <c:v>-7.2825722916916968E-2</c:v>
                </c:pt>
                <c:pt idx="10">
                  <c:v>-7.2363290857753421E-2</c:v>
                </c:pt>
                <c:pt idx="11">
                  <c:v>-7.1878378363374934E-2</c:v>
                </c:pt>
                <c:pt idx="12">
                  <c:v>-7.1370812916251664E-2</c:v>
                </c:pt>
                <c:pt idx="13">
                  <c:v>-7.0840427939124498E-2</c:v>
                </c:pt>
                <c:pt idx="14">
                  <c:v>-7.0287062953546961E-2</c:v>
                </c:pt>
                <c:pt idx="15">
                  <c:v>-6.9710563737434908E-2</c:v>
                </c:pt>
                <c:pt idx="16">
                  <c:v>-6.9110782481510466E-2</c:v>
                </c:pt>
                <c:pt idx="17">
                  <c:v>-6.8487577944523884E-2</c:v>
                </c:pt>
                <c:pt idx="18">
                  <c:v>-6.7840815607141183E-2</c:v>
                </c:pt>
                <c:pt idx="19">
                  <c:v>-6.7170367824378019E-2</c:v>
                </c:pt>
                <c:pt idx="20">
                  <c:v>-6.6476113976465773E-2</c:v>
                </c:pt>
                <c:pt idx="21">
                  <c:v>-6.5757940618028837E-2</c:v>
                </c:pt>
                <c:pt idx="22">
                  <c:v>-6.5015741625459506E-2</c:v>
                </c:pt>
                <c:pt idx="23">
                  <c:v>-6.4249418342365888E-2</c:v>
                </c:pt>
                <c:pt idx="24">
                  <c:v>-6.3458879722979561E-2</c:v>
                </c:pt>
                <c:pt idx="25">
                  <c:v>-6.2644042473399095E-2</c:v>
                </c:pt>
                <c:pt idx="26">
                  <c:v>-6.18048311905516E-2</c:v>
                </c:pt>
                <c:pt idx="27">
                  <c:v>-6.0941178498752781E-2</c:v>
                </c:pt>
                <c:pt idx="28">
                  <c:v>-6.005302518374437E-2</c:v>
                </c:pt>
                <c:pt idx="29">
                  <c:v>-5.9140320324089245E-2</c:v>
                </c:pt>
                <c:pt idx="30">
                  <c:v>-5.8203021419805677E-2</c:v>
                </c:pt>
                <c:pt idx="31">
                  <c:v>-5.7241094518120116E-2</c:v>
                </c:pt>
                <c:pt idx="32">
                  <c:v>-5.6254514336219315E-2</c:v>
                </c:pt>
                <c:pt idx="33">
                  <c:v>-5.524326438088302E-2</c:v>
                </c:pt>
                <c:pt idx="34">
                  <c:v>-5.4207337064880207E-2</c:v>
                </c:pt>
                <c:pt idx="35">
                  <c:v>-5.3146733820009652E-2</c:v>
                </c:pt>
                <c:pt idx="36">
                  <c:v>-5.2061465206668683E-2</c:v>
                </c:pt>
                <c:pt idx="37">
                  <c:v>-5.0951551019834819E-2</c:v>
                </c:pt>
                <c:pt idx="38">
                  <c:v>-4.9817020391344134E-2</c:v>
                </c:pt>
                <c:pt idx="39">
                  <c:v>-4.8657911888353209E-2</c:v>
                </c:pt>
                <c:pt idx="40">
                  <c:v>-4.7474273607871396E-2</c:v>
                </c:pt>
                <c:pt idx="41">
                  <c:v>-4.626616326725249E-2</c:v>
                </c:pt>
                <c:pt idx="42">
                  <c:v>-4.50336482905348E-2</c:v>
                </c:pt>
                <c:pt idx="43">
                  <c:v>-4.3776805890522373E-2</c:v>
                </c:pt>
                <c:pt idx="44">
                  <c:v>-4.2495723146498458E-2</c:v>
                </c:pt>
                <c:pt idx="45">
                  <c:v>-4.1190497077468101E-2</c:v>
                </c:pt>
                <c:pt idx="46">
                  <c:v>-3.9861234710824617E-2</c:v>
                </c:pt>
                <c:pt idx="47">
                  <c:v>-3.8508053146339177E-2</c:v>
                </c:pt>
                <c:pt idx="48">
                  <c:v>-3.7131079615374193E-2</c:v>
                </c:pt>
                <c:pt idx="49">
                  <c:v>-3.5730451535223112E-2</c:v>
                </c:pt>
                <c:pt idx="50">
                  <c:v>-3.4306316558480411E-2</c:v>
                </c:pt>
                <c:pt idx="51">
                  <c:v>-3.2858832617351737E-2</c:v>
                </c:pt>
                <c:pt idx="52">
                  <c:v>-3.138816796281034E-2</c:v>
                </c:pt>
                <c:pt idx="53">
                  <c:v>-2.9894501198516027E-2</c:v>
                </c:pt>
                <c:pt idx="54">
                  <c:v>-2.8378021309407878E-2</c:v>
                </c:pt>
                <c:pt idx="55">
                  <c:v>-2.6838927684892717E-2</c:v>
                </c:pt>
                <c:pt idx="56">
                  <c:v>-2.5277430136545886E-2</c:v>
                </c:pt>
                <c:pt idx="57">
                  <c:v>-2.3693748910250986E-2</c:v>
                </c:pt>
                <c:pt idx="58">
                  <c:v>-2.2088114692705055E-2</c:v>
                </c:pt>
                <c:pt idx="59">
                  <c:v>-2.0460768612217434E-2</c:v>
                </c:pt>
                <c:pt idx="60">
                  <c:v>-1.8811962233738308E-2</c:v>
                </c:pt>
                <c:pt idx="61">
                  <c:v>-1.7141957548052054E-2</c:v>
                </c:pt>
                <c:pt idx="62">
                  <c:v>-1.5451026955076117E-2</c:v>
                </c:pt>
                <c:pt idx="63">
                  <c:v>-1.3739453241208548E-2</c:v>
                </c:pt>
                <c:pt idx="64">
                  <c:v>-1.2007529550673843E-2</c:v>
                </c:pt>
                <c:pt idx="65">
                  <c:v>-1.0255559350816328E-2</c:v>
                </c:pt>
                <c:pt idx="66">
                  <c:v>-8.4838563912968817E-3</c:v>
                </c:pt>
                <c:pt idx="67">
                  <c:v>-6.6927446571532221E-3</c:v>
                </c:pt>
                <c:pt idx="68">
                  <c:v>-4.8825583156850228E-3</c:v>
                </c:pt>
                <c:pt idx="69">
                  <c:v>-3.0536416571328544E-3</c:v>
                </c:pt>
                <c:pt idx="70">
                  <c:v>-1.206349029122155E-3</c:v>
                </c:pt>
                <c:pt idx="71">
                  <c:v>6.5895523515327199E-4</c:v>
                </c:pt>
                <c:pt idx="72">
                  <c:v>2.5418968950264974E-3</c:v>
                </c:pt>
                <c:pt idx="73">
                  <c:v>4.4420918867476636E-3</c:v>
                </c:pt>
                <c:pt idx="74">
                  <c:v>6.3591464141801585E-3</c:v>
                </c:pt>
                <c:pt idx="75">
                  <c:v>8.2926570458102897E-3</c:v>
                </c:pt>
                <c:pt idx="76">
                  <c:v>1.0242210818069381E-2</c:v>
                </c:pt>
                <c:pt idx="77">
                  <c:v>1.2207385344968796E-2</c:v>
                </c:pt>
                <c:pt idx="78">
                  <c:v>1.4187748934039412E-2</c:v>
                </c:pt>
                <c:pt idx="79">
                  <c:v>1.6182860708561522E-2</c:v>
                </c:pt>
                <c:pt idx="80">
                  <c:v>1.8192270736071804E-2</c:v>
                </c:pt>
                <c:pt idx="81">
                  <c:v>2.0215520163121538E-2</c:v>
                </c:pt>
                <c:pt idx="82">
                  <c:v>2.2252141356263064E-2</c:v>
                </c:pt>
                <c:pt idx="83">
                  <c:v>2.4301658049228857E-2</c:v>
                </c:pt>
                <c:pt idx="84">
                  <c:v>2.6363585496271994E-2</c:v>
                </c:pt>
                <c:pt idx="85">
                  <c:v>2.8437430631620401E-2</c:v>
                </c:pt>
                <c:pt idx="86">
                  <c:v>3.0522692235004013E-2</c:v>
                </c:pt>
                <c:pt idx="87">
                  <c:v>3.2618861103199802E-2</c:v>
                </c:pt>
                <c:pt idx="88">
                  <c:v>3.4725420227538578E-2</c:v>
                </c:pt>
                <c:pt idx="89">
                  <c:v>3.6841844977315068E-2</c:v>
                </c:pt>
                <c:pt idx="90">
                  <c:v>3.8967603289030199E-2</c:v>
                </c:pt>
                <c:pt idx="91">
                  <c:v>4.1102155861397899E-2</c:v>
                </c:pt>
                <c:pt idx="92">
                  <c:v>4.3244956356038415E-2</c:v>
                </c:pt>
                <c:pt idx="93">
                  <c:v>4.539545160377597E-2</c:v>
                </c:pt>
                <c:pt idx="94">
                  <c:v>4.755308181645599E-2</c:v>
                </c:pt>
                <c:pt idx="95">
                  <c:v>4.9717280804189273E-2</c:v>
                </c:pt>
                <c:pt idx="96">
                  <c:v>5.1887476197926483E-2</c:v>
                </c:pt>
                <c:pt idx="97">
                  <c:v>5.4063089677262963E-2</c:v>
                </c:pt>
                <c:pt idx="98">
                  <c:v>5.6243537203367305E-2</c:v>
                </c:pt>
                <c:pt idx="99">
                  <c:v>5.8428229256921399E-2</c:v>
                </c:pt>
                <c:pt idx="100">
                  <c:v>6.0616571080958019E-2</c:v>
                </c:pt>
                <c:pt idx="101">
                  <c:v>6.2807962928475639E-2</c:v>
                </c:pt>
                <c:pt idx="102">
                  <c:v>6.500180031470297E-2</c:v>
                </c:pt>
                <c:pt idx="103">
                  <c:v>6.719747427388599E-2</c:v>
                </c:pt>
                <c:pt idx="104">
                  <c:v>6.9394371620462636E-2</c:v>
                </c:pt>
                <c:pt idx="105">
                  <c:v>7.1591875214485123E-2</c:v>
                </c:pt>
                <c:pt idx="106">
                  <c:v>7.3789364231148138E-2</c:v>
                </c:pt>
                <c:pt idx="107">
                  <c:v>7.5986214434275154E-2</c:v>
                </c:pt>
                <c:pt idx="108">
                  <c:v>7.8181798453610785E-2</c:v>
                </c:pt>
                <c:pt idx="109">
                  <c:v>8.0375486065763377E-2</c:v>
                </c:pt>
                <c:pt idx="110">
                  <c:v>8.2566644478638096E-2</c:v>
                </c:pt>
                <c:pt idx="111">
                  <c:v>8.4754638619196895E-2</c:v>
                </c:pt>
                <c:pt idx="112">
                  <c:v>8.6938831424376459E-2</c:v>
                </c:pt>
                <c:pt idx="113">
                  <c:v>8.911858413499496E-2</c:v>
                </c:pt>
                <c:pt idx="114">
                  <c:v>9.1293256592469729E-2</c:v>
                </c:pt>
                <c:pt idx="115">
                  <c:v>9.346220753816939E-2</c:v>
                </c:pt>
                <c:pt idx="116">
                  <c:v>9.5624794915217359E-2</c:v>
                </c:pt>
                <c:pt idx="117">
                  <c:v>9.7780376172562466E-2</c:v>
                </c:pt>
                <c:pt idx="118">
                  <c:v>9.9928308571125904E-2</c:v>
                </c:pt>
                <c:pt idx="119">
                  <c:v>0.10206794949183745</c:v>
                </c:pt>
                <c:pt idx="120">
                  <c:v>0.10419865674536172</c:v>
                </c:pt>
                <c:pt idx="121">
                  <c:v>0.10631978888332094</c:v>
                </c:pt>
                <c:pt idx="122">
                  <c:v>0.10843070551081385</c:v>
                </c:pt>
                <c:pt idx="123">
                  <c:v>0.11053076760002811</c:v>
                </c:pt>
                <c:pt idx="124">
                  <c:v>0.11261933780474191</c:v>
                </c:pt>
                <c:pt idx="125">
                  <c:v>0.11469578077551063</c:v>
                </c:pt>
                <c:pt idx="126">
                  <c:v>0.11675946347532694</c:v>
                </c:pt>
                <c:pt idx="127">
                  <c:v>0.11880975549554641</c:v>
                </c:pt>
                <c:pt idx="128">
                  <c:v>0.12084602937186716</c:v>
                </c:pt>
                <c:pt idx="129">
                  <c:v>0.12286766090014906</c:v>
                </c:pt>
                <c:pt idx="130">
                  <c:v>0.12487402945185855</c:v>
                </c:pt>
                <c:pt idx="131">
                  <c:v>0.1268645182889247</c:v>
                </c:pt>
                <c:pt idx="132">
                  <c:v>0.12883851487778858</c:v>
                </c:pt>
                <c:pt idx="133">
                  <c:v>0.13079541120242894</c:v>
                </c:pt>
                <c:pt idx="134">
                  <c:v>0.13273460407614818</c:v>
                </c:pt>
                <c:pt idx="135">
                  <c:v>0.13465549545189817</c:v>
                </c:pt>
                <c:pt idx="136">
                  <c:v>0.13655749273092854</c:v>
                </c:pt>
                <c:pt idx="137">
                  <c:v>0.13844000906954113</c:v>
                </c:pt>
                <c:pt idx="138">
                  <c:v>0.14030246368372834</c:v>
                </c:pt>
                <c:pt idx="139">
                  <c:v>0.14214428215148209</c:v>
                </c:pt>
                <c:pt idx="140">
                  <c:v>0.14396489671255294</c:v>
                </c:pt>
                <c:pt idx="141">
                  <c:v>0.14576374656544505</c:v>
                </c:pt>
                <c:pt idx="142">
                  <c:v>0.14754027816143078</c:v>
                </c:pt>
                <c:pt idx="143">
                  <c:v>0.14929394549537028</c:v>
                </c:pt>
                <c:pt idx="144">
                  <c:v>0.15102421039312466</c:v>
                </c:pt>
                <c:pt idx="145">
                  <c:v>0.15273054279534912</c:v>
                </c:pt>
                <c:pt idx="146">
                  <c:v>0.15441242103745859</c:v>
                </c:pt>
                <c:pt idx="147">
                  <c:v>0.15606933212555735</c:v>
                </c:pt>
                <c:pt idx="148">
                  <c:v>0.15770077200812624</c:v>
                </c:pt>
                <c:pt idx="149">
                  <c:v>0.15930624584326564</c:v>
                </c:pt>
                <c:pt idx="150">
                  <c:v>0.16088526826129301</c:v>
                </c:pt>
                <c:pt idx="151">
                  <c:v>0.16243736362249578</c:v>
                </c:pt>
                <c:pt idx="152">
                  <c:v>0.16396206626984666</c:v>
                </c:pt>
                <c:pt idx="153">
                  <c:v>0.165458920776487</c:v>
                </c:pt>
                <c:pt idx="154">
                  <c:v>0.16692748218779152</c:v>
                </c:pt>
                <c:pt idx="155">
                  <c:v>0.16836731625782655</c:v>
                </c:pt>
                <c:pt idx="156">
                  <c:v>0.16977799968002319</c:v>
                </c:pt>
                <c:pt idx="157">
                  <c:v>0.17115912031188402</c:v>
                </c:pt>
                <c:pt idx="158">
                  <c:v>0.1725102773935524</c:v>
                </c:pt>
                <c:pt idx="159">
                  <c:v>0.17383108176007245</c:v>
                </c:pt>
                <c:pt idx="160">
                  <c:v>0.17512115604717549</c:v>
                </c:pt>
                <c:pt idx="161">
                  <c:v>0.176380134890431</c:v>
                </c:pt>
                <c:pt idx="162">
                  <c:v>0.17760766511760698</c:v>
                </c:pt>
                <c:pt idx="163">
                  <c:v>0.17880340593408672</c:v>
                </c:pt>
                <c:pt idx="164">
                  <c:v>0.17996702910119677</c:v>
                </c:pt>
                <c:pt idx="165">
                  <c:v>0.181098219107304</c:v>
                </c:pt>
                <c:pt idx="166">
                  <c:v>0.18219667333154549</c:v>
                </c:pt>
                <c:pt idx="167">
                  <c:v>0.18326210220006092</c:v>
                </c:pt>
                <c:pt idx="168">
                  <c:v>0.18429422933460235</c:v>
                </c:pt>
                <c:pt idx="169">
                  <c:v>0.18529279169340163</c:v>
                </c:pt>
                <c:pt idx="170">
                  <c:v>0.18625753970418138</c:v>
                </c:pt>
                <c:pt idx="171">
                  <c:v>0.18718823738920323</c:v>
                </c:pt>
                <c:pt idx="172">
                  <c:v>0.18808466248224998</c:v>
                </c:pt>
                <c:pt idx="173">
                  <c:v>0.18894660653744691</c:v>
                </c:pt>
                <c:pt idx="174">
                  <c:v>0.18977387502983412</c:v>
                </c:pt>
                <c:pt idx="175">
                  <c:v>0.19056628744760495</c:v>
                </c:pt>
                <c:pt idx="176">
                  <c:v>0.19132367737593556</c:v>
                </c:pt>
                <c:pt idx="177">
                  <c:v>0.19204589257233631</c:v>
                </c:pt>
                <c:pt idx="178">
                  <c:v>0.19273279503346027</c:v>
                </c:pt>
                <c:pt idx="179">
                  <c:v>0.19338426105331391</c:v>
                </c:pt>
                <c:pt idx="180">
                  <c:v>0.19400018127281984</c:v>
                </c:pt>
                <c:pt idx="181">
                  <c:v>0.19458046072068905</c:v>
                </c:pt>
                <c:pt idx="182">
                  <c:v>0.19512501884556632</c:v>
                </c:pt>
                <c:pt idx="183">
                  <c:v>0.19563378953942123</c:v>
                </c:pt>
                <c:pt idx="184">
                  <c:v>0.19610672115216204</c:v>
                </c:pt>
                <c:pt idx="185">
                  <c:v>0.19654377649745725</c:v>
                </c:pt>
                <c:pt idx="186">
                  <c:v>0.19694493284975942</c:v>
                </c:pt>
                <c:pt idx="187">
                  <c:v>0.19731018193252817</c:v>
                </c:pt>
                <c:pt idx="188">
                  <c:v>0.19763952989766015</c:v>
                </c:pt>
                <c:pt idx="189">
                  <c:v>0.19793299729614072</c:v>
                </c:pt>
                <c:pt idx="190">
                  <c:v>0.1981906190399364</c:v>
                </c:pt>
                <c:pt idx="191">
                  <c:v>0.19841244435515742</c:v>
                </c:pt>
                <c:pt idx="192">
                  <c:v>0.19859853672652522</c:v>
                </c:pt>
                <c:pt idx="193">
                  <c:v>0.19874897383318701</c:v>
                </c:pt>
                <c:pt idx="194">
                  <c:v>0.19886384747592731</c:v>
                </c:pt>
                <c:pt idx="195">
                  <c:v>0.19894326349583241</c:v>
                </c:pt>
                <c:pt idx="196">
                  <c:v>0.19898734168447135</c:v>
                </c:pt>
                <c:pt idx="197">
                  <c:v>0.19899621568566328</c:v>
                </c:pt>
                <c:pt idx="198">
                  <c:v>0.19897003288891046</c:v>
                </c:pt>
                <c:pt idx="199">
                  <c:v>0.19890895431457781</c:v>
                </c:pt>
                <c:pt idx="200">
                  <c:v>0.1988131544909133</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2-9E4D-4D4A-B606-66E0B1EFE869}"/>
            </c:ext>
          </c:extLst>
        </c:ser>
        <c:ser>
          <c:idx val="3"/>
          <c:order val="3"/>
          <c:tx>
            <c:v>09+10/18</c:v>
          </c:tx>
          <c:spPr>
            <a:ln w="19050" cap="rnd">
              <a:solidFill>
                <a:schemeClr val="accent1"/>
              </a:solidFill>
              <a:round/>
            </a:ln>
            <a:effectLst/>
          </c:spPr>
          <c:marker>
            <c:symbol val="none"/>
          </c:marker>
          <c:xVal>
            <c:numRef>
              <c:f>Ueberhaenge!$U$10:$U$210</c:f>
              <c:numCache>
                <c:formatCode>General</c:formatCode>
                <c:ptCount val="201"/>
                <c:pt idx="0">
                  <c:v>-2.1989512219792617</c:v>
                </c:pt>
                <c:pt idx="1">
                  <c:v>-2.2351682735476484</c:v>
                </c:pt>
                <c:pt idx="2">
                  <c:v>-2.271224463706853</c:v>
                </c:pt>
                <c:pt idx="3">
                  <c:v>-2.3070871634909982</c:v>
                </c:pt>
                <c:pt idx="4">
                  <c:v>-2.342723036321376</c:v>
                </c:pt>
                <c:pt idx="5">
                  <c:v>-2.3780980611137954</c:v>
                </c:pt>
                <c:pt idx="6">
                  <c:v>-2.4131775570379115</c:v>
                </c:pt>
                <c:pt idx="7">
                  <c:v>-2.4479262099268015</c:v>
                </c:pt>
                <c:pt idx="8">
                  <c:v>-2.4823081003318075</c:v>
                </c:pt>
                <c:pt idx="9">
                  <c:v>-2.5162867332139682</c:v>
                </c:pt>
                <c:pt idx="10">
                  <c:v>-2.549825069259938</c:v>
                </c:pt>
                <c:pt idx="11">
                  <c:v>-2.5828855578064323</c:v>
                </c:pt>
                <c:pt idx="12">
                  <c:v>-2.6154301713538115</c:v>
                </c:pt>
                <c:pt idx="13">
                  <c:v>-2.6474204416453544</c:v>
                </c:pt>
                <c:pt idx="14">
                  <c:v>-2.6788174972852699</c:v>
                </c:pt>
                <c:pt idx="15">
                  <c:v>-2.7095821028645197</c:v>
                </c:pt>
                <c:pt idx="16">
                  <c:v>-2.7396746995598193</c:v>
                </c:pt>
                <c:pt idx="17">
                  <c:v>-2.7690554471672519</c:v>
                </c:pt>
                <c:pt idx="18">
                  <c:v>-2.7976842675282798</c:v>
                </c:pt>
                <c:pt idx="19">
                  <c:v>-2.8255208893019441</c:v>
                </c:pt>
                <c:pt idx="20">
                  <c:v>-2.852524894033496</c:v>
                </c:pt>
                <c:pt idx="21">
                  <c:v>-2.8786557634657668</c:v>
                </c:pt>
                <c:pt idx="22">
                  <c:v>-2.9038729280360691</c:v>
                </c:pt>
                <c:pt idx="23">
                  <c:v>-2.92813581649771</c:v>
                </c:pt>
                <c:pt idx="24">
                  <c:v>-2.9514039066016178</c:v>
                </c:pt>
                <c:pt idx="25">
                  <c:v>-2.9736367767703431</c:v>
                </c:pt>
                <c:pt idx="26">
                  <c:v>-2.9947941586928764</c:v>
                </c:pt>
                <c:pt idx="27">
                  <c:v>-3.0148359907660947</c:v>
                </c:pt>
                <c:pt idx="28">
                  <c:v>-3.033722472304706</c:v>
                </c:pt>
                <c:pt idx="29">
                  <c:v>-3.0514141184393835</c:v>
                </c:pt>
                <c:pt idx="30">
                  <c:v>-3.0678718156190774</c:v>
                </c:pt>
                <c:pt idx="31">
                  <c:v>-3.0830568776314546</c:v>
                </c:pt>
                <c:pt idx="32">
                  <c:v>-3.0969311020521855</c:v>
                </c:pt>
                <c:pt idx="33">
                  <c:v>-3.109456827031988</c:v>
                </c:pt>
                <c:pt idx="34">
                  <c:v>-3.1205969883274469</c:v>
                </c:pt>
                <c:pt idx="35">
                  <c:v>-3.1303151764802202</c:v>
                </c:pt>
                <c:pt idx="36">
                  <c:v>-3.1385756940467018</c:v>
                </c:pt>
                <c:pt idx="37">
                  <c:v>-3.1453436127791536</c:v>
                </c:pt>
                <c:pt idx="38">
                  <c:v>-3.150584830657301</c:v>
                </c:pt>
                <c:pt idx="39">
                  <c:v>-3.154266128668624</c:v>
                </c:pt>
                <c:pt idx="40">
                  <c:v>-3.1563552272340205</c:v>
                </c:pt>
                <c:pt idx="41">
                  <c:v>-3.1568208421753159</c:v>
                </c:pt>
                <c:pt idx="42">
                  <c:v>-3.1556327401198452</c:v>
                </c:pt>
                <c:pt idx="43">
                  <c:v>-3.1527617932376581</c:v>
                </c:pt>
                <c:pt idx="44">
                  <c:v>-3.1481800332061827</c:v>
                </c:pt>
                <c:pt idx="45">
                  <c:v>-3.1418607042978759</c:v>
                </c:pt>
                <c:pt idx="46">
                  <c:v>-3.1337783154863175</c:v>
                </c:pt>
                <c:pt idx="47">
                  <c:v>-3.1239086914672023</c:v>
                </c:pt>
                <c:pt idx="48">
                  <c:v>-3.1122290224912725</c:v>
                </c:pt>
                <c:pt idx="49">
                  <c:v>-3.0987179129076803</c:v>
                </c:pt>
                <c:pt idx="50">
                  <c:v>-3.0833554283172915</c:v>
                </c:pt>
                <c:pt idx="51">
                  <c:v>-3.0661231412374748</c:v>
                </c:pt>
                <c:pt idx="52">
                  <c:v>-3.0470041751813821</c:v>
                </c:pt>
                <c:pt idx="53">
                  <c:v>-3.0259832470572658</c:v>
                </c:pt>
                <c:pt idx="54">
                  <c:v>-3.0030467077953364</c:v>
                </c:pt>
                <c:pt idx="55">
                  <c:v>-2.9781825811126144</c:v>
                </c:pt>
                <c:pt idx="56">
                  <c:v>-2.9513806003287435</c:v>
                </c:pt>
                <c:pt idx="57">
                  <c:v>-2.9226322431490703</c:v>
                </c:pt>
                <c:pt idx="58">
                  <c:v>-2.8919307643342611</c:v>
                </c:pt>
                <c:pt idx="59">
                  <c:v>-2.8592712261795188</c:v>
                </c:pt>
                <c:pt idx="60">
                  <c:v>-2.8246505267298003</c:v>
                </c:pt>
                <c:pt idx="61">
                  <c:v>-2.7880674256616569</c:v>
                </c:pt>
                <c:pt idx="62">
                  <c:v>-2.7495225677660153</c:v>
                </c:pt>
                <c:pt idx="63">
                  <c:v>-2.7090185039707761</c:v>
                </c:pt>
                <c:pt idx="64">
                  <c:v>-2.666559709846215</c:v>
                </c:pt>
                <c:pt idx="65">
                  <c:v>-2.6221526015409466</c:v>
                </c:pt>
                <c:pt idx="66">
                  <c:v>-2.5758055491006679</c:v>
                </c:pt>
                <c:pt idx="67">
                  <c:v>-2.5275288871269521</c:v>
                </c:pt>
                <c:pt idx="68">
                  <c:v>-2.4773349227380246</c:v>
                </c:pt>
                <c:pt idx="69">
                  <c:v>-2.425237940798767</c:v>
                </c:pt>
                <c:pt idx="70">
                  <c:v>-2.3712542063920057</c:v>
                </c:pt>
                <c:pt idx="71">
                  <c:v>-2.3154019645086676</c:v>
                </c:pt>
                <c:pt idx="72">
                  <c:v>-2.2577014369392976</c:v>
                </c:pt>
                <c:pt idx="73">
                  <c:v>-2.1981748163550874</c:v>
                </c:pt>
                <c:pt idx="74">
                  <c:v>-2.1368462575715643</c:v>
                </c:pt>
                <c:pt idx="75">
                  <c:v>-2.0737418659937941</c:v>
                </c:pt>
                <c:pt idx="76">
                  <c:v>-2.0088896832469589</c:v>
                </c:pt>
                <c:pt idx="77">
                  <c:v>-1.9423196700019221</c:v>
                </c:pt>
                <c:pt idx="78">
                  <c:v>-1.8740636860103008</c:v>
                </c:pt>
                <c:pt idx="79">
                  <c:v>-1.8041554673693347</c:v>
                </c:pt>
                <c:pt idx="80">
                  <c:v>-1.7326306010415999</c:v>
                </c:pt>
                <c:pt idx="81">
                  <c:v>-1.6595264966603194</c:v>
                </c:pt>
                <c:pt idx="82">
                  <c:v>-1.5848823556556049</c:v>
                </c:pt>
                <c:pt idx="83">
                  <c:v>-1.5087391377424946</c:v>
                </c:pt>
                <c:pt idx="84">
                  <c:v>-1.4311395248161187</c:v>
                </c:pt>
                <c:pt idx="85">
                  <c:v>-1.3521278823045366</c:v>
                </c:pt>
                <c:pt idx="86">
                  <c:v>-1.2717502180340607</c:v>
                </c:pt>
                <c:pt idx="87">
                  <c:v>-1.190054138666865</c:v>
                </c:pt>
                <c:pt idx="88">
                  <c:v>-1.1070888037745847</c:v>
                </c:pt>
                <c:pt idx="89">
                  <c:v>-1.0229048776163385</c:v>
                </c:pt>
                <c:pt idx="90">
                  <c:v>-0.9375544786932023</c:v>
                </c:pt>
                <c:pt idx="91">
                  <c:v>-0.85109112715550828</c:v>
                </c:pt>
                <c:pt idx="92">
                  <c:v>-0.76356969014255038</c:v>
                </c:pt>
                <c:pt idx="93">
                  <c:v>-0.67504632513833085</c:v>
                </c:pt>
                <c:pt idx="94">
                  <c:v>-0.58557842142968741</c:v>
                </c:pt>
                <c:pt idx="95">
                  <c:v>-0.49522453975692871</c:v>
                </c:pt>
                <c:pt idx="96">
                  <c:v>-0.40404435024926277</c:v>
                </c:pt>
                <c:pt idx="97">
                  <c:v>-0.31209856874063624</c:v>
                </c:pt>
                <c:pt idx="98">
                  <c:v>-0.21944889156353478</c:v>
                </c:pt>
                <c:pt idx="99">
                  <c:v>-0.12615792892096239</c:v>
                </c:pt>
                <c:pt idx="100">
                  <c:v>-3.228913693840587E-2</c:v>
                </c:pt>
                <c:pt idx="101">
                  <c:v>6.2093251500226133E-2</c:v>
                </c:pt>
                <c:pt idx="102">
                  <c:v>0.15692429702757166</c:v>
                </c:pt>
                <c:pt idx="103">
                  <c:v>0.25213842507176415</c:v>
                </c:pt>
                <c:pt idx="104">
                  <c:v>0.34766949803191016</c:v>
                </c:pt>
                <c:pt idx="105">
                  <c:v>0.4434508882411699</c:v>
                </c:pt>
                <c:pt idx="106">
                  <c:v>0.53941555160845545</c:v>
                </c:pt>
                <c:pt idx="107">
                  <c:v>0.63549610182881444</c:v>
                </c:pt>
                <c:pt idx="108">
                  <c:v>0.7316248850528202</c:v>
                </c:pt>
                <c:pt idx="109">
                  <c:v>0.82773405490490071</c:v>
                </c:pt>
                <c:pt idx="110">
                  <c:v>0.92375564774107444</c:v>
                </c:pt>
                <c:pt idx="111">
                  <c:v>1.0196216580367445</c:v>
                </c:pt>
                <c:pt idx="112">
                  <c:v>1.1152641137960144</c:v>
                </c:pt>
                <c:pt idx="113">
                  <c:v>1.2106151518745958</c:v>
                </c:pt>
                <c:pt idx="114">
                  <c:v>1.3056070931096286</c:v>
                </c:pt>
                <c:pt idx="115">
                  <c:v>1.4001725171505419</c:v>
                </c:pt>
                <c:pt idx="116">
                  <c:v>1.4942443368869081</c:v>
                </c:pt>
                <c:pt idx="117">
                  <c:v>1.5877558723702201</c:v>
                </c:pt>
                <c:pt idx="118">
                  <c:v>1.6806409241286462</c:v>
                </c:pt>
                <c:pt idx="119">
                  <c:v>1.7728338457752524</c:v>
                </c:pt>
                <c:pt idx="120">
                  <c:v>1.864269615812395</c:v>
                </c:pt>
                <c:pt idx="121">
                  <c:v>1.9548839085368437</c:v>
                </c:pt>
                <c:pt idx="122">
                  <c:v>2.044613163952584</c:v>
                </c:pt>
                <c:pt idx="123">
                  <c:v>2.133394656600343</c:v>
                </c:pt>
                <c:pt idx="124">
                  <c:v>2.221166563215438</c:v>
                </c:pt>
                <c:pt idx="125">
                  <c:v>2.3078680291279507</c:v>
                </c:pt>
                <c:pt idx="126">
                  <c:v>2.3934392333219159</c:v>
                </c:pt>
                <c:pt idx="127">
                  <c:v>2.4778214520726678</c:v>
                </c:pt>
                <c:pt idx="128">
                  <c:v>2.5609571210844746</c:v>
                </c:pt>
                <c:pt idx="129">
                  <c:v>2.6427898960531548</c:v>
                </c:pt>
                <c:pt idx="130">
                  <c:v>2.7232647115812925</c:v>
                </c:pt>
                <c:pt idx="131">
                  <c:v>2.8023278383765717</c:v>
                </c:pt>
                <c:pt idx="132">
                  <c:v>2.8799269386666451</c:v>
                </c:pt>
                <c:pt idx="133">
                  <c:v>2.9560111197668157</c:v>
                </c:pt>
                <c:pt idx="134">
                  <c:v>3.03053098573998</c:v>
                </c:pt>
                <c:pt idx="135">
                  <c:v>3.1034386870910158</c:v>
                </c:pt>
                <c:pt idx="136">
                  <c:v>3.1746879684410167</c:v>
                </c:pt>
                <c:pt idx="137">
                  <c:v>3.2442342141296963</c:v>
                </c:pt>
                <c:pt idx="138">
                  <c:v>3.3120344916972231</c:v>
                </c:pt>
                <c:pt idx="139">
                  <c:v>3.378047593199939</c:v>
                </c:pt>
                <c:pt idx="140">
                  <c:v>3.4422340743171849</c:v>
                </c:pt>
                <c:pt idx="141">
                  <c:v>3.5045562912096884</c:v>
                </c:pt>
                <c:pt idx="142">
                  <c:v>3.5649784350927822</c:v>
                </c:pt>
                <c:pt idx="143">
                  <c:v>3.6234665644907262</c:v>
                </c:pt>
                <c:pt idx="144">
                  <c:v>3.6799886351414637</c:v>
                </c:pt>
                <c:pt idx="145">
                  <c:v>3.7345145275238725</c:v>
                </c:pt>
                <c:pt idx="146">
                  <c:v>3.7870160719827468</c:v>
                </c:pt>
                <c:pt idx="147">
                  <c:v>3.8374670714293968</c:v>
                </c:pt>
                <c:pt idx="148">
                  <c:v>3.8858433215988337</c:v>
                </c:pt>
                <c:pt idx="149">
                  <c:v>3.9321226288472224</c:v>
                </c:pt>
                <c:pt idx="150">
                  <c:v>3.9762848254762124</c:v>
                </c:pt>
                <c:pt idx="151">
                  <c:v>4.0183117825735879</c:v>
                </c:pt>
                <c:pt idx="152">
                  <c:v>4.0581874203623922</c:v>
                </c:pt>
                <c:pt idx="153">
                  <c:v>4.0958977160536394</c:v>
                </c:pt>
                <c:pt idx="154">
                  <c:v>4.1314307092003508</c:v>
                </c:pt>
                <c:pt idx="155">
                  <c:v>4.1647765045534904</c:v>
                </c:pt>
                <c:pt idx="156">
                  <c:v>4.195927272423206</c:v>
                </c:pt>
                <c:pt idx="157">
                  <c:v>4.2248772465514133</c:v>
                </c:pt>
                <c:pt idx="158">
                  <c:v>4.251622719504569</c:v>
                </c:pt>
                <c:pt idx="159">
                  <c:v>4.2761620355982872</c:v>
                </c:pt>
                <c:pt idx="160">
                  <c:v>4.2984955813680639</c:v>
                </c:pt>
                <c:pt idx="161">
                  <c:v>4.3186257736032552</c:v>
                </c:pt>
                <c:pt idx="162">
                  <c:v>4.336557044964124</c:v>
                </c:pt>
                <c:pt idx="163">
                  <c:v>4.3522958272045535</c:v>
                </c:pt>
                <c:pt idx="164">
                  <c:v>4.3658505320257621</c:v>
                </c:pt>
                <c:pt idx="165">
                  <c:v>4.3772315295891584</c:v>
                </c:pt>
                <c:pt idx="166">
                  <c:v>4.386451124719188</c:v>
                </c:pt>
                <c:pt idx="167">
                  <c:v>4.3935235308298672</c:v>
                </c:pt>
                <c:pt idx="168">
                  <c:v>4.3984648416114291</c:v>
                </c:pt>
                <c:pt idx="169">
                  <c:v>4.4012930005163193</c:v>
                </c:pt>
                <c:pt idx="170">
                  <c:v>4.4020277680865867</c:v>
                </c:pt>
                <c:pt idx="171">
                  <c:v>4.400690687167498</c:v>
                </c:pt>
                <c:pt idx="172">
                  <c:v>4.3973050460550116</c:v>
                </c:pt>
                <c:pt idx="173">
                  <c:v>4.3918958396275452</c:v>
                </c:pt>
                <c:pt idx="174">
                  <c:v>4.384489728515307</c:v>
                </c:pt>
                <c:pt idx="175">
                  <c:v>4.375114996363167</c:v>
                </c:pt>
                <c:pt idx="176">
                  <c:v>4.3638015052459291</c:v>
                </c:pt>
                <c:pt idx="177">
                  <c:v>4.3505806492975676</c:v>
                </c:pt>
                <c:pt idx="178">
                  <c:v>4.3354853066187244</c:v>
                </c:pt>
                <c:pt idx="179">
                  <c:v>4.3185497895295519</c:v>
                </c:pt>
                <c:pt idx="180">
                  <c:v>4.2998097932375847</c:v>
                </c:pt>
                <c:pt idx="181">
                  <c:v>4.2793023429930486</c:v>
                </c:pt>
                <c:pt idx="182">
                  <c:v>4.2570657398065341</c:v>
                </c:pt>
                <c:pt idx="183">
                  <c:v>4.2331395048066014</c:v>
                </c:pt>
                <c:pt idx="184">
                  <c:v>4.2075643223172658</c:v>
                </c:pt>
                <c:pt idx="185">
                  <c:v>4.1803819817377965</c:v>
                </c:pt>
                <c:pt idx="186">
                  <c:v>4.1516353183095696</c:v>
                </c:pt>
                <c:pt idx="187">
                  <c:v>4.1213681528569461</c:v>
                </c:pt>
                <c:pt idx="188">
                  <c:v>4.089625230591281</c:v>
                </c:pt>
                <c:pt idx="189">
                  <c:v>4.0564521590692841</c:v>
                </c:pt>
                <c:pt idx="190">
                  <c:v>4.0218953453987245</c:v>
                </c:pt>
                <c:pt idx="191">
                  <c:v>3.986001932786416</c:v>
                </c:pt>
                <c:pt idx="192">
                  <c:v>3.9488197365249702</c:v>
                </c:pt>
                <c:pt idx="193">
                  <c:v>3.9103971795163259</c:v>
                </c:pt>
                <c:pt idx="194">
                  <c:v>3.8707832274314669</c:v>
                </c:pt>
                <c:pt idx="195">
                  <c:v>3.8300273236068514</c:v>
                </c:pt>
                <c:pt idx="196">
                  <c:v>3.7881793237791164</c:v>
                </c:pt>
                <c:pt idx="197">
                  <c:v>3.7452894307604399</c:v>
                </c:pt>
                <c:pt idx="198">
                  <c:v>3.7014081291575618</c:v>
                </c:pt>
                <c:pt idx="199">
                  <c:v>3.6565861202379177</c:v>
                </c:pt>
                <c:pt idx="200">
                  <c:v>3.6108742570464822</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9E4D-4D4A-B606-66E0B1EFE869}"/>
            </c:ext>
          </c:extLst>
        </c:ser>
        <c:ser>
          <c:idx val="4"/>
          <c:order val="4"/>
          <c:tx>
            <c:v>Test</c:v>
          </c:tx>
          <c:spPr>
            <a:ln w="19050" cap="rnd">
              <a:solidFill>
                <a:schemeClr val="accent5"/>
              </a:solidFill>
              <a:round/>
            </a:ln>
            <a:effectLst/>
          </c:spPr>
          <c:marker>
            <c:symbol val="picture"/>
            <c:spPr>
              <a:blipFill dpi="0" rotWithShape="1">
                <a:blip xmlns:r="http://schemas.openxmlformats.org/officeDocument/2006/relationships" r:embed="rId1"/>
                <a:srcRect/>
                <a:stretch>
                  <a:fillRect/>
                </a:stretch>
              </a:blipFill>
              <a:ln w="9525">
                <a:noFill/>
              </a:ln>
              <a:effectLst/>
            </c:spPr>
          </c:marker>
          <c:xVal>
            <c:numRef>
              <c:f>Ueberhaenge!$Z$5</c:f>
              <c:numCache>
                <c:formatCode>General</c:formatCode>
                <c:ptCount val="1"/>
                <c:pt idx="0">
                  <c:v>1.4361678024205917</c:v>
                </c:pt>
              </c:numCache>
            </c:numRef>
          </c:xVal>
          <c:yVal>
            <c:numRef>
              <c:f>Ueberhaenge!$X$4</c:f>
              <c:numCache>
                <c:formatCode>#,##0.00</c:formatCode>
                <c:ptCount val="1"/>
                <c:pt idx="0">
                  <c:v>15864</c:v>
                </c:pt>
              </c:numCache>
            </c:numRef>
          </c:yVal>
          <c:smooth val="0"/>
          <c:extLst>
            <c:ext xmlns:c16="http://schemas.microsoft.com/office/drawing/2014/chart" uri="{C3380CC4-5D6E-409C-BE32-E72D297353CC}">
              <c16:uniqueId val="{00000000-D6C1-48AB-BAA2-D859EB5F6A84}"/>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9E4D-4D4A-B606-66E0B1EFE869}"/>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-2.1229440305971927</c:v>
                      </c:pt>
                      <c:pt idx="1">
                        <c:v>-2.1594298543188555</c:v>
                      </c:pt>
                      <c:pt idx="2">
                        <c:v>-2.1957755036048092</c:v>
                      </c:pt>
                      <c:pt idx="3">
                        <c:v>-2.2319485682256448</c:v>
                      </c:pt>
                      <c:pt idx="4">
                        <c:v>-2.2679159258522557</c:v>
                      </c:pt>
                      <c:pt idx="5">
                        <c:v>-2.3036437650006181</c:v>
                      </c:pt>
                      <c:pt idx="6">
                        <c:v>-2.339097609628582</c:v>
                      </c:pt>
                      <c:pt idx="7">
                        <c:v>-2.3742423453830344</c:v>
                      </c:pt>
                      <c:pt idx="8">
                        <c:v>-2.4090422474925641</c:v>
                      </c:pt>
                      <c:pt idx="9">
                        <c:v>-2.4434610102970513</c:v>
                      </c:pt>
                      <c:pt idx="10">
                        <c:v>-2.4774617784021844</c:v>
                      </c:pt>
                      <c:pt idx="11">
                        <c:v>-2.5110071794430575</c:v>
                      </c:pt>
                      <c:pt idx="12">
                        <c:v>-2.5440593584375599</c:v>
                      </c:pt>
                      <c:pt idx="13">
                        <c:v>-2.5765800137062298</c:v>
                      </c:pt>
                      <c:pt idx="14">
                        <c:v>-2.608530434331723</c:v>
                      </c:pt>
                      <c:pt idx="15">
                        <c:v>-2.6398715391270846</c:v>
                      </c:pt>
                      <c:pt idx="16">
                        <c:v>-2.6705639170783089</c:v>
                      </c:pt>
                      <c:pt idx="17">
                        <c:v>-2.700567869222728</c:v>
                      </c:pt>
                      <c:pt idx="18">
                        <c:v>-2.7298434519211385</c:v>
                      </c:pt>
                      <c:pt idx="19">
                        <c:v>-2.7583505214775661</c:v>
                      </c:pt>
                      <c:pt idx="20">
                        <c:v>-2.7860487800570302</c:v>
                      </c:pt>
                      <c:pt idx="21">
                        <c:v>-2.8128978228477379</c:v>
                      </c:pt>
                      <c:pt idx="22">
                        <c:v>-2.8388571864106096</c:v>
                      </c:pt>
                      <c:pt idx="23">
                        <c:v>-2.8638863981553442</c:v>
                      </c:pt>
                      <c:pt idx="24">
                        <c:v>-2.8879450268786382</c:v>
                      </c:pt>
                      <c:pt idx="25">
                        <c:v>-2.9109927342969439</c:v>
                      </c:pt>
                      <c:pt idx="26">
                        <c:v>-2.9329893275023249</c:v>
                      </c:pt>
                      <c:pt idx="27">
                        <c:v>-2.9538948122673419</c:v>
                      </c:pt>
                      <c:pt idx="28">
                        <c:v>-2.9736694471209617</c:v>
                      </c:pt>
                      <c:pt idx="29">
                        <c:v>-2.9922737981152943</c:v>
                      </c:pt>
                      <c:pt idx="30">
                        <c:v>-3.0096687941992717</c:v>
                      </c:pt>
                      <c:pt idx="31">
                        <c:v>-3.0258157831133343</c:v>
                      </c:pt>
                      <c:pt idx="32">
                        <c:v>-3.0406765877159661</c:v>
                      </c:pt>
                      <c:pt idx="33">
                        <c:v>-3.0542135626511051</c:v>
                      </c:pt>
                      <c:pt idx="34">
                        <c:v>-3.0663896512625666</c:v>
                      </c:pt>
                      <c:pt idx="35">
                        <c:v>-3.0771684426602106</c:v>
                      </c:pt>
                      <c:pt idx="36">
                        <c:v>-3.0865142288400329</c:v>
                      </c:pt>
                      <c:pt idx="37">
                        <c:v>-3.094392061759319</c:v>
                      </c:pt>
                      <c:pt idx="38">
                        <c:v>-3.1007678102659568</c:v>
                      </c:pt>
                      <c:pt idx="39">
                        <c:v>-3.1056082167802708</c:v>
                      </c:pt>
                      <c:pt idx="40">
                        <c:v>-3.1088809536261492</c:v>
                      </c:pt>
                      <c:pt idx="41">
                        <c:v>-3.1105546789080636</c:v>
                      </c:pt>
                      <c:pt idx="42">
                        <c:v>-3.1105990918293105</c:v>
                      </c:pt>
                      <c:pt idx="43">
                        <c:v>-3.1089849873471356</c:v>
                      </c:pt>
                      <c:pt idx="44">
                        <c:v>-3.1056843100596843</c:v>
                      </c:pt>
                      <c:pt idx="45">
                        <c:v>-3.100670207220408</c:v>
                      </c:pt>
                      <c:pt idx="46">
                        <c:v>-3.0939170807754928</c:v>
                      </c:pt>
                      <c:pt idx="47">
                        <c:v>-3.0854006383208632</c:v>
                      </c:pt>
                      <c:pt idx="48">
                        <c:v>-3.0750979428758982</c:v>
                      </c:pt>
                      <c:pt idx="49">
                        <c:v>-3.0629874613724573</c:v>
                      </c:pt>
                      <c:pt idx="50">
                        <c:v>-3.0490491117588112</c:v>
                      </c:pt>
                      <c:pt idx="51">
                        <c:v>-3.0332643086201232</c:v>
                      </c:pt>
                      <c:pt idx="52">
                        <c:v>-3.0156160072185716</c:v>
                      </c:pt>
                      <c:pt idx="53">
                        <c:v>-2.9960887458587497</c:v>
                      </c:pt>
                      <c:pt idx="54">
                        <c:v>-2.9746686864859284</c:v>
                      </c:pt>
                      <c:pt idx="55">
                        <c:v>-2.9513436534277218</c:v>
                      </c:pt>
                      <c:pt idx="56">
                        <c:v>-2.9261031701921976</c:v>
                      </c:pt>
                      <c:pt idx="57">
                        <c:v>-2.8989384942388194</c:v>
                      </c:pt>
                      <c:pt idx="58">
                        <c:v>-2.8698426496415559</c:v>
                      </c:pt>
                      <c:pt idx="59">
                        <c:v>-2.8388104575673014</c:v>
                      </c:pt>
                      <c:pt idx="60">
                        <c:v>-2.8058385644960619</c:v>
                      </c:pt>
                      <c:pt idx="61">
                        <c:v>-2.7709254681136049</c:v>
                      </c:pt>
                      <c:pt idx="62">
                        <c:v>-2.7340715408109393</c:v>
                      </c:pt>
                      <c:pt idx="63">
                        <c:v>-2.6952790507295674</c:v>
                      </c:pt>
                      <c:pt idx="64">
                        <c:v>-2.6545521802955414</c:v>
                      </c:pt>
                      <c:pt idx="65">
                        <c:v>-2.6118970421901304</c:v>
                      </c:pt>
                      <c:pt idx="66">
                        <c:v>-2.5673216927093709</c:v>
                      </c:pt>
                      <c:pt idx="67">
                        <c:v>-2.5208361424697987</c:v>
                      </c:pt>
                      <c:pt idx="68">
                        <c:v>-2.4724523644223395</c:v>
                      </c:pt>
                      <c:pt idx="69">
                        <c:v>-2.4221842991416342</c:v>
                      </c:pt>
                      <c:pt idx="70">
                        <c:v>-2.3700478573628834</c:v>
                      </c:pt>
                      <c:pt idx="71">
                        <c:v>-2.3160609197438209</c:v>
                      </c:pt>
                      <c:pt idx="72">
                        <c:v>-2.2602433338343242</c:v>
                      </c:pt>
                      <c:pt idx="73">
                        <c:v>-2.202616908241835</c:v>
                      </c:pt>
                      <c:pt idx="74">
                        <c:v>-2.1432054039857444</c:v>
                      </c:pt>
                      <c:pt idx="75">
                        <c:v>-2.0820345230396042</c:v>
                      </c:pt>
                      <c:pt idx="76">
                        <c:v>-2.0191318940650285</c:v>
                      </c:pt>
                      <c:pt idx="77">
                        <c:v>-1.954527055346891</c:v>
                      </c:pt>
                      <c:pt idx="78">
                        <c:v>-1.8882514349443402</c:v>
                      </c:pt>
                      <c:pt idx="79">
                        <c:v>-1.8203383280778962</c:v>
                      </c:pt>
                      <c:pt idx="80">
                        <c:v>-1.7508228717776717</c:v>
                      </c:pt>
                      <c:pt idx="81">
                        <c:v>-1.6797420168234409</c:v>
                      </c:pt>
                      <c:pt idx="82">
                        <c:v>-1.6071344970118679</c:v>
                      </c:pt>
                      <c:pt idx="83">
                        <c:v>-1.5330407957917234</c:v>
                      </c:pt>
                      <c:pt idx="84">
                        <c:v>-1.4575031103123908</c:v>
                      </c:pt>
                      <c:pt idx="85">
                        <c:v>-1.380565312936157</c:v>
                      </c:pt>
                      <c:pt idx="86">
                        <c:v>-1.3022729102690647</c:v>
                      </c:pt>
                      <c:pt idx="87">
                        <c:v>-1.2226729997700649</c:v>
                      </c:pt>
                      <c:pt idx="88">
                        <c:v>-1.1418142240021234</c:v>
                      </c:pt>
                      <c:pt idx="89">
                        <c:v>-1.0597467225936537</c:v>
                      </c:pt>
                      <c:pt idx="90">
                        <c:v>-0.97652208198223245</c:v>
                      </c:pt>
                      <c:pt idx="91">
                        <c:v>-0.89219328301690615</c:v>
                      </c:pt>
                      <c:pt idx="92">
                        <c:v>-0.80681464649858881</c:v>
                      </c:pt>
                      <c:pt idx="93">
                        <c:v>-0.72044177674210685</c:v>
                      </c:pt>
                      <c:pt idx="94">
                        <c:v>-0.63313150324614342</c:v>
                      </c:pt>
                      <c:pt idx="95">
                        <c:v>-0.54494182056111795</c:v>
                      </c:pt>
                      <c:pt idx="96">
                        <c:v>-0.45593182644718927</c:v>
                      </c:pt>
                      <c:pt idx="97">
                        <c:v>-0.36616165841789922</c:v>
                      </c:pt>
                      <c:pt idx="98">
                        <c:v>-0.27569242876690209</c:v>
                      </c:pt>
                      <c:pt idx="99">
                        <c:v>-0.18458615817788379</c:v>
                      </c:pt>
                      <c:pt idx="100">
                        <c:v>-9.2905708019363889E-2</c:v>
                      </c:pt>
                      <c:pt idx="101">
                        <c:v>-7.1471142824950512E-4</c:v>
                      </c:pt>
                      <c:pt idx="102">
                        <c:v>9.1922496712868687E-2</c:v>
                      </c:pt>
                      <c:pt idx="103">
                        <c:v>0.18494095079787815</c:v>
                      </c:pt>
                      <c:pt idx="104">
                        <c:v>0.27827512641144753</c:v>
                      </c:pt>
                      <c:pt idx="105">
                        <c:v>0.37185901302668478</c:v>
                      </c:pt>
                      <c:pt idx="106">
                        <c:v>0.46562618737730727</c:v>
                      </c:pt>
                      <c:pt idx="107">
                        <c:v>0.55950988739453933</c:v>
                      </c:pt>
                      <c:pt idx="108">
                        <c:v>0.65344308659920947</c:v>
                      </c:pt>
                      <c:pt idx="109">
                        <c:v>0.74735856883913732</c:v>
                      </c:pt>
                      <c:pt idx="110">
                        <c:v>0.84118900326243629</c:v>
                      </c:pt>
                      <c:pt idx="111">
                        <c:v>0.93486701941754768</c:v>
                      </c:pt>
                      <c:pt idx="112">
                        <c:v>1.028325282371638</c:v>
                      </c:pt>
                      <c:pt idx="113">
                        <c:v>1.1214965677396007</c:v>
                      </c:pt>
                      <c:pt idx="114">
                        <c:v>1.2143138365171589</c:v>
                      </c:pt>
                      <c:pt idx="115">
                        <c:v>1.3067103096123724</c:v>
                      </c:pt>
                      <c:pt idx="116">
                        <c:v>1.3986195419716907</c:v>
                      </c:pt>
                      <c:pt idx="117">
                        <c:v>1.4899754961976577</c:v>
                      </c:pt>
                      <c:pt idx="118">
                        <c:v>1.5807126155575202</c:v>
                      </c:pt>
                      <c:pt idx="119">
                        <c:v>1.6707658962834149</c:v>
                      </c:pt>
                      <c:pt idx="120">
                        <c:v>1.7600709590670334</c:v>
                      </c:pt>
                      <c:pt idx="121">
                        <c:v>1.8485641196535227</c:v>
                      </c:pt>
                      <c:pt idx="122">
                        <c:v>1.9361824584417699</c:v>
                      </c:pt>
                      <c:pt idx="123">
                        <c:v>2.0228638890003148</c:v>
                      </c:pt>
                      <c:pt idx="124">
                        <c:v>2.1085472254106961</c:v>
                      </c:pt>
                      <c:pt idx="125">
                        <c:v>2.1931722483524401</c:v>
                      </c:pt>
                      <c:pt idx="126">
                        <c:v>2.2766797698465888</c:v>
                      </c:pt>
                      <c:pt idx="127">
                        <c:v>2.3590116965771215</c:v>
                      </c:pt>
                      <c:pt idx="128">
                        <c:v>2.4401110917126076</c:v>
                      </c:pt>
                      <c:pt idx="129">
                        <c:v>2.5199222351530057</c:v>
                      </c:pt>
                      <c:pt idx="130">
                        <c:v>2.598390682129434</c:v>
                      </c:pt>
                      <c:pt idx="131">
                        <c:v>2.6754633200876472</c:v>
                      </c:pt>
                      <c:pt idx="132">
                        <c:v>2.7510884237888567</c:v>
                      </c:pt>
                      <c:pt idx="133">
                        <c:v>2.8252157085643868</c:v>
                      </c:pt>
                      <c:pt idx="134">
                        <c:v>2.8977963816638317</c:v>
                      </c:pt>
                      <c:pt idx="135">
                        <c:v>2.9687831916391176</c:v>
                      </c:pt>
                      <c:pt idx="136">
                        <c:v>3.038130475710088</c:v>
                      </c:pt>
                      <c:pt idx="137">
                        <c:v>3.105794205060155</c:v>
                      </c:pt>
                      <c:pt idx="138">
                        <c:v>3.1717320280134946</c:v>
                      </c:pt>
                      <c:pt idx="139">
                        <c:v>3.2359033110484567</c:v>
                      </c:pt>
                      <c:pt idx="140">
                        <c:v>3.2982691776046318</c:v>
                      </c:pt>
                      <c:pt idx="141">
                        <c:v>3.3587925446442433</c:v>
                      </c:pt>
                      <c:pt idx="142">
                        <c:v>3.4174381569313512</c:v>
                      </c:pt>
                      <c:pt idx="143">
                        <c:v>3.4741726189953561</c:v>
                      </c:pt>
                      <c:pt idx="144">
                        <c:v>3.5289644247483389</c:v>
                      </c:pt>
                      <c:pt idx="145">
                        <c:v>3.5817839847285233</c:v>
                      </c:pt>
                      <c:pt idx="146">
                        <c:v>3.6326036509452884</c:v>
                      </c:pt>
                      <c:pt idx="147">
                        <c:v>3.6813977393038395</c:v>
                      </c:pt>
                      <c:pt idx="148">
                        <c:v>3.7281425495907077</c:v>
                      </c:pt>
                      <c:pt idx="149">
                        <c:v>3.7728163830039567</c:v>
                      </c:pt>
                      <c:pt idx="150">
                        <c:v>3.8153995572149193</c:v>
                      </c:pt>
                      <c:pt idx="151">
                        <c:v>3.8558744189510921</c:v>
                      </c:pt>
                      <c:pt idx="152">
                        <c:v>3.894225354092546</c:v>
                      </c:pt>
                      <c:pt idx="153">
                        <c:v>3.9304387952771527</c:v>
                      </c:pt>
                      <c:pt idx="154">
                        <c:v>3.9645032270125595</c:v>
                      </c:pt>
                      <c:pt idx="155">
                        <c:v>3.9964091882956634</c:v>
                      </c:pt>
                      <c:pt idx="156">
                        <c:v>4.0261492727431829</c:v>
                      </c:pt>
                      <c:pt idx="157">
                        <c:v>4.053718126239529</c:v>
                      </c:pt>
                      <c:pt idx="158">
                        <c:v>4.0791124421110165</c:v>
                      </c:pt>
                      <c:pt idx="159">
                        <c:v>4.1023309538382149</c:v>
                      </c:pt>
                      <c:pt idx="160">
                        <c:v>4.1233744253208879</c:v>
                      </c:pt>
                      <c:pt idx="161">
                        <c:v>4.1422456387128239</c:v>
                      </c:pt>
                      <c:pt idx="162">
                        <c:v>4.1589493798465167</c:v>
                      </c:pt>
                      <c:pt idx="163">
                        <c:v>4.1734924212704669</c:v>
                      </c:pt>
                      <c:pt idx="164">
                        <c:v>4.1858835029245656</c:v>
                      </c:pt>
                      <c:pt idx="165">
                        <c:v>4.1961333104818541</c:v>
                      </c:pt>
                      <c:pt idx="166">
                        <c:v>4.2042544513876425</c:v>
                      </c:pt>
                      <c:pt idx="167">
                        <c:v>4.2102614286298063</c:v>
                      </c:pt>
                      <c:pt idx="168">
                        <c:v>4.2141706122768268</c:v>
                      </c:pt>
                      <c:pt idx="169">
                        <c:v>4.2160002088229174</c:v>
                      </c:pt>
                      <c:pt idx="170">
                        <c:v>4.2157702283824054</c:v>
                      </c:pt>
                      <c:pt idx="171">
                        <c:v>4.2135024497782947</c:v>
                      </c:pt>
                      <c:pt idx="172">
                        <c:v>4.2092203835727613</c:v>
                      </c:pt>
                      <c:pt idx="173">
                        <c:v>4.2029492330900986</c:v>
                      </c:pt>
                      <c:pt idx="174">
                        <c:v>4.1947158534854729</c:v>
                      </c:pt>
                      <c:pt idx="175">
                        <c:v>4.1845487089155622</c:v>
                      </c:pt>
                      <c:pt idx="176">
                        <c:v>4.1724778278699937</c:v>
                      </c:pt>
                      <c:pt idx="177">
                        <c:v>4.1585347567252313</c:v>
                      </c:pt>
                      <c:pt idx="178">
                        <c:v>4.1427525115852646</c:v>
                      </c:pt>
                      <c:pt idx="179">
                        <c:v>4.1251655284762379</c:v>
                      </c:pt>
                      <c:pt idx="180">
                        <c:v>4.1058096119647649</c:v>
                      </c:pt>
                      <c:pt idx="181">
                        <c:v>4.0847218822723592</c:v>
                      </c:pt>
                      <c:pt idx="182">
                        <c:v>4.0619407209609681</c:v>
                      </c:pt>
                      <c:pt idx="183">
                        <c:v>4.0375057152671801</c:v>
                      </c:pt>
                      <c:pt idx="184">
                        <c:v>4.0114576011651035</c:v>
                      </c:pt>
                      <c:pt idx="185">
                        <c:v>3.9838382052403394</c:v>
                      </c:pt>
                      <c:pt idx="186">
                        <c:v>3.9546903854598106</c:v>
                      </c:pt>
                      <c:pt idx="187">
                        <c:v>3.9240579709244177</c:v>
                      </c:pt>
                      <c:pt idx="188">
                        <c:v>3.8919857006936205</c:v>
                      </c:pt>
                      <c:pt idx="189">
                        <c:v>3.8585191617731431</c:v>
                      </c:pt>
                      <c:pt idx="190">
                        <c:v>3.823704726358788</c:v>
                      </c:pt>
                      <c:pt idx="191">
                        <c:v>3.7875894884312586</c:v>
                      </c:pt>
                      <c:pt idx="192">
                        <c:v>3.7502211997984451</c:v>
                      </c:pt>
                      <c:pt idx="193">
                        <c:v>3.7116482056831388</c:v>
                      </c:pt>
                      <c:pt idx="194">
                        <c:v>3.6719193799555394</c:v>
                      </c:pt>
                      <c:pt idx="195">
                        <c:v>3.6310840601110188</c:v>
                      </c:pt>
                      <c:pt idx="196">
                        <c:v>3.5891919820946452</c:v>
                      </c:pt>
                      <c:pt idx="197">
                        <c:v>3.5462932150747766</c:v>
                      </c:pt>
                      <c:pt idx="198">
                        <c:v>3.5024380962686514</c:v>
                      </c:pt>
                      <c:pt idx="199">
                        <c:v>3.4576771659233398</c:v>
                      </c:pt>
                      <c:pt idx="200">
                        <c:v>3.4120611025555689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9E4D-4D4A-B606-66E0B1EFE869}"/>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10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-2.1229440305971927</c:v>
                </c:pt>
                <c:pt idx="1">
                  <c:v>-2.1594298543188555</c:v>
                </c:pt>
                <c:pt idx="2">
                  <c:v>-2.1957755036048092</c:v>
                </c:pt>
                <c:pt idx="3">
                  <c:v>-2.2319485682256448</c:v>
                </c:pt>
                <c:pt idx="4">
                  <c:v>-2.2679159258522557</c:v>
                </c:pt>
                <c:pt idx="5">
                  <c:v>-2.3036437650006181</c:v>
                </c:pt>
                <c:pt idx="6">
                  <c:v>-2.339097609628582</c:v>
                </c:pt>
                <c:pt idx="7">
                  <c:v>-2.3742423453830344</c:v>
                </c:pt>
                <c:pt idx="8">
                  <c:v>-2.4090422474925641</c:v>
                </c:pt>
                <c:pt idx="9">
                  <c:v>-2.4434610102970513</c:v>
                </c:pt>
                <c:pt idx="10">
                  <c:v>-2.4774617784021844</c:v>
                </c:pt>
                <c:pt idx="11">
                  <c:v>-2.5110071794430575</c:v>
                </c:pt>
                <c:pt idx="12">
                  <c:v>-2.5440593584375599</c:v>
                </c:pt>
                <c:pt idx="13">
                  <c:v>-2.5765800137062298</c:v>
                </c:pt>
                <c:pt idx="14">
                  <c:v>-2.608530434331723</c:v>
                </c:pt>
                <c:pt idx="15">
                  <c:v>-2.6398715391270846</c:v>
                </c:pt>
                <c:pt idx="16">
                  <c:v>-2.6705639170783089</c:v>
                </c:pt>
                <c:pt idx="17">
                  <c:v>-2.700567869222728</c:v>
                </c:pt>
                <c:pt idx="18">
                  <c:v>-2.7298434519211385</c:v>
                </c:pt>
                <c:pt idx="19">
                  <c:v>-2.7583505214775661</c:v>
                </c:pt>
                <c:pt idx="20">
                  <c:v>-2.7860487800570302</c:v>
                </c:pt>
                <c:pt idx="21">
                  <c:v>-2.8128978228477379</c:v>
                </c:pt>
                <c:pt idx="22">
                  <c:v>-2.8388571864106096</c:v>
                </c:pt>
                <c:pt idx="23">
                  <c:v>-2.8638863981553442</c:v>
                </c:pt>
                <c:pt idx="24">
                  <c:v>-2.8879450268786382</c:v>
                </c:pt>
                <c:pt idx="25">
                  <c:v>-2.9109927342969439</c:v>
                </c:pt>
                <c:pt idx="26">
                  <c:v>-2.9329893275023249</c:v>
                </c:pt>
                <c:pt idx="27">
                  <c:v>-2.9538948122673419</c:v>
                </c:pt>
                <c:pt idx="28">
                  <c:v>-2.9736694471209617</c:v>
                </c:pt>
                <c:pt idx="29">
                  <c:v>-2.9922737981152943</c:v>
                </c:pt>
                <c:pt idx="30">
                  <c:v>-3.0096687941992717</c:v>
                </c:pt>
                <c:pt idx="31">
                  <c:v>-3.0258157831133343</c:v>
                </c:pt>
                <c:pt idx="32">
                  <c:v>-3.0406765877159661</c:v>
                </c:pt>
                <c:pt idx="33">
                  <c:v>-3.0542135626511051</c:v>
                </c:pt>
                <c:pt idx="34">
                  <c:v>-3.0663896512625666</c:v>
                </c:pt>
                <c:pt idx="35">
                  <c:v>-3.0771684426602106</c:v>
                </c:pt>
                <c:pt idx="36">
                  <c:v>-3.0865142288400329</c:v>
                </c:pt>
                <c:pt idx="37">
                  <c:v>-3.094392061759319</c:v>
                </c:pt>
                <c:pt idx="38">
                  <c:v>-3.1007678102659568</c:v>
                </c:pt>
                <c:pt idx="39">
                  <c:v>-3.1056082167802708</c:v>
                </c:pt>
                <c:pt idx="40">
                  <c:v>-3.1088809536261492</c:v>
                </c:pt>
                <c:pt idx="41">
                  <c:v>-3.1105546789080636</c:v>
                </c:pt>
                <c:pt idx="42">
                  <c:v>-3.1105990918293105</c:v>
                </c:pt>
                <c:pt idx="43">
                  <c:v>-3.1089849873471356</c:v>
                </c:pt>
                <c:pt idx="44">
                  <c:v>-3.1056843100596843</c:v>
                </c:pt>
                <c:pt idx="45">
                  <c:v>-3.100670207220408</c:v>
                </c:pt>
                <c:pt idx="46">
                  <c:v>-3.0939170807754928</c:v>
                </c:pt>
                <c:pt idx="47">
                  <c:v>-3.0854006383208632</c:v>
                </c:pt>
                <c:pt idx="48">
                  <c:v>-3.0750979428758982</c:v>
                </c:pt>
                <c:pt idx="49">
                  <c:v>-3.0629874613724573</c:v>
                </c:pt>
                <c:pt idx="50">
                  <c:v>-3.0490491117588112</c:v>
                </c:pt>
                <c:pt idx="51">
                  <c:v>-3.0332643086201232</c:v>
                </c:pt>
                <c:pt idx="52">
                  <c:v>-3.0156160072185716</c:v>
                </c:pt>
                <c:pt idx="53">
                  <c:v>-2.9960887458587497</c:v>
                </c:pt>
                <c:pt idx="54">
                  <c:v>-2.9746686864859284</c:v>
                </c:pt>
                <c:pt idx="55">
                  <c:v>-2.9513436534277218</c:v>
                </c:pt>
                <c:pt idx="56">
                  <c:v>-2.9261031701921976</c:v>
                </c:pt>
                <c:pt idx="57">
                  <c:v>-2.8989384942388194</c:v>
                </c:pt>
                <c:pt idx="58">
                  <c:v>-2.8698426496415559</c:v>
                </c:pt>
                <c:pt idx="59">
                  <c:v>-2.8388104575673014</c:v>
                </c:pt>
                <c:pt idx="60">
                  <c:v>-2.8058385644960619</c:v>
                </c:pt>
                <c:pt idx="61">
                  <c:v>-2.7709254681136049</c:v>
                </c:pt>
                <c:pt idx="62">
                  <c:v>-2.7340715408109393</c:v>
                </c:pt>
                <c:pt idx="63">
                  <c:v>-2.6952790507295674</c:v>
                </c:pt>
                <c:pt idx="64">
                  <c:v>-2.6545521802955414</c:v>
                </c:pt>
                <c:pt idx="65">
                  <c:v>-2.6118970421901304</c:v>
                </c:pt>
                <c:pt idx="66">
                  <c:v>-2.5673216927093709</c:v>
                </c:pt>
                <c:pt idx="67">
                  <c:v>-2.5208361424697987</c:v>
                </c:pt>
                <c:pt idx="68">
                  <c:v>-2.4724523644223395</c:v>
                </c:pt>
                <c:pt idx="69">
                  <c:v>-2.4221842991416342</c:v>
                </c:pt>
                <c:pt idx="70">
                  <c:v>-2.3700478573628834</c:v>
                </c:pt>
                <c:pt idx="71">
                  <c:v>-2.3160609197438209</c:v>
                </c:pt>
                <c:pt idx="72">
                  <c:v>-2.2602433338343242</c:v>
                </c:pt>
                <c:pt idx="73">
                  <c:v>-2.202616908241835</c:v>
                </c:pt>
                <c:pt idx="74">
                  <c:v>-2.1432054039857444</c:v>
                </c:pt>
                <c:pt idx="75">
                  <c:v>-2.0820345230396042</c:v>
                </c:pt>
                <c:pt idx="76">
                  <c:v>-2.0191318940650285</c:v>
                </c:pt>
                <c:pt idx="77">
                  <c:v>-1.954527055346891</c:v>
                </c:pt>
                <c:pt idx="78">
                  <c:v>-1.8882514349443402</c:v>
                </c:pt>
                <c:pt idx="79">
                  <c:v>-1.8203383280778962</c:v>
                </c:pt>
                <c:pt idx="80">
                  <c:v>-1.7508228717776717</c:v>
                </c:pt>
                <c:pt idx="81">
                  <c:v>-1.6797420168234409</c:v>
                </c:pt>
                <c:pt idx="82">
                  <c:v>-1.6071344970118679</c:v>
                </c:pt>
                <c:pt idx="83">
                  <c:v>-1.5330407957917234</c:v>
                </c:pt>
                <c:pt idx="84">
                  <c:v>-1.4575031103123908</c:v>
                </c:pt>
                <c:pt idx="85">
                  <c:v>-1.380565312936157</c:v>
                </c:pt>
                <c:pt idx="86">
                  <c:v>-1.3022729102690647</c:v>
                </c:pt>
                <c:pt idx="87">
                  <c:v>-1.2226729997700649</c:v>
                </c:pt>
                <c:pt idx="88">
                  <c:v>-1.1418142240021234</c:v>
                </c:pt>
                <c:pt idx="89">
                  <c:v>-1.0597467225936537</c:v>
                </c:pt>
                <c:pt idx="90">
                  <c:v>-0.97652208198223245</c:v>
                </c:pt>
                <c:pt idx="91">
                  <c:v>-0.89219328301690615</c:v>
                </c:pt>
                <c:pt idx="92">
                  <c:v>-0.80681464649858881</c:v>
                </c:pt>
                <c:pt idx="93">
                  <c:v>-0.72044177674210685</c:v>
                </c:pt>
                <c:pt idx="94">
                  <c:v>-0.63313150324614342</c:v>
                </c:pt>
                <c:pt idx="95">
                  <c:v>-0.54494182056111795</c:v>
                </c:pt>
                <c:pt idx="96">
                  <c:v>-0.45593182644718927</c:v>
                </c:pt>
                <c:pt idx="97">
                  <c:v>-0.36616165841789922</c:v>
                </c:pt>
                <c:pt idx="98">
                  <c:v>-0.27569242876690209</c:v>
                </c:pt>
                <c:pt idx="99">
                  <c:v>-0.18458615817788379</c:v>
                </c:pt>
                <c:pt idx="100">
                  <c:v>-9.2905708019363889E-2</c:v>
                </c:pt>
                <c:pt idx="101">
                  <c:v>-7.1471142824950512E-4</c:v>
                </c:pt>
                <c:pt idx="102">
                  <c:v>9.1922496712868687E-2</c:v>
                </c:pt>
                <c:pt idx="103">
                  <c:v>0.18494095079787815</c:v>
                </c:pt>
                <c:pt idx="104">
                  <c:v>0.27827512641144753</c:v>
                </c:pt>
                <c:pt idx="105">
                  <c:v>0.37185901302668478</c:v>
                </c:pt>
                <c:pt idx="106">
                  <c:v>0.46562618737730727</c:v>
                </c:pt>
                <c:pt idx="107">
                  <c:v>0.55950988739453933</c:v>
                </c:pt>
                <c:pt idx="108">
                  <c:v>0.65344308659920947</c:v>
                </c:pt>
                <c:pt idx="109">
                  <c:v>0.74735856883913732</c:v>
                </c:pt>
                <c:pt idx="110">
                  <c:v>0.84118900326243629</c:v>
                </c:pt>
                <c:pt idx="111">
                  <c:v>0.93486701941754768</c:v>
                </c:pt>
                <c:pt idx="112">
                  <c:v>1.028325282371638</c:v>
                </c:pt>
                <c:pt idx="113">
                  <c:v>1.1214965677396007</c:v>
                </c:pt>
                <c:pt idx="114">
                  <c:v>1.2143138365171589</c:v>
                </c:pt>
                <c:pt idx="115">
                  <c:v>1.3067103096123724</c:v>
                </c:pt>
                <c:pt idx="116">
                  <c:v>1.3986195419716907</c:v>
                </c:pt>
                <c:pt idx="117">
                  <c:v>1.4899754961976577</c:v>
                </c:pt>
                <c:pt idx="118">
                  <c:v>1.5807126155575202</c:v>
                </c:pt>
                <c:pt idx="119">
                  <c:v>1.6707658962834149</c:v>
                </c:pt>
                <c:pt idx="120">
                  <c:v>1.7600709590670334</c:v>
                </c:pt>
                <c:pt idx="121">
                  <c:v>1.8485641196535227</c:v>
                </c:pt>
                <c:pt idx="122">
                  <c:v>1.9361824584417699</c:v>
                </c:pt>
                <c:pt idx="123">
                  <c:v>2.0228638890003148</c:v>
                </c:pt>
                <c:pt idx="124">
                  <c:v>2.1085472254106961</c:v>
                </c:pt>
                <c:pt idx="125">
                  <c:v>2.1931722483524401</c:v>
                </c:pt>
                <c:pt idx="126">
                  <c:v>2.2766797698465888</c:v>
                </c:pt>
                <c:pt idx="127">
                  <c:v>2.3590116965771215</c:v>
                </c:pt>
                <c:pt idx="128">
                  <c:v>2.4401110917126076</c:v>
                </c:pt>
                <c:pt idx="129">
                  <c:v>2.5199222351530057</c:v>
                </c:pt>
                <c:pt idx="130">
                  <c:v>2.598390682129434</c:v>
                </c:pt>
                <c:pt idx="131">
                  <c:v>2.6754633200876472</c:v>
                </c:pt>
                <c:pt idx="132">
                  <c:v>2.7510884237888567</c:v>
                </c:pt>
                <c:pt idx="133">
                  <c:v>2.8252157085643868</c:v>
                </c:pt>
                <c:pt idx="134">
                  <c:v>2.8977963816638317</c:v>
                </c:pt>
                <c:pt idx="135">
                  <c:v>2.9687831916391176</c:v>
                </c:pt>
                <c:pt idx="136">
                  <c:v>3.038130475710088</c:v>
                </c:pt>
                <c:pt idx="137">
                  <c:v>3.105794205060155</c:v>
                </c:pt>
                <c:pt idx="138">
                  <c:v>3.1717320280134946</c:v>
                </c:pt>
                <c:pt idx="139">
                  <c:v>3.2359033110484567</c:v>
                </c:pt>
                <c:pt idx="140">
                  <c:v>3.2982691776046318</c:v>
                </c:pt>
                <c:pt idx="141">
                  <c:v>3.3587925446442433</c:v>
                </c:pt>
                <c:pt idx="142">
                  <c:v>3.4174381569313512</c:v>
                </c:pt>
                <c:pt idx="143">
                  <c:v>3.4741726189953561</c:v>
                </c:pt>
                <c:pt idx="144">
                  <c:v>3.5289644247483389</c:v>
                </c:pt>
                <c:pt idx="145">
                  <c:v>3.5817839847285233</c:v>
                </c:pt>
                <c:pt idx="146">
                  <c:v>3.6326036509452884</c:v>
                </c:pt>
                <c:pt idx="147">
                  <c:v>3.6813977393038395</c:v>
                </c:pt>
                <c:pt idx="148">
                  <c:v>3.7281425495907077</c:v>
                </c:pt>
                <c:pt idx="149">
                  <c:v>3.7728163830039567</c:v>
                </c:pt>
                <c:pt idx="150">
                  <c:v>3.8153995572149193</c:v>
                </c:pt>
                <c:pt idx="151">
                  <c:v>3.8558744189510921</c:v>
                </c:pt>
                <c:pt idx="152">
                  <c:v>3.894225354092546</c:v>
                </c:pt>
                <c:pt idx="153">
                  <c:v>3.9304387952771527</c:v>
                </c:pt>
                <c:pt idx="154">
                  <c:v>3.9645032270125595</c:v>
                </c:pt>
                <c:pt idx="155">
                  <c:v>3.9964091882956634</c:v>
                </c:pt>
                <c:pt idx="156">
                  <c:v>4.0261492727431829</c:v>
                </c:pt>
                <c:pt idx="157">
                  <c:v>4.053718126239529</c:v>
                </c:pt>
                <c:pt idx="158">
                  <c:v>4.0791124421110165</c:v>
                </c:pt>
                <c:pt idx="159">
                  <c:v>4.1023309538382149</c:v>
                </c:pt>
                <c:pt idx="160">
                  <c:v>4.1233744253208879</c:v>
                </c:pt>
                <c:pt idx="161">
                  <c:v>4.1422456387128239</c:v>
                </c:pt>
                <c:pt idx="162">
                  <c:v>4.1589493798465167</c:v>
                </c:pt>
                <c:pt idx="163">
                  <c:v>4.1734924212704669</c:v>
                </c:pt>
                <c:pt idx="164">
                  <c:v>4.1858835029245656</c:v>
                </c:pt>
                <c:pt idx="165">
                  <c:v>4.1961333104818541</c:v>
                </c:pt>
                <c:pt idx="166">
                  <c:v>4.2042544513876425</c:v>
                </c:pt>
                <c:pt idx="167">
                  <c:v>4.2102614286298063</c:v>
                </c:pt>
                <c:pt idx="168">
                  <c:v>4.2141706122768268</c:v>
                </c:pt>
                <c:pt idx="169">
                  <c:v>4.2160002088229174</c:v>
                </c:pt>
                <c:pt idx="170">
                  <c:v>4.2157702283824054</c:v>
                </c:pt>
                <c:pt idx="171">
                  <c:v>4.2135024497782947</c:v>
                </c:pt>
                <c:pt idx="172">
                  <c:v>4.2092203835727613</c:v>
                </c:pt>
                <c:pt idx="173">
                  <c:v>4.2029492330900986</c:v>
                </c:pt>
                <c:pt idx="174">
                  <c:v>4.1947158534854729</c:v>
                </c:pt>
                <c:pt idx="175">
                  <c:v>4.1845487089155622</c:v>
                </c:pt>
                <c:pt idx="176">
                  <c:v>4.1724778278699937</c:v>
                </c:pt>
                <c:pt idx="177">
                  <c:v>4.1585347567252313</c:v>
                </c:pt>
                <c:pt idx="178">
                  <c:v>4.1427525115852646</c:v>
                </c:pt>
                <c:pt idx="179">
                  <c:v>4.1251655284762379</c:v>
                </c:pt>
                <c:pt idx="180">
                  <c:v>4.1058096119647649</c:v>
                </c:pt>
                <c:pt idx="181">
                  <c:v>4.0847218822723592</c:v>
                </c:pt>
                <c:pt idx="182">
                  <c:v>4.0619407209609681</c:v>
                </c:pt>
                <c:pt idx="183">
                  <c:v>4.0375057152671801</c:v>
                </c:pt>
                <c:pt idx="184">
                  <c:v>4.0114576011651035</c:v>
                </c:pt>
                <c:pt idx="185">
                  <c:v>3.9838382052403394</c:v>
                </c:pt>
                <c:pt idx="186">
                  <c:v>3.9546903854598106</c:v>
                </c:pt>
                <c:pt idx="187">
                  <c:v>3.9240579709244177</c:v>
                </c:pt>
                <c:pt idx="188">
                  <c:v>3.8919857006936205</c:v>
                </c:pt>
                <c:pt idx="189">
                  <c:v>3.8585191617731431</c:v>
                </c:pt>
                <c:pt idx="190">
                  <c:v>3.823704726358788</c:v>
                </c:pt>
                <c:pt idx="191">
                  <c:v>3.7875894884312586</c:v>
                </c:pt>
                <c:pt idx="192">
                  <c:v>3.7502211997984451</c:v>
                </c:pt>
                <c:pt idx="193">
                  <c:v>3.7116482056831388</c:v>
                </c:pt>
                <c:pt idx="194">
                  <c:v>3.6719193799555394</c:v>
                </c:pt>
                <c:pt idx="195">
                  <c:v>3.6310840601110188</c:v>
                </c:pt>
                <c:pt idx="196">
                  <c:v>3.5891919820946452</c:v>
                </c:pt>
                <c:pt idx="197">
                  <c:v>3.5462932150747766</c:v>
                </c:pt>
                <c:pt idx="198">
                  <c:v>3.5024380962686514</c:v>
                </c:pt>
                <c:pt idx="199">
                  <c:v>3.4576771659233398</c:v>
                </c:pt>
                <c:pt idx="200">
                  <c:v>3.4120611025555689</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D73F-47FD-B79B-E0B1E1625E15}"/>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1.3357452201688749</c:v>
                </c:pt>
              </c:numCache>
            </c:numRef>
          </c:xVal>
          <c:yVal>
            <c:numRef>
              <c:f>Ueberhaenge!$X$4</c:f>
              <c:numCache>
                <c:formatCode>#,##0.00</c:formatCode>
                <c:ptCount val="1"/>
                <c:pt idx="0">
                  <c:v>15864</c:v>
                </c:pt>
              </c:numCache>
            </c:numRef>
          </c:yVal>
          <c:smooth val="0"/>
          <c:extLst>
            <c:ext xmlns:c16="http://schemas.microsoft.com/office/drawing/2014/chart" uri="{C3380CC4-5D6E-409C-BE32-E72D297353CC}">
              <c16:uniqueId val="{00000001-D73F-47FD-B79B-E0B1E1625E15}"/>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D73F-47FD-B79B-E0B1E1625E15}"/>
                  </c:ext>
                </c:extLst>
              </c15:ser>
            </c15:filteredScatterSeries>
          </c:ext>
        </c:extLst>
      </c:scatterChart>
      <c:valAx>
        <c:axId val="1294953968"/>
        <c:scaling>
          <c:orientation val="minMax"/>
          <c:max val="50"/>
          <c:min val="-100"/>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400"/>
          <c:min val="154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869126288291975E-2"/>
          <c:y val="1.9308797854012742E-2"/>
          <c:w val="0.82048584352487852"/>
          <c:h val="0.93928817047648783"/>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-2.1229440305971927</c:v>
                </c:pt>
                <c:pt idx="1">
                  <c:v>-2.1594298543188555</c:v>
                </c:pt>
                <c:pt idx="2">
                  <c:v>-2.1957755036048092</c:v>
                </c:pt>
                <c:pt idx="3">
                  <c:v>-2.2319485682256448</c:v>
                </c:pt>
                <c:pt idx="4">
                  <c:v>-2.2679159258522557</c:v>
                </c:pt>
                <c:pt idx="5">
                  <c:v>-2.3036437650006181</c:v>
                </c:pt>
                <c:pt idx="6">
                  <c:v>-2.339097609628582</c:v>
                </c:pt>
                <c:pt idx="7">
                  <c:v>-2.3742423453830344</c:v>
                </c:pt>
                <c:pt idx="8">
                  <c:v>-2.4090422474925641</c:v>
                </c:pt>
                <c:pt idx="9">
                  <c:v>-2.4434610102970513</c:v>
                </c:pt>
                <c:pt idx="10">
                  <c:v>-2.4774617784021844</c:v>
                </c:pt>
                <c:pt idx="11">
                  <c:v>-2.5110071794430575</c:v>
                </c:pt>
                <c:pt idx="12">
                  <c:v>-2.5440593584375599</c:v>
                </c:pt>
                <c:pt idx="13">
                  <c:v>-2.5765800137062298</c:v>
                </c:pt>
                <c:pt idx="14">
                  <c:v>-2.608530434331723</c:v>
                </c:pt>
                <c:pt idx="15">
                  <c:v>-2.6398715391270846</c:v>
                </c:pt>
                <c:pt idx="16">
                  <c:v>-2.6705639170783089</c:v>
                </c:pt>
                <c:pt idx="17">
                  <c:v>-2.700567869222728</c:v>
                </c:pt>
                <c:pt idx="18">
                  <c:v>-2.7298434519211385</c:v>
                </c:pt>
                <c:pt idx="19">
                  <c:v>-2.7583505214775661</c:v>
                </c:pt>
                <c:pt idx="20">
                  <c:v>-2.7860487800570302</c:v>
                </c:pt>
                <c:pt idx="21">
                  <c:v>-2.8128978228477379</c:v>
                </c:pt>
                <c:pt idx="22">
                  <c:v>-2.8388571864106096</c:v>
                </c:pt>
                <c:pt idx="23">
                  <c:v>-2.8638863981553442</c:v>
                </c:pt>
                <c:pt idx="24">
                  <c:v>-2.8879450268786382</c:v>
                </c:pt>
                <c:pt idx="25">
                  <c:v>-2.9109927342969439</c:v>
                </c:pt>
                <c:pt idx="26">
                  <c:v>-2.9329893275023249</c:v>
                </c:pt>
                <c:pt idx="27">
                  <c:v>-2.9538948122673419</c:v>
                </c:pt>
                <c:pt idx="28">
                  <c:v>-2.9736694471209617</c:v>
                </c:pt>
                <c:pt idx="29">
                  <c:v>-2.9922737981152943</c:v>
                </c:pt>
                <c:pt idx="30">
                  <c:v>-3.0096687941992717</c:v>
                </c:pt>
                <c:pt idx="31">
                  <c:v>-3.0258157831133343</c:v>
                </c:pt>
                <c:pt idx="32">
                  <c:v>-3.0406765877159661</c:v>
                </c:pt>
                <c:pt idx="33">
                  <c:v>-3.0542135626511051</c:v>
                </c:pt>
                <c:pt idx="34">
                  <c:v>-3.0663896512625666</c:v>
                </c:pt>
                <c:pt idx="35">
                  <c:v>-3.0771684426602106</c:v>
                </c:pt>
                <c:pt idx="36">
                  <c:v>-3.0865142288400329</c:v>
                </c:pt>
                <c:pt idx="37">
                  <c:v>-3.094392061759319</c:v>
                </c:pt>
                <c:pt idx="38">
                  <c:v>-3.1007678102659568</c:v>
                </c:pt>
                <c:pt idx="39">
                  <c:v>-3.1056082167802708</c:v>
                </c:pt>
                <c:pt idx="40">
                  <c:v>-3.1088809536261492</c:v>
                </c:pt>
                <c:pt idx="41">
                  <c:v>-3.1105546789080636</c:v>
                </c:pt>
                <c:pt idx="42">
                  <c:v>-3.1105990918293105</c:v>
                </c:pt>
                <c:pt idx="43">
                  <c:v>-3.1089849873471356</c:v>
                </c:pt>
                <c:pt idx="44">
                  <c:v>-3.1056843100596843</c:v>
                </c:pt>
                <c:pt idx="45">
                  <c:v>-3.100670207220408</c:v>
                </c:pt>
                <c:pt idx="46">
                  <c:v>-3.0939170807754928</c:v>
                </c:pt>
                <c:pt idx="47">
                  <c:v>-3.0854006383208632</c:v>
                </c:pt>
                <c:pt idx="48">
                  <c:v>-3.0750979428758982</c:v>
                </c:pt>
                <c:pt idx="49">
                  <c:v>-3.0629874613724573</c:v>
                </c:pt>
                <c:pt idx="50">
                  <c:v>-3.0490491117588112</c:v>
                </c:pt>
                <c:pt idx="51">
                  <c:v>-3.0332643086201232</c:v>
                </c:pt>
                <c:pt idx="52">
                  <c:v>-3.0156160072185716</c:v>
                </c:pt>
                <c:pt idx="53">
                  <c:v>-2.9960887458587497</c:v>
                </c:pt>
                <c:pt idx="54">
                  <c:v>-2.9746686864859284</c:v>
                </c:pt>
                <c:pt idx="55">
                  <c:v>-2.9513436534277218</c:v>
                </c:pt>
                <c:pt idx="56">
                  <c:v>-2.9261031701921976</c:v>
                </c:pt>
                <c:pt idx="57">
                  <c:v>-2.8989384942388194</c:v>
                </c:pt>
                <c:pt idx="58">
                  <c:v>-2.8698426496415559</c:v>
                </c:pt>
                <c:pt idx="59">
                  <c:v>-2.8388104575673014</c:v>
                </c:pt>
                <c:pt idx="60">
                  <c:v>-2.8058385644960619</c:v>
                </c:pt>
                <c:pt idx="61">
                  <c:v>-2.7709254681136049</c:v>
                </c:pt>
                <c:pt idx="62">
                  <c:v>-2.7340715408109393</c:v>
                </c:pt>
                <c:pt idx="63">
                  <c:v>-2.6952790507295674</c:v>
                </c:pt>
                <c:pt idx="64">
                  <c:v>-2.6545521802955414</c:v>
                </c:pt>
                <c:pt idx="65">
                  <c:v>-2.6118970421901304</c:v>
                </c:pt>
                <c:pt idx="66">
                  <c:v>-2.5673216927093709</c:v>
                </c:pt>
                <c:pt idx="67">
                  <c:v>-2.5208361424697987</c:v>
                </c:pt>
                <c:pt idx="68">
                  <c:v>-2.4724523644223395</c:v>
                </c:pt>
                <c:pt idx="69">
                  <c:v>-2.4221842991416342</c:v>
                </c:pt>
                <c:pt idx="70">
                  <c:v>-2.3700478573628834</c:v>
                </c:pt>
                <c:pt idx="71">
                  <c:v>-2.3160609197438209</c:v>
                </c:pt>
                <c:pt idx="72">
                  <c:v>-2.2602433338343242</c:v>
                </c:pt>
                <c:pt idx="73">
                  <c:v>-2.202616908241835</c:v>
                </c:pt>
                <c:pt idx="74">
                  <c:v>-2.1432054039857444</c:v>
                </c:pt>
                <c:pt idx="75">
                  <c:v>-2.0820345230396042</c:v>
                </c:pt>
                <c:pt idx="76">
                  <c:v>-2.0191318940650285</c:v>
                </c:pt>
                <c:pt idx="77">
                  <c:v>-1.954527055346891</c:v>
                </c:pt>
                <c:pt idx="78">
                  <c:v>-1.8882514349443402</c:v>
                </c:pt>
                <c:pt idx="79">
                  <c:v>-1.8203383280778962</c:v>
                </c:pt>
                <c:pt idx="80">
                  <c:v>-1.7508228717776717</c:v>
                </c:pt>
                <c:pt idx="81">
                  <c:v>-1.6797420168234409</c:v>
                </c:pt>
                <c:pt idx="82">
                  <c:v>-1.6071344970118679</c:v>
                </c:pt>
                <c:pt idx="83">
                  <c:v>-1.5330407957917234</c:v>
                </c:pt>
                <c:pt idx="84">
                  <c:v>-1.4575031103123908</c:v>
                </c:pt>
                <c:pt idx="85">
                  <c:v>-1.380565312936157</c:v>
                </c:pt>
                <c:pt idx="86">
                  <c:v>-1.3022729102690647</c:v>
                </c:pt>
                <c:pt idx="87">
                  <c:v>-1.2226729997700649</c:v>
                </c:pt>
                <c:pt idx="88">
                  <c:v>-1.1418142240021234</c:v>
                </c:pt>
                <c:pt idx="89">
                  <c:v>-1.0597467225936537</c:v>
                </c:pt>
                <c:pt idx="90">
                  <c:v>-0.97652208198223245</c:v>
                </c:pt>
                <c:pt idx="91">
                  <c:v>-0.89219328301690615</c:v>
                </c:pt>
                <c:pt idx="92">
                  <c:v>-0.80681464649858881</c:v>
                </c:pt>
                <c:pt idx="93">
                  <c:v>-0.72044177674210685</c:v>
                </c:pt>
                <c:pt idx="94">
                  <c:v>-0.63313150324614342</c:v>
                </c:pt>
                <c:pt idx="95">
                  <c:v>-0.54494182056111795</c:v>
                </c:pt>
                <c:pt idx="96">
                  <c:v>-0.45593182644718927</c:v>
                </c:pt>
                <c:pt idx="97">
                  <c:v>-0.36616165841789922</c:v>
                </c:pt>
                <c:pt idx="98">
                  <c:v>-0.27569242876690209</c:v>
                </c:pt>
                <c:pt idx="99">
                  <c:v>-0.18458615817788379</c:v>
                </c:pt>
                <c:pt idx="100">
                  <c:v>-9.2905708019363889E-2</c:v>
                </c:pt>
                <c:pt idx="101">
                  <c:v>-7.1471142824950512E-4</c:v>
                </c:pt>
                <c:pt idx="102">
                  <c:v>9.1922496712868687E-2</c:v>
                </c:pt>
                <c:pt idx="103">
                  <c:v>0.18494095079787815</c:v>
                </c:pt>
                <c:pt idx="104">
                  <c:v>0.27827512641144753</c:v>
                </c:pt>
                <c:pt idx="105">
                  <c:v>0.37185901302668478</c:v>
                </c:pt>
                <c:pt idx="106">
                  <c:v>0.46562618737730727</c:v>
                </c:pt>
                <c:pt idx="107">
                  <c:v>0.55950988739453933</c:v>
                </c:pt>
                <c:pt idx="108">
                  <c:v>0.65344308659920947</c:v>
                </c:pt>
                <c:pt idx="109">
                  <c:v>0.74735856883913732</c:v>
                </c:pt>
                <c:pt idx="110">
                  <c:v>0.84118900326243629</c:v>
                </c:pt>
                <c:pt idx="111">
                  <c:v>0.93486701941754768</c:v>
                </c:pt>
                <c:pt idx="112">
                  <c:v>1.028325282371638</c:v>
                </c:pt>
                <c:pt idx="113">
                  <c:v>1.1214965677396007</c:v>
                </c:pt>
                <c:pt idx="114">
                  <c:v>1.2143138365171589</c:v>
                </c:pt>
                <c:pt idx="115">
                  <c:v>1.3067103096123724</c:v>
                </c:pt>
                <c:pt idx="116">
                  <c:v>1.3986195419716907</c:v>
                </c:pt>
                <c:pt idx="117">
                  <c:v>1.4899754961976577</c:v>
                </c:pt>
                <c:pt idx="118">
                  <c:v>1.5807126155575202</c:v>
                </c:pt>
                <c:pt idx="119">
                  <c:v>1.6707658962834149</c:v>
                </c:pt>
                <c:pt idx="120">
                  <c:v>1.7600709590670334</c:v>
                </c:pt>
                <c:pt idx="121">
                  <c:v>1.8485641196535227</c:v>
                </c:pt>
                <c:pt idx="122">
                  <c:v>1.9361824584417699</c:v>
                </c:pt>
                <c:pt idx="123">
                  <c:v>2.0228638890003148</c:v>
                </c:pt>
                <c:pt idx="124">
                  <c:v>2.1085472254106961</c:v>
                </c:pt>
                <c:pt idx="125">
                  <c:v>2.1931722483524401</c:v>
                </c:pt>
                <c:pt idx="126">
                  <c:v>2.2766797698465888</c:v>
                </c:pt>
                <c:pt idx="127">
                  <c:v>2.3590116965771215</c:v>
                </c:pt>
                <c:pt idx="128">
                  <c:v>2.4401110917126076</c:v>
                </c:pt>
                <c:pt idx="129">
                  <c:v>2.5199222351530057</c:v>
                </c:pt>
                <c:pt idx="130">
                  <c:v>2.598390682129434</c:v>
                </c:pt>
                <c:pt idx="131">
                  <c:v>2.6754633200876472</c:v>
                </c:pt>
                <c:pt idx="132">
                  <c:v>2.7510884237888567</c:v>
                </c:pt>
                <c:pt idx="133">
                  <c:v>2.8252157085643868</c:v>
                </c:pt>
                <c:pt idx="134">
                  <c:v>2.8977963816638317</c:v>
                </c:pt>
                <c:pt idx="135">
                  <c:v>2.9687831916391176</c:v>
                </c:pt>
                <c:pt idx="136">
                  <c:v>3.038130475710088</c:v>
                </c:pt>
                <c:pt idx="137">
                  <c:v>3.105794205060155</c:v>
                </c:pt>
                <c:pt idx="138">
                  <c:v>3.1717320280134946</c:v>
                </c:pt>
                <c:pt idx="139">
                  <c:v>3.2359033110484567</c:v>
                </c:pt>
                <c:pt idx="140">
                  <c:v>3.2982691776046318</c:v>
                </c:pt>
                <c:pt idx="141">
                  <c:v>3.3587925446442433</c:v>
                </c:pt>
                <c:pt idx="142">
                  <c:v>3.4174381569313512</c:v>
                </c:pt>
                <c:pt idx="143">
                  <c:v>3.4741726189953561</c:v>
                </c:pt>
                <c:pt idx="144">
                  <c:v>3.5289644247483389</c:v>
                </c:pt>
                <c:pt idx="145">
                  <c:v>3.5817839847285233</c:v>
                </c:pt>
                <c:pt idx="146">
                  <c:v>3.6326036509452884</c:v>
                </c:pt>
                <c:pt idx="147">
                  <c:v>3.6813977393038395</c:v>
                </c:pt>
                <c:pt idx="148">
                  <c:v>3.7281425495907077</c:v>
                </c:pt>
                <c:pt idx="149">
                  <c:v>3.7728163830039567</c:v>
                </c:pt>
                <c:pt idx="150">
                  <c:v>3.8153995572149193</c:v>
                </c:pt>
                <c:pt idx="151">
                  <c:v>3.8558744189510921</c:v>
                </c:pt>
                <c:pt idx="152">
                  <c:v>3.894225354092546</c:v>
                </c:pt>
                <c:pt idx="153">
                  <c:v>3.9304387952771527</c:v>
                </c:pt>
                <c:pt idx="154">
                  <c:v>3.9645032270125595</c:v>
                </c:pt>
                <c:pt idx="155">
                  <c:v>3.9964091882956634</c:v>
                </c:pt>
                <c:pt idx="156">
                  <c:v>4.0261492727431829</c:v>
                </c:pt>
                <c:pt idx="157">
                  <c:v>4.053718126239529</c:v>
                </c:pt>
                <c:pt idx="158">
                  <c:v>4.0791124421110165</c:v>
                </c:pt>
                <c:pt idx="159">
                  <c:v>4.1023309538382149</c:v>
                </c:pt>
                <c:pt idx="160">
                  <c:v>4.1233744253208879</c:v>
                </c:pt>
                <c:pt idx="161">
                  <c:v>4.1422456387128239</c:v>
                </c:pt>
                <c:pt idx="162">
                  <c:v>4.1589493798465167</c:v>
                </c:pt>
                <c:pt idx="163">
                  <c:v>4.1734924212704669</c:v>
                </c:pt>
                <c:pt idx="164">
                  <c:v>4.1858835029245656</c:v>
                </c:pt>
                <c:pt idx="165">
                  <c:v>4.1961333104818541</c:v>
                </c:pt>
                <c:pt idx="166">
                  <c:v>4.2042544513876425</c:v>
                </c:pt>
                <c:pt idx="167">
                  <c:v>4.2102614286298063</c:v>
                </c:pt>
                <c:pt idx="168">
                  <c:v>4.2141706122768268</c:v>
                </c:pt>
                <c:pt idx="169">
                  <c:v>4.2160002088229174</c:v>
                </c:pt>
                <c:pt idx="170">
                  <c:v>4.2157702283824054</c:v>
                </c:pt>
                <c:pt idx="171">
                  <c:v>4.2135024497782947</c:v>
                </c:pt>
                <c:pt idx="172">
                  <c:v>4.2092203835727613</c:v>
                </c:pt>
                <c:pt idx="173">
                  <c:v>4.2029492330900986</c:v>
                </c:pt>
                <c:pt idx="174">
                  <c:v>4.1947158534854729</c:v>
                </c:pt>
                <c:pt idx="175">
                  <c:v>4.1845487089155622</c:v>
                </c:pt>
                <c:pt idx="176">
                  <c:v>4.1724778278699937</c:v>
                </c:pt>
                <c:pt idx="177">
                  <c:v>4.1585347567252313</c:v>
                </c:pt>
                <c:pt idx="178">
                  <c:v>4.1427525115852646</c:v>
                </c:pt>
                <c:pt idx="179">
                  <c:v>4.1251655284762379</c:v>
                </c:pt>
                <c:pt idx="180">
                  <c:v>4.1058096119647649</c:v>
                </c:pt>
                <c:pt idx="181">
                  <c:v>4.0847218822723592</c:v>
                </c:pt>
                <c:pt idx="182">
                  <c:v>4.0619407209609681</c:v>
                </c:pt>
                <c:pt idx="183">
                  <c:v>4.0375057152671801</c:v>
                </c:pt>
                <c:pt idx="184">
                  <c:v>4.0114576011651035</c:v>
                </c:pt>
                <c:pt idx="185">
                  <c:v>3.9838382052403394</c:v>
                </c:pt>
                <c:pt idx="186">
                  <c:v>3.9546903854598106</c:v>
                </c:pt>
                <c:pt idx="187">
                  <c:v>3.9240579709244177</c:v>
                </c:pt>
                <c:pt idx="188">
                  <c:v>3.8919857006936205</c:v>
                </c:pt>
                <c:pt idx="189">
                  <c:v>3.8585191617731431</c:v>
                </c:pt>
                <c:pt idx="190">
                  <c:v>3.823704726358788</c:v>
                </c:pt>
                <c:pt idx="191">
                  <c:v>3.7875894884312586</c:v>
                </c:pt>
                <c:pt idx="192">
                  <c:v>3.7502211997984451</c:v>
                </c:pt>
                <c:pt idx="193">
                  <c:v>3.7116482056831388</c:v>
                </c:pt>
                <c:pt idx="194">
                  <c:v>3.6719193799555394</c:v>
                </c:pt>
                <c:pt idx="195">
                  <c:v>3.6310840601110188</c:v>
                </c:pt>
                <c:pt idx="196">
                  <c:v>3.5891919820946452</c:v>
                </c:pt>
                <c:pt idx="197">
                  <c:v>3.5462932150747766</c:v>
                </c:pt>
                <c:pt idx="198">
                  <c:v>3.5024380962686514</c:v>
                </c:pt>
                <c:pt idx="199">
                  <c:v>3.4576771659233398</c:v>
                </c:pt>
                <c:pt idx="200">
                  <c:v>3.4120611025555689</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3DF6-4FC3-A2AE-D5F4D7D40E2B}"/>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1.3357452201688749</c:v>
                </c:pt>
              </c:numCache>
            </c:numRef>
          </c:xVal>
          <c:yVal>
            <c:numRef>
              <c:f>Ueberhaenge!$X$4</c:f>
              <c:numCache>
                <c:formatCode>#,##0.00</c:formatCode>
                <c:ptCount val="1"/>
                <c:pt idx="0">
                  <c:v>15864</c:v>
                </c:pt>
              </c:numCache>
            </c:numRef>
          </c:yVal>
          <c:smooth val="0"/>
          <c:extLst>
            <c:ext xmlns:c16="http://schemas.microsoft.com/office/drawing/2014/chart" uri="{C3380CC4-5D6E-409C-BE32-E72D297353CC}">
              <c16:uniqueId val="{00000001-3DF6-4FC3-A2AE-D5F4D7D40E2B}"/>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3DF6-4FC3-A2AE-D5F4D7D40E2B}"/>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3500"/>
          <c:min val="115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3"/>
          <c:order val="3"/>
          <c:tx>
            <c:v>Front+1</c:v>
          </c:tx>
          <c:spPr>
            <a:ln w="22225">
              <a:solidFill>
                <a:srgbClr val="FF33CC"/>
              </a:solidFill>
            </a:ln>
          </c:spPr>
          <c:marker>
            <c:symbol val="none"/>
          </c:marker>
          <c:xVal>
            <c:numRef>
              <c:f>'HedgeBedarf+01'!$C$5:$C$205</c:f>
              <c:numCache>
                <c:formatCode>#,#00</c:formatCode>
                <c:ptCount val="201"/>
                <c:pt idx="0">
                  <c:v>-7.6007191382068864E-2</c:v>
                </c:pt>
                <c:pt idx="1">
                  <c:v>-7.5738419228792889E-2</c:v>
                </c:pt>
                <c:pt idx="2">
                  <c:v>-7.5448960102043897E-2</c:v>
                </c:pt>
                <c:pt idx="3">
                  <c:v>-7.5138595265353408E-2</c:v>
                </c:pt>
                <c:pt idx="4">
                  <c:v>-7.4807110469120294E-2</c:v>
                </c:pt>
                <c:pt idx="5">
                  <c:v>-7.4454296113177165E-2</c:v>
                </c:pt>
                <c:pt idx="6">
                  <c:v>-7.4079947409329633E-2</c:v>
                </c:pt>
                <c:pt idx="7">
                  <c:v>-7.3683864543767338E-2</c:v>
                </c:pt>
                <c:pt idx="8">
                  <c:v>-7.3265852839243389E-2</c:v>
                </c:pt>
                <c:pt idx="9">
                  <c:v>-7.2825722916916968E-2</c:v>
                </c:pt>
                <c:pt idx="10">
                  <c:v>-7.2363290857753421E-2</c:v>
                </c:pt>
                <c:pt idx="11">
                  <c:v>-7.1878378363374934E-2</c:v>
                </c:pt>
                <c:pt idx="12">
                  <c:v>-7.1370812916251664E-2</c:v>
                </c:pt>
                <c:pt idx="13">
                  <c:v>-7.0840427939124498E-2</c:v>
                </c:pt>
                <c:pt idx="14">
                  <c:v>-7.0287062953546961E-2</c:v>
                </c:pt>
                <c:pt idx="15">
                  <c:v>-6.9710563737434908E-2</c:v>
                </c:pt>
                <c:pt idx="16">
                  <c:v>-6.9110782481510466E-2</c:v>
                </c:pt>
                <c:pt idx="17">
                  <c:v>-6.8487577944523884E-2</c:v>
                </c:pt>
                <c:pt idx="18">
                  <c:v>-6.7840815607141183E-2</c:v>
                </c:pt>
                <c:pt idx="19">
                  <c:v>-6.7170367824378019E-2</c:v>
                </c:pt>
                <c:pt idx="20">
                  <c:v>-6.6476113976465773E-2</c:v>
                </c:pt>
                <c:pt idx="21">
                  <c:v>-6.5757940618028837E-2</c:v>
                </c:pt>
                <c:pt idx="22">
                  <c:v>-6.5015741625459506E-2</c:v>
                </c:pt>
                <c:pt idx="23">
                  <c:v>-6.4249418342365888E-2</c:v>
                </c:pt>
                <c:pt idx="24">
                  <c:v>-6.3458879722979561E-2</c:v>
                </c:pt>
                <c:pt idx="25">
                  <c:v>-6.2644042473399095E-2</c:v>
                </c:pt>
                <c:pt idx="26">
                  <c:v>-6.18048311905516E-2</c:v>
                </c:pt>
                <c:pt idx="27">
                  <c:v>-6.0941178498752781E-2</c:v>
                </c:pt>
                <c:pt idx="28">
                  <c:v>-6.005302518374437E-2</c:v>
                </c:pt>
                <c:pt idx="29">
                  <c:v>-5.9140320324089245E-2</c:v>
                </c:pt>
                <c:pt idx="30">
                  <c:v>-5.8203021419805677E-2</c:v>
                </c:pt>
                <c:pt idx="31">
                  <c:v>-5.7241094518120116E-2</c:v>
                </c:pt>
                <c:pt idx="32">
                  <c:v>-5.6254514336219315E-2</c:v>
                </c:pt>
                <c:pt idx="33">
                  <c:v>-5.524326438088302E-2</c:v>
                </c:pt>
                <c:pt idx="34">
                  <c:v>-5.4207337064880207E-2</c:v>
                </c:pt>
                <c:pt idx="35">
                  <c:v>-5.3146733820009652E-2</c:v>
                </c:pt>
                <c:pt idx="36">
                  <c:v>-5.2061465206668683E-2</c:v>
                </c:pt>
                <c:pt idx="37">
                  <c:v>-5.0951551019834819E-2</c:v>
                </c:pt>
                <c:pt idx="38">
                  <c:v>-4.9817020391344134E-2</c:v>
                </c:pt>
                <c:pt idx="39">
                  <c:v>-4.8657911888353209E-2</c:v>
                </c:pt>
                <c:pt idx="40">
                  <c:v>-4.7474273607871396E-2</c:v>
                </c:pt>
                <c:pt idx="41">
                  <c:v>-4.626616326725249E-2</c:v>
                </c:pt>
                <c:pt idx="42">
                  <c:v>-4.50336482905348E-2</c:v>
                </c:pt>
                <c:pt idx="43">
                  <c:v>-4.3776805890522373E-2</c:v>
                </c:pt>
                <c:pt idx="44">
                  <c:v>-4.2495723146498458E-2</c:v>
                </c:pt>
                <c:pt idx="45">
                  <c:v>-4.1190497077468101E-2</c:v>
                </c:pt>
                <c:pt idx="46">
                  <c:v>-3.9861234710824617E-2</c:v>
                </c:pt>
                <c:pt idx="47">
                  <c:v>-3.8508053146339177E-2</c:v>
                </c:pt>
                <c:pt idx="48">
                  <c:v>-3.7131079615374193E-2</c:v>
                </c:pt>
                <c:pt idx="49">
                  <c:v>-3.5730451535223112E-2</c:v>
                </c:pt>
                <c:pt idx="50">
                  <c:v>-3.4306316558480411E-2</c:v>
                </c:pt>
                <c:pt idx="51">
                  <c:v>-3.2858832617351737E-2</c:v>
                </c:pt>
                <c:pt idx="52">
                  <c:v>-3.138816796281034E-2</c:v>
                </c:pt>
                <c:pt idx="53">
                  <c:v>-2.9894501198516027E-2</c:v>
                </c:pt>
                <c:pt idx="54">
                  <c:v>-2.8378021309407878E-2</c:v>
                </c:pt>
                <c:pt idx="55">
                  <c:v>-2.6838927684892717E-2</c:v>
                </c:pt>
                <c:pt idx="56">
                  <c:v>-2.5277430136545886E-2</c:v>
                </c:pt>
                <c:pt idx="57">
                  <c:v>-2.3693748910250986E-2</c:v>
                </c:pt>
                <c:pt idx="58">
                  <c:v>-2.2088114692705055E-2</c:v>
                </c:pt>
                <c:pt idx="59">
                  <c:v>-2.0460768612217434E-2</c:v>
                </c:pt>
                <c:pt idx="60">
                  <c:v>-1.8811962233738308E-2</c:v>
                </c:pt>
                <c:pt idx="61">
                  <c:v>-1.7141957548052054E-2</c:v>
                </c:pt>
                <c:pt idx="62">
                  <c:v>-1.5451026955076117E-2</c:v>
                </c:pt>
                <c:pt idx="63">
                  <c:v>-1.3739453241208548E-2</c:v>
                </c:pt>
                <c:pt idx="64">
                  <c:v>-1.2007529550673843E-2</c:v>
                </c:pt>
                <c:pt idx="65">
                  <c:v>-1.0255559350816328E-2</c:v>
                </c:pt>
                <c:pt idx="66">
                  <c:v>-8.4838563912968817E-3</c:v>
                </c:pt>
                <c:pt idx="67">
                  <c:v>-6.6927446571532221E-3</c:v>
                </c:pt>
                <c:pt idx="68">
                  <c:v>-4.8825583156850228E-3</c:v>
                </c:pt>
                <c:pt idx="69">
                  <c:v>-3.0536416571328544E-3</c:v>
                </c:pt>
                <c:pt idx="70">
                  <c:v>-1.206349029122155E-3</c:v>
                </c:pt>
                <c:pt idx="71">
                  <c:v>6.5895523515327199E-4</c:v>
                </c:pt>
                <c:pt idx="72">
                  <c:v>2.5418968950264974E-3</c:v>
                </c:pt>
                <c:pt idx="73">
                  <c:v>4.4420918867476636E-3</c:v>
                </c:pt>
                <c:pt idx="74">
                  <c:v>6.3591464141801585E-3</c:v>
                </c:pt>
                <c:pt idx="75">
                  <c:v>8.2926570458102897E-3</c:v>
                </c:pt>
                <c:pt idx="76">
                  <c:v>1.0242210818069381E-2</c:v>
                </c:pt>
                <c:pt idx="77">
                  <c:v>1.2207385344968796E-2</c:v>
                </c:pt>
                <c:pt idx="78">
                  <c:v>1.4187748934039412E-2</c:v>
                </c:pt>
                <c:pt idx="79">
                  <c:v>1.6182860708561522E-2</c:v>
                </c:pt>
                <c:pt idx="80">
                  <c:v>1.8192270736071804E-2</c:v>
                </c:pt>
                <c:pt idx="81">
                  <c:v>2.0215520163121538E-2</c:v>
                </c:pt>
                <c:pt idx="82">
                  <c:v>2.2252141356263064E-2</c:v>
                </c:pt>
                <c:pt idx="83">
                  <c:v>2.4301658049228857E-2</c:v>
                </c:pt>
                <c:pt idx="84">
                  <c:v>2.6363585496271994E-2</c:v>
                </c:pt>
                <c:pt idx="85">
                  <c:v>2.8437430631620401E-2</c:v>
                </c:pt>
                <c:pt idx="86">
                  <c:v>3.0522692235004013E-2</c:v>
                </c:pt>
                <c:pt idx="87">
                  <c:v>3.2618861103199802E-2</c:v>
                </c:pt>
                <c:pt idx="88">
                  <c:v>3.4725420227538578E-2</c:v>
                </c:pt>
                <c:pt idx="89">
                  <c:v>3.6841844977315068E-2</c:v>
                </c:pt>
                <c:pt idx="90">
                  <c:v>3.8967603289030199E-2</c:v>
                </c:pt>
                <c:pt idx="91">
                  <c:v>4.1102155861397899E-2</c:v>
                </c:pt>
                <c:pt idx="92">
                  <c:v>4.3244956356038415E-2</c:v>
                </c:pt>
                <c:pt idx="93">
                  <c:v>4.539545160377597E-2</c:v>
                </c:pt>
                <c:pt idx="94">
                  <c:v>4.755308181645599E-2</c:v>
                </c:pt>
                <c:pt idx="95">
                  <c:v>4.9717280804189273E-2</c:v>
                </c:pt>
                <c:pt idx="96">
                  <c:v>5.1887476197926483E-2</c:v>
                </c:pt>
                <c:pt idx="97">
                  <c:v>5.4063089677262963E-2</c:v>
                </c:pt>
                <c:pt idx="98">
                  <c:v>5.6243537203367305E-2</c:v>
                </c:pt>
                <c:pt idx="99">
                  <c:v>5.8428229256921399E-2</c:v>
                </c:pt>
                <c:pt idx="100">
                  <c:v>6.0616571080958019E-2</c:v>
                </c:pt>
                <c:pt idx="101">
                  <c:v>6.2807962928475639E-2</c:v>
                </c:pt>
                <c:pt idx="102">
                  <c:v>6.500180031470297E-2</c:v>
                </c:pt>
                <c:pt idx="103">
                  <c:v>6.719747427388599E-2</c:v>
                </c:pt>
                <c:pt idx="104">
                  <c:v>6.9394371620462636E-2</c:v>
                </c:pt>
                <c:pt idx="105">
                  <c:v>7.1591875214485123E-2</c:v>
                </c:pt>
                <c:pt idx="106">
                  <c:v>7.3789364231148138E-2</c:v>
                </c:pt>
                <c:pt idx="107">
                  <c:v>7.5986214434275154E-2</c:v>
                </c:pt>
                <c:pt idx="108">
                  <c:v>7.8181798453610785E-2</c:v>
                </c:pt>
                <c:pt idx="109">
                  <c:v>8.0375486065763377E-2</c:v>
                </c:pt>
                <c:pt idx="110">
                  <c:v>8.2566644478638096E-2</c:v>
                </c:pt>
                <c:pt idx="111">
                  <c:v>8.4754638619196895E-2</c:v>
                </c:pt>
                <c:pt idx="112">
                  <c:v>8.6938831424376459E-2</c:v>
                </c:pt>
                <c:pt idx="113">
                  <c:v>8.911858413499496E-2</c:v>
                </c:pt>
                <c:pt idx="114">
                  <c:v>9.1293256592469729E-2</c:v>
                </c:pt>
                <c:pt idx="115">
                  <c:v>9.346220753816939E-2</c:v>
                </c:pt>
                <c:pt idx="116">
                  <c:v>9.5624794915217359E-2</c:v>
                </c:pt>
                <c:pt idx="117">
                  <c:v>9.7780376172562466E-2</c:v>
                </c:pt>
                <c:pt idx="118">
                  <c:v>9.9928308571125904E-2</c:v>
                </c:pt>
                <c:pt idx="119">
                  <c:v>0.10206794949183745</c:v>
                </c:pt>
                <c:pt idx="120">
                  <c:v>0.10419865674536172</c:v>
                </c:pt>
                <c:pt idx="121">
                  <c:v>0.10631978888332094</c:v>
                </c:pt>
                <c:pt idx="122">
                  <c:v>0.10843070551081385</c:v>
                </c:pt>
                <c:pt idx="123">
                  <c:v>0.11053076760002811</c:v>
                </c:pt>
                <c:pt idx="124">
                  <c:v>0.11261933780474191</c:v>
                </c:pt>
                <c:pt idx="125">
                  <c:v>0.11469578077551063</c:v>
                </c:pt>
                <c:pt idx="126">
                  <c:v>0.11675946347532694</c:v>
                </c:pt>
                <c:pt idx="127">
                  <c:v>0.11880975549554641</c:v>
                </c:pt>
                <c:pt idx="128">
                  <c:v>0.12084602937186716</c:v>
                </c:pt>
                <c:pt idx="129">
                  <c:v>0.12286766090014906</c:v>
                </c:pt>
                <c:pt idx="130">
                  <c:v>0.12487402945185855</c:v>
                </c:pt>
                <c:pt idx="131">
                  <c:v>0.1268645182889247</c:v>
                </c:pt>
                <c:pt idx="132">
                  <c:v>0.12883851487778858</c:v>
                </c:pt>
                <c:pt idx="133">
                  <c:v>0.13079541120242894</c:v>
                </c:pt>
                <c:pt idx="134">
                  <c:v>0.13273460407614818</c:v>
                </c:pt>
                <c:pt idx="135">
                  <c:v>0.13465549545189817</c:v>
                </c:pt>
                <c:pt idx="136">
                  <c:v>0.13655749273092854</c:v>
                </c:pt>
                <c:pt idx="137">
                  <c:v>0.13844000906954113</c:v>
                </c:pt>
                <c:pt idx="138">
                  <c:v>0.14030246368372834</c:v>
                </c:pt>
                <c:pt idx="139">
                  <c:v>0.14214428215148209</c:v>
                </c:pt>
                <c:pt idx="140">
                  <c:v>0.14396489671255294</c:v>
                </c:pt>
                <c:pt idx="141">
                  <c:v>0.14576374656544505</c:v>
                </c:pt>
                <c:pt idx="142">
                  <c:v>0.14754027816143078</c:v>
                </c:pt>
                <c:pt idx="143">
                  <c:v>0.14929394549537028</c:v>
                </c:pt>
                <c:pt idx="144">
                  <c:v>0.15102421039312466</c:v>
                </c:pt>
                <c:pt idx="145">
                  <c:v>0.15273054279534912</c:v>
                </c:pt>
                <c:pt idx="146">
                  <c:v>0.15441242103745859</c:v>
                </c:pt>
                <c:pt idx="147">
                  <c:v>0.15606933212555735</c:v>
                </c:pt>
                <c:pt idx="148">
                  <c:v>0.15770077200812624</c:v>
                </c:pt>
                <c:pt idx="149">
                  <c:v>0.15930624584326564</c:v>
                </c:pt>
                <c:pt idx="150">
                  <c:v>0.16088526826129301</c:v>
                </c:pt>
                <c:pt idx="151">
                  <c:v>0.16243736362249578</c:v>
                </c:pt>
                <c:pt idx="152">
                  <c:v>0.16396206626984666</c:v>
                </c:pt>
                <c:pt idx="153">
                  <c:v>0.165458920776487</c:v>
                </c:pt>
                <c:pt idx="154">
                  <c:v>0.16692748218779152</c:v>
                </c:pt>
                <c:pt idx="155">
                  <c:v>0.16836731625782655</c:v>
                </c:pt>
                <c:pt idx="156">
                  <c:v>0.16977799968002319</c:v>
                </c:pt>
                <c:pt idx="157">
                  <c:v>0.17115912031188402</c:v>
                </c:pt>
                <c:pt idx="158">
                  <c:v>0.1725102773935524</c:v>
                </c:pt>
                <c:pt idx="159">
                  <c:v>0.17383108176007245</c:v>
                </c:pt>
                <c:pt idx="160">
                  <c:v>0.17512115604717549</c:v>
                </c:pt>
                <c:pt idx="161">
                  <c:v>0.176380134890431</c:v>
                </c:pt>
                <c:pt idx="162">
                  <c:v>0.17760766511760698</c:v>
                </c:pt>
                <c:pt idx="163">
                  <c:v>0.17880340593408672</c:v>
                </c:pt>
                <c:pt idx="164">
                  <c:v>0.17996702910119677</c:v>
                </c:pt>
                <c:pt idx="165">
                  <c:v>0.181098219107304</c:v>
                </c:pt>
                <c:pt idx="166">
                  <c:v>0.18219667333154549</c:v>
                </c:pt>
                <c:pt idx="167">
                  <c:v>0.18326210220006092</c:v>
                </c:pt>
                <c:pt idx="168">
                  <c:v>0.18429422933460235</c:v>
                </c:pt>
                <c:pt idx="169">
                  <c:v>0.18529279169340163</c:v>
                </c:pt>
                <c:pt idx="170">
                  <c:v>0.18625753970418138</c:v>
                </c:pt>
                <c:pt idx="171">
                  <c:v>0.18718823738920323</c:v>
                </c:pt>
                <c:pt idx="172">
                  <c:v>0.18808466248224998</c:v>
                </c:pt>
                <c:pt idx="173">
                  <c:v>0.18894660653744691</c:v>
                </c:pt>
                <c:pt idx="174">
                  <c:v>0.18977387502983412</c:v>
                </c:pt>
                <c:pt idx="175">
                  <c:v>0.19056628744760495</c:v>
                </c:pt>
                <c:pt idx="176">
                  <c:v>0.19132367737593556</c:v>
                </c:pt>
                <c:pt idx="177">
                  <c:v>0.19204589257233631</c:v>
                </c:pt>
                <c:pt idx="178">
                  <c:v>0.19273279503346027</c:v>
                </c:pt>
                <c:pt idx="179">
                  <c:v>0.19338426105331391</c:v>
                </c:pt>
                <c:pt idx="180">
                  <c:v>0.19400018127281984</c:v>
                </c:pt>
                <c:pt idx="181">
                  <c:v>0.19458046072068905</c:v>
                </c:pt>
                <c:pt idx="182">
                  <c:v>0.19512501884556632</c:v>
                </c:pt>
                <c:pt idx="183">
                  <c:v>0.19563378953942123</c:v>
                </c:pt>
                <c:pt idx="184">
                  <c:v>0.19610672115216204</c:v>
                </c:pt>
                <c:pt idx="185">
                  <c:v>0.19654377649745725</c:v>
                </c:pt>
                <c:pt idx="186">
                  <c:v>0.19694493284975942</c:v>
                </c:pt>
                <c:pt idx="187">
                  <c:v>0.19731018193252817</c:v>
                </c:pt>
                <c:pt idx="188">
                  <c:v>0.19763952989766015</c:v>
                </c:pt>
                <c:pt idx="189">
                  <c:v>0.19793299729614072</c:v>
                </c:pt>
                <c:pt idx="190">
                  <c:v>0.1981906190399364</c:v>
                </c:pt>
                <c:pt idx="191">
                  <c:v>0.19841244435515742</c:v>
                </c:pt>
                <c:pt idx="192">
                  <c:v>0.19859853672652522</c:v>
                </c:pt>
                <c:pt idx="193">
                  <c:v>0.19874897383318701</c:v>
                </c:pt>
                <c:pt idx="194">
                  <c:v>0.19886384747592731</c:v>
                </c:pt>
                <c:pt idx="195">
                  <c:v>0.19894326349583241</c:v>
                </c:pt>
                <c:pt idx="196">
                  <c:v>0.19898734168447135</c:v>
                </c:pt>
                <c:pt idx="197">
                  <c:v>0.19899621568566328</c:v>
                </c:pt>
                <c:pt idx="198">
                  <c:v>0.19897003288891046</c:v>
                </c:pt>
                <c:pt idx="199">
                  <c:v>0.19890895431457781</c:v>
                </c:pt>
                <c:pt idx="200">
                  <c:v>0.1988131544909133</c:v>
                </c:pt>
              </c:numCache>
            </c:numRef>
          </c:xVal>
          <c:yVal>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7B36-4541-87D0-513C57A0EF16}"/>
            </c:ext>
          </c:extLst>
        </c:ser>
        <c:ser>
          <c:idx val="4"/>
          <c:order val="4"/>
          <c:tx>
            <c:v>Front + Front+1</c:v>
          </c:tx>
          <c:marker>
            <c:symbol val="none"/>
          </c:marker>
          <c:xVal>
            <c:numRef>
              <c:f>Ueberhaenge!$U$10:$U$210</c:f>
              <c:numCache>
                <c:formatCode>General</c:formatCode>
                <c:ptCount val="201"/>
                <c:pt idx="0">
                  <c:v>-2.1989512219792617</c:v>
                </c:pt>
                <c:pt idx="1">
                  <c:v>-2.2351682735476484</c:v>
                </c:pt>
                <c:pt idx="2">
                  <c:v>-2.271224463706853</c:v>
                </c:pt>
                <c:pt idx="3">
                  <c:v>-2.3070871634909982</c:v>
                </c:pt>
                <c:pt idx="4">
                  <c:v>-2.342723036321376</c:v>
                </c:pt>
                <c:pt idx="5">
                  <c:v>-2.3780980611137954</c:v>
                </c:pt>
                <c:pt idx="6">
                  <c:v>-2.4131775570379115</c:v>
                </c:pt>
                <c:pt idx="7">
                  <c:v>-2.4479262099268015</c:v>
                </c:pt>
                <c:pt idx="8">
                  <c:v>-2.4823081003318075</c:v>
                </c:pt>
                <c:pt idx="9">
                  <c:v>-2.5162867332139682</c:v>
                </c:pt>
                <c:pt idx="10">
                  <c:v>-2.549825069259938</c:v>
                </c:pt>
                <c:pt idx="11">
                  <c:v>-2.5828855578064323</c:v>
                </c:pt>
                <c:pt idx="12">
                  <c:v>-2.6154301713538115</c:v>
                </c:pt>
                <c:pt idx="13">
                  <c:v>-2.6474204416453544</c:v>
                </c:pt>
                <c:pt idx="14">
                  <c:v>-2.6788174972852699</c:v>
                </c:pt>
                <c:pt idx="15">
                  <c:v>-2.7095821028645197</c:v>
                </c:pt>
                <c:pt idx="16">
                  <c:v>-2.7396746995598193</c:v>
                </c:pt>
                <c:pt idx="17">
                  <c:v>-2.7690554471672519</c:v>
                </c:pt>
                <c:pt idx="18">
                  <c:v>-2.7976842675282798</c:v>
                </c:pt>
                <c:pt idx="19">
                  <c:v>-2.8255208893019441</c:v>
                </c:pt>
                <c:pt idx="20">
                  <c:v>-2.852524894033496</c:v>
                </c:pt>
                <c:pt idx="21">
                  <c:v>-2.8786557634657668</c:v>
                </c:pt>
                <c:pt idx="22">
                  <c:v>-2.9038729280360691</c:v>
                </c:pt>
                <c:pt idx="23">
                  <c:v>-2.92813581649771</c:v>
                </c:pt>
                <c:pt idx="24">
                  <c:v>-2.9514039066016178</c:v>
                </c:pt>
                <c:pt idx="25">
                  <c:v>-2.9736367767703431</c:v>
                </c:pt>
                <c:pt idx="26">
                  <c:v>-2.9947941586928764</c:v>
                </c:pt>
                <c:pt idx="27">
                  <c:v>-3.0148359907660947</c:v>
                </c:pt>
                <c:pt idx="28">
                  <c:v>-3.033722472304706</c:v>
                </c:pt>
                <c:pt idx="29">
                  <c:v>-3.0514141184393835</c:v>
                </c:pt>
                <c:pt idx="30">
                  <c:v>-3.0678718156190774</c:v>
                </c:pt>
                <c:pt idx="31">
                  <c:v>-3.0830568776314546</c:v>
                </c:pt>
                <c:pt idx="32">
                  <c:v>-3.0969311020521855</c:v>
                </c:pt>
                <c:pt idx="33">
                  <c:v>-3.109456827031988</c:v>
                </c:pt>
                <c:pt idx="34">
                  <c:v>-3.1205969883274469</c:v>
                </c:pt>
                <c:pt idx="35">
                  <c:v>-3.1303151764802202</c:v>
                </c:pt>
                <c:pt idx="36">
                  <c:v>-3.1385756940467018</c:v>
                </c:pt>
                <c:pt idx="37">
                  <c:v>-3.1453436127791536</c:v>
                </c:pt>
                <c:pt idx="38">
                  <c:v>-3.150584830657301</c:v>
                </c:pt>
                <c:pt idx="39">
                  <c:v>-3.154266128668624</c:v>
                </c:pt>
                <c:pt idx="40">
                  <c:v>-3.1563552272340205</c:v>
                </c:pt>
                <c:pt idx="41">
                  <c:v>-3.1568208421753159</c:v>
                </c:pt>
                <c:pt idx="42">
                  <c:v>-3.1556327401198452</c:v>
                </c:pt>
                <c:pt idx="43">
                  <c:v>-3.1527617932376581</c:v>
                </c:pt>
                <c:pt idx="44">
                  <c:v>-3.1481800332061827</c:v>
                </c:pt>
                <c:pt idx="45">
                  <c:v>-3.1418607042978759</c:v>
                </c:pt>
                <c:pt idx="46">
                  <c:v>-3.1337783154863175</c:v>
                </c:pt>
                <c:pt idx="47">
                  <c:v>-3.1239086914672023</c:v>
                </c:pt>
                <c:pt idx="48">
                  <c:v>-3.1122290224912725</c:v>
                </c:pt>
                <c:pt idx="49">
                  <c:v>-3.0987179129076803</c:v>
                </c:pt>
                <c:pt idx="50">
                  <c:v>-3.0833554283172915</c:v>
                </c:pt>
                <c:pt idx="51">
                  <c:v>-3.0661231412374748</c:v>
                </c:pt>
                <c:pt idx="52">
                  <c:v>-3.0470041751813821</c:v>
                </c:pt>
                <c:pt idx="53">
                  <c:v>-3.0259832470572658</c:v>
                </c:pt>
                <c:pt idx="54">
                  <c:v>-3.0030467077953364</c:v>
                </c:pt>
                <c:pt idx="55">
                  <c:v>-2.9781825811126144</c:v>
                </c:pt>
                <c:pt idx="56">
                  <c:v>-2.9513806003287435</c:v>
                </c:pt>
                <c:pt idx="57">
                  <c:v>-2.9226322431490703</c:v>
                </c:pt>
                <c:pt idx="58">
                  <c:v>-2.8919307643342611</c:v>
                </c:pt>
                <c:pt idx="59">
                  <c:v>-2.8592712261795188</c:v>
                </c:pt>
                <c:pt idx="60">
                  <c:v>-2.8246505267298003</c:v>
                </c:pt>
                <c:pt idx="61">
                  <c:v>-2.7880674256616569</c:v>
                </c:pt>
                <c:pt idx="62">
                  <c:v>-2.7495225677660153</c:v>
                </c:pt>
                <c:pt idx="63">
                  <c:v>-2.7090185039707761</c:v>
                </c:pt>
                <c:pt idx="64">
                  <c:v>-2.666559709846215</c:v>
                </c:pt>
                <c:pt idx="65">
                  <c:v>-2.6221526015409466</c:v>
                </c:pt>
                <c:pt idx="66">
                  <c:v>-2.5758055491006679</c:v>
                </c:pt>
                <c:pt idx="67">
                  <c:v>-2.5275288871269521</c:v>
                </c:pt>
                <c:pt idx="68">
                  <c:v>-2.4773349227380246</c:v>
                </c:pt>
                <c:pt idx="69">
                  <c:v>-2.425237940798767</c:v>
                </c:pt>
                <c:pt idx="70">
                  <c:v>-2.3712542063920057</c:v>
                </c:pt>
                <c:pt idx="71">
                  <c:v>-2.3154019645086676</c:v>
                </c:pt>
                <c:pt idx="72">
                  <c:v>-2.2577014369392976</c:v>
                </c:pt>
                <c:pt idx="73">
                  <c:v>-2.1981748163550874</c:v>
                </c:pt>
                <c:pt idx="74">
                  <c:v>-2.1368462575715643</c:v>
                </c:pt>
                <c:pt idx="75">
                  <c:v>-2.0737418659937941</c:v>
                </c:pt>
                <c:pt idx="76">
                  <c:v>-2.0088896832469589</c:v>
                </c:pt>
                <c:pt idx="77">
                  <c:v>-1.9423196700019221</c:v>
                </c:pt>
                <c:pt idx="78">
                  <c:v>-1.8740636860103008</c:v>
                </c:pt>
                <c:pt idx="79">
                  <c:v>-1.8041554673693347</c:v>
                </c:pt>
                <c:pt idx="80">
                  <c:v>-1.7326306010415999</c:v>
                </c:pt>
                <c:pt idx="81">
                  <c:v>-1.6595264966603194</c:v>
                </c:pt>
                <c:pt idx="82">
                  <c:v>-1.5848823556556049</c:v>
                </c:pt>
                <c:pt idx="83">
                  <c:v>-1.5087391377424946</c:v>
                </c:pt>
                <c:pt idx="84">
                  <c:v>-1.4311395248161187</c:v>
                </c:pt>
                <c:pt idx="85">
                  <c:v>-1.3521278823045366</c:v>
                </c:pt>
                <c:pt idx="86">
                  <c:v>-1.2717502180340607</c:v>
                </c:pt>
                <c:pt idx="87">
                  <c:v>-1.190054138666865</c:v>
                </c:pt>
                <c:pt idx="88">
                  <c:v>-1.1070888037745847</c:v>
                </c:pt>
                <c:pt idx="89">
                  <c:v>-1.0229048776163385</c:v>
                </c:pt>
                <c:pt idx="90">
                  <c:v>-0.9375544786932023</c:v>
                </c:pt>
                <c:pt idx="91">
                  <c:v>-0.85109112715550828</c:v>
                </c:pt>
                <c:pt idx="92">
                  <c:v>-0.76356969014255038</c:v>
                </c:pt>
                <c:pt idx="93">
                  <c:v>-0.67504632513833085</c:v>
                </c:pt>
                <c:pt idx="94">
                  <c:v>-0.58557842142968741</c:v>
                </c:pt>
                <c:pt idx="95">
                  <c:v>-0.49522453975692871</c:v>
                </c:pt>
                <c:pt idx="96">
                  <c:v>-0.40404435024926277</c:v>
                </c:pt>
                <c:pt idx="97">
                  <c:v>-0.31209856874063624</c:v>
                </c:pt>
                <c:pt idx="98">
                  <c:v>-0.21944889156353478</c:v>
                </c:pt>
                <c:pt idx="99">
                  <c:v>-0.12615792892096239</c:v>
                </c:pt>
                <c:pt idx="100">
                  <c:v>-3.228913693840587E-2</c:v>
                </c:pt>
                <c:pt idx="101">
                  <c:v>6.2093251500226133E-2</c:v>
                </c:pt>
                <c:pt idx="102">
                  <c:v>0.15692429702757166</c:v>
                </c:pt>
                <c:pt idx="103">
                  <c:v>0.25213842507176415</c:v>
                </c:pt>
                <c:pt idx="104">
                  <c:v>0.34766949803191016</c:v>
                </c:pt>
                <c:pt idx="105">
                  <c:v>0.4434508882411699</c:v>
                </c:pt>
                <c:pt idx="106">
                  <c:v>0.53941555160845545</c:v>
                </c:pt>
                <c:pt idx="107">
                  <c:v>0.63549610182881444</c:v>
                </c:pt>
                <c:pt idx="108">
                  <c:v>0.7316248850528202</c:v>
                </c:pt>
                <c:pt idx="109">
                  <c:v>0.82773405490490071</c:v>
                </c:pt>
                <c:pt idx="110">
                  <c:v>0.92375564774107444</c:v>
                </c:pt>
                <c:pt idx="111">
                  <c:v>1.0196216580367445</c:v>
                </c:pt>
                <c:pt idx="112">
                  <c:v>1.1152641137960144</c:v>
                </c:pt>
                <c:pt idx="113">
                  <c:v>1.2106151518745958</c:v>
                </c:pt>
                <c:pt idx="114">
                  <c:v>1.3056070931096286</c:v>
                </c:pt>
                <c:pt idx="115">
                  <c:v>1.4001725171505419</c:v>
                </c:pt>
                <c:pt idx="116">
                  <c:v>1.4942443368869081</c:v>
                </c:pt>
                <c:pt idx="117">
                  <c:v>1.5877558723702201</c:v>
                </c:pt>
                <c:pt idx="118">
                  <c:v>1.6806409241286462</c:v>
                </c:pt>
                <c:pt idx="119">
                  <c:v>1.7728338457752524</c:v>
                </c:pt>
                <c:pt idx="120">
                  <c:v>1.864269615812395</c:v>
                </c:pt>
                <c:pt idx="121">
                  <c:v>1.9548839085368437</c:v>
                </c:pt>
                <c:pt idx="122">
                  <c:v>2.044613163952584</c:v>
                </c:pt>
                <c:pt idx="123">
                  <c:v>2.133394656600343</c:v>
                </c:pt>
                <c:pt idx="124">
                  <c:v>2.221166563215438</c:v>
                </c:pt>
                <c:pt idx="125">
                  <c:v>2.3078680291279507</c:v>
                </c:pt>
                <c:pt idx="126">
                  <c:v>2.3934392333219159</c:v>
                </c:pt>
                <c:pt idx="127">
                  <c:v>2.4778214520726678</c:v>
                </c:pt>
                <c:pt idx="128">
                  <c:v>2.5609571210844746</c:v>
                </c:pt>
                <c:pt idx="129">
                  <c:v>2.6427898960531548</c:v>
                </c:pt>
                <c:pt idx="130">
                  <c:v>2.7232647115812925</c:v>
                </c:pt>
                <c:pt idx="131">
                  <c:v>2.8023278383765717</c:v>
                </c:pt>
                <c:pt idx="132">
                  <c:v>2.8799269386666451</c:v>
                </c:pt>
                <c:pt idx="133">
                  <c:v>2.9560111197668157</c:v>
                </c:pt>
                <c:pt idx="134">
                  <c:v>3.03053098573998</c:v>
                </c:pt>
                <c:pt idx="135">
                  <c:v>3.1034386870910158</c:v>
                </c:pt>
                <c:pt idx="136">
                  <c:v>3.1746879684410167</c:v>
                </c:pt>
                <c:pt idx="137">
                  <c:v>3.2442342141296963</c:v>
                </c:pt>
                <c:pt idx="138">
                  <c:v>3.3120344916972231</c:v>
                </c:pt>
                <c:pt idx="139">
                  <c:v>3.378047593199939</c:v>
                </c:pt>
                <c:pt idx="140">
                  <c:v>3.4422340743171849</c:v>
                </c:pt>
                <c:pt idx="141">
                  <c:v>3.5045562912096884</c:v>
                </c:pt>
                <c:pt idx="142">
                  <c:v>3.5649784350927822</c:v>
                </c:pt>
                <c:pt idx="143">
                  <c:v>3.6234665644907262</c:v>
                </c:pt>
                <c:pt idx="144">
                  <c:v>3.6799886351414637</c:v>
                </c:pt>
                <c:pt idx="145">
                  <c:v>3.7345145275238725</c:v>
                </c:pt>
                <c:pt idx="146">
                  <c:v>3.7870160719827468</c:v>
                </c:pt>
                <c:pt idx="147">
                  <c:v>3.8374670714293968</c:v>
                </c:pt>
                <c:pt idx="148">
                  <c:v>3.8858433215988337</c:v>
                </c:pt>
                <c:pt idx="149">
                  <c:v>3.9321226288472224</c:v>
                </c:pt>
                <c:pt idx="150">
                  <c:v>3.9762848254762124</c:v>
                </c:pt>
                <c:pt idx="151">
                  <c:v>4.0183117825735879</c:v>
                </c:pt>
                <c:pt idx="152">
                  <c:v>4.0581874203623922</c:v>
                </c:pt>
                <c:pt idx="153">
                  <c:v>4.0958977160536394</c:v>
                </c:pt>
                <c:pt idx="154">
                  <c:v>4.1314307092003508</c:v>
                </c:pt>
                <c:pt idx="155">
                  <c:v>4.1647765045534904</c:v>
                </c:pt>
                <c:pt idx="156">
                  <c:v>4.195927272423206</c:v>
                </c:pt>
                <c:pt idx="157">
                  <c:v>4.2248772465514133</c:v>
                </c:pt>
                <c:pt idx="158">
                  <c:v>4.251622719504569</c:v>
                </c:pt>
                <c:pt idx="159">
                  <c:v>4.2761620355982872</c:v>
                </c:pt>
                <c:pt idx="160">
                  <c:v>4.2984955813680639</c:v>
                </c:pt>
                <c:pt idx="161">
                  <c:v>4.3186257736032552</c:v>
                </c:pt>
                <c:pt idx="162">
                  <c:v>4.336557044964124</c:v>
                </c:pt>
                <c:pt idx="163">
                  <c:v>4.3522958272045535</c:v>
                </c:pt>
                <c:pt idx="164">
                  <c:v>4.3658505320257621</c:v>
                </c:pt>
                <c:pt idx="165">
                  <c:v>4.3772315295891584</c:v>
                </c:pt>
                <c:pt idx="166">
                  <c:v>4.386451124719188</c:v>
                </c:pt>
                <c:pt idx="167">
                  <c:v>4.3935235308298672</c:v>
                </c:pt>
                <c:pt idx="168">
                  <c:v>4.3984648416114291</c:v>
                </c:pt>
                <c:pt idx="169">
                  <c:v>4.4012930005163193</c:v>
                </c:pt>
                <c:pt idx="170">
                  <c:v>4.4020277680865867</c:v>
                </c:pt>
                <c:pt idx="171">
                  <c:v>4.400690687167498</c:v>
                </c:pt>
                <c:pt idx="172">
                  <c:v>4.3973050460550116</c:v>
                </c:pt>
                <c:pt idx="173">
                  <c:v>4.3918958396275452</c:v>
                </c:pt>
                <c:pt idx="174">
                  <c:v>4.384489728515307</c:v>
                </c:pt>
                <c:pt idx="175">
                  <c:v>4.375114996363167</c:v>
                </c:pt>
                <c:pt idx="176">
                  <c:v>4.3638015052459291</c:v>
                </c:pt>
                <c:pt idx="177">
                  <c:v>4.3505806492975676</c:v>
                </c:pt>
                <c:pt idx="178">
                  <c:v>4.3354853066187244</c:v>
                </c:pt>
                <c:pt idx="179">
                  <c:v>4.3185497895295519</c:v>
                </c:pt>
                <c:pt idx="180">
                  <c:v>4.2998097932375847</c:v>
                </c:pt>
                <c:pt idx="181">
                  <c:v>4.2793023429930486</c:v>
                </c:pt>
                <c:pt idx="182">
                  <c:v>4.2570657398065341</c:v>
                </c:pt>
                <c:pt idx="183">
                  <c:v>4.2331395048066014</c:v>
                </c:pt>
                <c:pt idx="184">
                  <c:v>4.2075643223172658</c:v>
                </c:pt>
                <c:pt idx="185">
                  <c:v>4.1803819817377965</c:v>
                </c:pt>
                <c:pt idx="186">
                  <c:v>4.1516353183095696</c:v>
                </c:pt>
                <c:pt idx="187">
                  <c:v>4.1213681528569461</c:v>
                </c:pt>
                <c:pt idx="188">
                  <c:v>4.089625230591281</c:v>
                </c:pt>
                <c:pt idx="189">
                  <c:v>4.0564521590692841</c:v>
                </c:pt>
                <c:pt idx="190">
                  <c:v>4.0218953453987245</c:v>
                </c:pt>
                <c:pt idx="191">
                  <c:v>3.986001932786416</c:v>
                </c:pt>
                <c:pt idx="192">
                  <c:v>3.9488197365249702</c:v>
                </c:pt>
                <c:pt idx="193">
                  <c:v>3.9103971795163259</c:v>
                </c:pt>
                <c:pt idx="194">
                  <c:v>3.8707832274314669</c:v>
                </c:pt>
                <c:pt idx="195">
                  <c:v>3.8300273236068514</c:v>
                </c:pt>
                <c:pt idx="196">
                  <c:v>3.7881793237791164</c:v>
                </c:pt>
                <c:pt idx="197">
                  <c:v>3.7452894307604399</c:v>
                </c:pt>
                <c:pt idx="198">
                  <c:v>3.7014081291575618</c:v>
                </c:pt>
                <c:pt idx="199">
                  <c:v>3.6565861202379177</c:v>
                </c:pt>
                <c:pt idx="200">
                  <c:v>3.6108742570464822</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5-7B36-4541-87D0-513C57A0EF16}"/>
            </c:ext>
          </c:extLst>
        </c:ser>
        <c:ser>
          <c:idx val="5"/>
          <c:order val="5"/>
          <c:tx>
            <c:v>ZeigerGesamt</c:v>
          </c:tx>
          <c:marker>
            <c:symbol val="picture"/>
            <c:spPr>
              <a:blipFill dpi="0" rotWithShape="1">
                <a:blip xmlns:r="http://schemas.openxmlformats.org/officeDocument/2006/relationships" r:embed="rId1"/>
                <a:srcRect/>
                <a:stretch>
                  <a:fillRect/>
                </a:stretch>
              </a:blipFill>
              <a:ln>
                <a:noFill/>
              </a:ln>
            </c:spPr>
          </c:marker>
          <c:xVal>
            <c:numRef>
              <c:f>Ueberhaenge!$Z$5</c:f>
              <c:numCache>
                <c:formatCode>General</c:formatCode>
                <c:ptCount val="1"/>
                <c:pt idx="0">
                  <c:v>1.4361678024205917</c:v>
                </c:pt>
              </c:numCache>
            </c:numRef>
          </c:xVal>
          <c:yVal>
            <c:numRef>
              <c:f>Ueberhaenge!$X$4</c:f>
              <c:numCache>
                <c:formatCode>#,##0.00</c:formatCode>
                <c:ptCount val="1"/>
                <c:pt idx="0">
                  <c:v>15864</c:v>
                </c:pt>
              </c:numCache>
            </c:numRef>
          </c:yVal>
          <c:smooth val="0"/>
          <c:extLst>
            <c:ext xmlns:c16="http://schemas.microsoft.com/office/drawing/2014/chart" uri="{C3380CC4-5D6E-409C-BE32-E72D297353CC}">
              <c16:uniqueId val="{00000006-7B36-4541-87D0-513C57A0EF1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7B36-4541-87D0-513C57A0EF16}"/>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-2.1229440305971927</c:v>
                      </c:pt>
                      <c:pt idx="1">
                        <c:v>-2.1594298543188555</c:v>
                      </c:pt>
                      <c:pt idx="2">
                        <c:v>-2.1957755036048092</c:v>
                      </c:pt>
                      <c:pt idx="3">
                        <c:v>-2.2319485682256448</c:v>
                      </c:pt>
                      <c:pt idx="4">
                        <c:v>-2.2679159258522557</c:v>
                      </c:pt>
                      <c:pt idx="5">
                        <c:v>-2.3036437650006181</c:v>
                      </c:pt>
                      <c:pt idx="6">
                        <c:v>-2.339097609628582</c:v>
                      </c:pt>
                      <c:pt idx="7">
                        <c:v>-2.3742423453830344</c:v>
                      </c:pt>
                      <c:pt idx="8">
                        <c:v>-2.4090422474925641</c:v>
                      </c:pt>
                      <c:pt idx="9">
                        <c:v>-2.4434610102970513</c:v>
                      </c:pt>
                      <c:pt idx="10">
                        <c:v>-2.4774617784021844</c:v>
                      </c:pt>
                      <c:pt idx="11">
                        <c:v>-2.5110071794430575</c:v>
                      </c:pt>
                      <c:pt idx="12">
                        <c:v>-2.5440593584375599</c:v>
                      </c:pt>
                      <c:pt idx="13">
                        <c:v>-2.5765800137062298</c:v>
                      </c:pt>
                      <c:pt idx="14">
                        <c:v>-2.608530434331723</c:v>
                      </c:pt>
                      <c:pt idx="15">
                        <c:v>-2.6398715391270846</c:v>
                      </c:pt>
                      <c:pt idx="16">
                        <c:v>-2.6705639170783089</c:v>
                      </c:pt>
                      <c:pt idx="17">
                        <c:v>-2.700567869222728</c:v>
                      </c:pt>
                      <c:pt idx="18">
                        <c:v>-2.7298434519211385</c:v>
                      </c:pt>
                      <c:pt idx="19">
                        <c:v>-2.7583505214775661</c:v>
                      </c:pt>
                      <c:pt idx="20">
                        <c:v>-2.7860487800570302</c:v>
                      </c:pt>
                      <c:pt idx="21">
                        <c:v>-2.8128978228477379</c:v>
                      </c:pt>
                      <c:pt idx="22">
                        <c:v>-2.8388571864106096</c:v>
                      </c:pt>
                      <c:pt idx="23">
                        <c:v>-2.8638863981553442</c:v>
                      </c:pt>
                      <c:pt idx="24">
                        <c:v>-2.8879450268786382</c:v>
                      </c:pt>
                      <c:pt idx="25">
                        <c:v>-2.9109927342969439</c:v>
                      </c:pt>
                      <c:pt idx="26">
                        <c:v>-2.9329893275023249</c:v>
                      </c:pt>
                      <c:pt idx="27">
                        <c:v>-2.9538948122673419</c:v>
                      </c:pt>
                      <c:pt idx="28">
                        <c:v>-2.9736694471209617</c:v>
                      </c:pt>
                      <c:pt idx="29">
                        <c:v>-2.9922737981152943</c:v>
                      </c:pt>
                      <c:pt idx="30">
                        <c:v>-3.0096687941992717</c:v>
                      </c:pt>
                      <c:pt idx="31">
                        <c:v>-3.0258157831133343</c:v>
                      </c:pt>
                      <c:pt idx="32">
                        <c:v>-3.0406765877159661</c:v>
                      </c:pt>
                      <c:pt idx="33">
                        <c:v>-3.0542135626511051</c:v>
                      </c:pt>
                      <c:pt idx="34">
                        <c:v>-3.0663896512625666</c:v>
                      </c:pt>
                      <c:pt idx="35">
                        <c:v>-3.0771684426602106</c:v>
                      </c:pt>
                      <c:pt idx="36">
                        <c:v>-3.0865142288400329</c:v>
                      </c:pt>
                      <c:pt idx="37">
                        <c:v>-3.094392061759319</c:v>
                      </c:pt>
                      <c:pt idx="38">
                        <c:v>-3.1007678102659568</c:v>
                      </c:pt>
                      <c:pt idx="39">
                        <c:v>-3.1056082167802708</c:v>
                      </c:pt>
                      <c:pt idx="40">
                        <c:v>-3.1088809536261492</c:v>
                      </c:pt>
                      <c:pt idx="41">
                        <c:v>-3.1105546789080636</c:v>
                      </c:pt>
                      <c:pt idx="42">
                        <c:v>-3.1105990918293105</c:v>
                      </c:pt>
                      <c:pt idx="43">
                        <c:v>-3.1089849873471356</c:v>
                      </c:pt>
                      <c:pt idx="44">
                        <c:v>-3.1056843100596843</c:v>
                      </c:pt>
                      <c:pt idx="45">
                        <c:v>-3.100670207220408</c:v>
                      </c:pt>
                      <c:pt idx="46">
                        <c:v>-3.0939170807754928</c:v>
                      </c:pt>
                      <c:pt idx="47">
                        <c:v>-3.0854006383208632</c:v>
                      </c:pt>
                      <c:pt idx="48">
                        <c:v>-3.0750979428758982</c:v>
                      </c:pt>
                      <c:pt idx="49">
                        <c:v>-3.0629874613724573</c:v>
                      </c:pt>
                      <c:pt idx="50">
                        <c:v>-3.0490491117588112</c:v>
                      </c:pt>
                      <c:pt idx="51">
                        <c:v>-3.0332643086201232</c:v>
                      </c:pt>
                      <c:pt idx="52">
                        <c:v>-3.0156160072185716</c:v>
                      </c:pt>
                      <c:pt idx="53">
                        <c:v>-2.9960887458587497</c:v>
                      </c:pt>
                      <c:pt idx="54">
                        <c:v>-2.9746686864859284</c:v>
                      </c:pt>
                      <c:pt idx="55">
                        <c:v>-2.9513436534277218</c:v>
                      </c:pt>
                      <c:pt idx="56">
                        <c:v>-2.9261031701921976</c:v>
                      </c:pt>
                      <c:pt idx="57">
                        <c:v>-2.8989384942388194</c:v>
                      </c:pt>
                      <c:pt idx="58">
                        <c:v>-2.8698426496415559</c:v>
                      </c:pt>
                      <c:pt idx="59">
                        <c:v>-2.8388104575673014</c:v>
                      </c:pt>
                      <c:pt idx="60">
                        <c:v>-2.8058385644960619</c:v>
                      </c:pt>
                      <c:pt idx="61">
                        <c:v>-2.7709254681136049</c:v>
                      </c:pt>
                      <c:pt idx="62">
                        <c:v>-2.7340715408109393</c:v>
                      </c:pt>
                      <c:pt idx="63">
                        <c:v>-2.6952790507295674</c:v>
                      </c:pt>
                      <c:pt idx="64">
                        <c:v>-2.6545521802955414</c:v>
                      </c:pt>
                      <c:pt idx="65">
                        <c:v>-2.6118970421901304</c:v>
                      </c:pt>
                      <c:pt idx="66">
                        <c:v>-2.5673216927093709</c:v>
                      </c:pt>
                      <c:pt idx="67">
                        <c:v>-2.5208361424697987</c:v>
                      </c:pt>
                      <c:pt idx="68">
                        <c:v>-2.4724523644223395</c:v>
                      </c:pt>
                      <c:pt idx="69">
                        <c:v>-2.4221842991416342</c:v>
                      </c:pt>
                      <c:pt idx="70">
                        <c:v>-2.3700478573628834</c:v>
                      </c:pt>
                      <c:pt idx="71">
                        <c:v>-2.3160609197438209</c:v>
                      </c:pt>
                      <c:pt idx="72">
                        <c:v>-2.2602433338343242</c:v>
                      </c:pt>
                      <c:pt idx="73">
                        <c:v>-2.202616908241835</c:v>
                      </c:pt>
                      <c:pt idx="74">
                        <c:v>-2.1432054039857444</c:v>
                      </c:pt>
                      <c:pt idx="75">
                        <c:v>-2.0820345230396042</c:v>
                      </c:pt>
                      <c:pt idx="76">
                        <c:v>-2.0191318940650285</c:v>
                      </c:pt>
                      <c:pt idx="77">
                        <c:v>-1.954527055346891</c:v>
                      </c:pt>
                      <c:pt idx="78">
                        <c:v>-1.8882514349443402</c:v>
                      </c:pt>
                      <c:pt idx="79">
                        <c:v>-1.8203383280778962</c:v>
                      </c:pt>
                      <c:pt idx="80">
                        <c:v>-1.7508228717776717</c:v>
                      </c:pt>
                      <c:pt idx="81">
                        <c:v>-1.6797420168234409</c:v>
                      </c:pt>
                      <c:pt idx="82">
                        <c:v>-1.6071344970118679</c:v>
                      </c:pt>
                      <c:pt idx="83">
                        <c:v>-1.5330407957917234</c:v>
                      </c:pt>
                      <c:pt idx="84">
                        <c:v>-1.4575031103123908</c:v>
                      </c:pt>
                      <c:pt idx="85">
                        <c:v>-1.380565312936157</c:v>
                      </c:pt>
                      <c:pt idx="86">
                        <c:v>-1.3022729102690647</c:v>
                      </c:pt>
                      <c:pt idx="87">
                        <c:v>-1.2226729997700649</c:v>
                      </c:pt>
                      <c:pt idx="88">
                        <c:v>-1.1418142240021234</c:v>
                      </c:pt>
                      <c:pt idx="89">
                        <c:v>-1.0597467225936537</c:v>
                      </c:pt>
                      <c:pt idx="90">
                        <c:v>-0.97652208198223245</c:v>
                      </c:pt>
                      <c:pt idx="91">
                        <c:v>-0.89219328301690615</c:v>
                      </c:pt>
                      <c:pt idx="92">
                        <c:v>-0.80681464649858881</c:v>
                      </c:pt>
                      <c:pt idx="93">
                        <c:v>-0.72044177674210685</c:v>
                      </c:pt>
                      <c:pt idx="94">
                        <c:v>-0.63313150324614342</c:v>
                      </c:pt>
                      <c:pt idx="95">
                        <c:v>-0.54494182056111795</c:v>
                      </c:pt>
                      <c:pt idx="96">
                        <c:v>-0.45593182644718927</c:v>
                      </c:pt>
                      <c:pt idx="97">
                        <c:v>-0.36616165841789922</c:v>
                      </c:pt>
                      <c:pt idx="98">
                        <c:v>-0.27569242876690209</c:v>
                      </c:pt>
                      <c:pt idx="99">
                        <c:v>-0.18458615817788379</c:v>
                      </c:pt>
                      <c:pt idx="100">
                        <c:v>-9.2905708019363889E-2</c:v>
                      </c:pt>
                      <c:pt idx="101">
                        <c:v>-7.1471142824950512E-4</c:v>
                      </c:pt>
                      <c:pt idx="102">
                        <c:v>9.1922496712868687E-2</c:v>
                      </c:pt>
                      <c:pt idx="103">
                        <c:v>0.18494095079787815</c:v>
                      </c:pt>
                      <c:pt idx="104">
                        <c:v>0.27827512641144753</c:v>
                      </c:pt>
                      <c:pt idx="105">
                        <c:v>0.37185901302668478</c:v>
                      </c:pt>
                      <c:pt idx="106">
                        <c:v>0.46562618737730727</c:v>
                      </c:pt>
                      <c:pt idx="107">
                        <c:v>0.55950988739453933</c:v>
                      </c:pt>
                      <c:pt idx="108">
                        <c:v>0.65344308659920947</c:v>
                      </c:pt>
                      <c:pt idx="109">
                        <c:v>0.74735856883913732</c:v>
                      </c:pt>
                      <c:pt idx="110">
                        <c:v>0.84118900326243629</c:v>
                      </c:pt>
                      <c:pt idx="111">
                        <c:v>0.93486701941754768</c:v>
                      </c:pt>
                      <c:pt idx="112">
                        <c:v>1.028325282371638</c:v>
                      </c:pt>
                      <c:pt idx="113">
                        <c:v>1.1214965677396007</c:v>
                      </c:pt>
                      <c:pt idx="114">
                        <c:v>1.2143138365171589</c:v>
                      </c:pt>
                      <c:pt idx="115">
                        <c:v>1.3067103096123724</c:v>
                      </c:pt>
                      <c:pt idx="116">
                        <c:v>1.3986195419716907</c:v>
                      </c:pt>
                      <c:pt idx="117">
                        <c:v>1.4899754961976577</c:v>
                      </c:pt>
                      <c:pt idx="118">
                        <c:v>1.5807126155575202</c:v>
                      </c:pt>
                      <c:pt idx="119">
                        <c:v>1.6707658962834149</c:v>
                      </c:pt>
                      <c:pt idx="120">
                        <c:v>1.7600709590670334</c:v>
                      </c:pt>
                      <c:pt idx="121">
                        <c:v>1.8485641196535227</c:v>
                      </c:pt>
                      <c:pt idx="122">
                        <c:v>1.9361824584417699</c:v>
                      </c:pt>
                      <c:pt idx="123">
                        <c:v>2.0228638890003148</c:v>
                      </c:pt>
                      <c:pt idx="124">
                        <c:v>2.1085472254106961</c:v>
                      </c:pt>
                      <c:pt idx="125">
                        <c:v>2.1931722483524401</c:v>
                      </c:pt>
                      <c:pt idx="126">
                        <c:v>2.2766797698465888</c:v>
                      </c:pt>
                      <c:pt idx="127">
                        <c:v>2.3590116965771215</c:v>
                      </c:pt>
                      <c:pt idx="128">
                        <c:v>2.4401110917126076</c:v>
                      </c:pt>
                      <c:pt idx="129">
                        <c:v>2.5199222351530057</c:v>
                      </c:pt>
                      <c:pt idx="130">
                        <c:v>2.598390682129434</c:v>
                      </c:pt>
                      <c:pt idx="131">
                        <c:v>2.6754633200876472</c:v>
                      </c:pt>
                      <c:pt idx="132">
                        <c:v>2.7510884237888567</c:v>
                      </c:pt>
                      <c:pt idx="133">
                        <c:v>2.8252157085643868</c:v>
                      </c:pt>
                      <c:pt idx="134">
                        <c:v>2.8977963816638317</c:v>
                      </c:pt>
                      <c:pt idx="135">
                        <c:v>2.9687831916391176</c:v>
                      </c:pt>
                      <c:pt idx="136">
                        <c:v>3.038130475710088</c:v>
                      </c:pt>
                      <c:pt idx="137">
                        <c:v>3.105794205060155</c:v>
                      </c:pt>
                      <c:pt idx="138">
                        <c:v>3.1717320280134946</c:v>
                      </c:pt>
                      <c:pt idx="139">
                        <c:v>3.2359033110484567</c:v>
                      </c:pt>
                      <c:pt idx="140">
                        <c:v>3.2982691776046318</c:v>
                      </c:pt>
                      <c:pt idx="141">
                        <c:v>3.3587925446442433</c:v>
                      </c:pt>
                      <c:pt idx="142">
                        <c:v>3.4174381569313512</c:v>
                      </c:pt>
                      <c:pt idx="143">
                        <c:v>3.4741726189953561</c:v>
                      </c:pt>
                      <c:pt idx="144">
                        <c:v>3.5289644247483389</c:v>
                      </c:pt>
                      <c:pt idx="145">
                        <c:v>3.5817839847285233</c:v>
                      </c:pt>
                      <c:pt idx="146">
                        <c:v>3.6326036509452884</c:v>
                      </c:pt>
                      <c:pt idx="147">
                        <c:v>3.6813977393038395</c:v>
                      </c:pt>
                      <c:pt idx="148">
                        <c:v>3.7281425495907077</c:v>
                      </c:pt>
                      <c:pt idx="149">
                        <c:v>3.7728163830039567</c:v>
                      </c:pt>
                      <c:pt idx="150">
                        <c:v>3.8153995572149193</c:v>
                      </c:pt>
                      <c:pt idx="151">
                        <c:v>3.8558744189510921</c:v>
                      </c:pt>
                      <c:pt idx="152">
                        <c:v>3.894225354092546</c:v>
                      </c:pt>
                      <c:pt idx="153">
                        <c:v>3.9304387952771527</c:v>
                      </c:pt>
                      <c:pt idx="154">
                        <c:v>3.9645032270125595</c:v>
                      </c:pt>
                      <c:pt idx="155">
                        <c:v>3.9964091882956634</c:v>
                      </c:pt>
                      <c:pt idx="156">
                        <c:v>4.0261492727431829</c:v>
                      </c:pt>
                      <c:pt idx="157">
                        <c:v>4.053718126239529</c:v>
                      </c:pt>
                      <c:pt idx="158">
                        <c:v>4.0791124421110165</c:v>
                      </c:pt>
                      <c:pt idx="159">
                        <c:v>4.1023309538382149</c:v>
                      </c:pt>
                      <c:pt idx="160">
                        <c:v>4.1233744253208879</c:v>
                      </c:pt>
                      <c:pt idx="161">
                        <c:v>4.1422456387128239</c:v>
                      </c:pt>
                      <c:pt idx="162">
                        <c:v>4.1589493798465167</c:v>
                      </c:pt>
                      <c:pt idx="163">
                        <c:v>4.1734924212704669</c:v>
                      </c:pt>
                      <c:pt idx="164">
                        <c:v>4.1858835029245656</c:v>
                      </c:pt>
                      <c:pt idx="165">
                        <c:v>4.1961333104818541</c:v>
                      </c:pt>
                      <c:pt idx="166">
                        <c:v>4.2042544513876425</c:v>
                      </c:pt>
                      <c:pt idx="167">
                        <c:v>4.2102614286298063</c:v>
                      </c:pt>
                      <c:pt idx="168">
                        <c:v>4.2141706122768268</c:v>
                      </c:pt>
                      <c:pt idx="169">
                        <c:v>4.2160002088229174</c:v>
                      </c:pt>
                      <c:pt idx="170">
                        <c:v>4.2157702283824054</c:v>
                      </c:pt>
                      <c:pt idx="171">
                        <c:v>4.2135024497782947</c:v>
                      </c:pt>
                      <c:pt idx="172">
                        <c:v>4.2092203835727613</c:v>
                      </c:pt>
                      <c:pt idx="173">
                        <c:v>4.2029492330900986</c:v>
                      </c:pt>
                      <c:pt idx="174">
                        <c:v>4.1947158534854729</c:v>
                      </c:pt>
                      <c:pt idx="175">
                        <c:v>4.1845487089155622</c:v>
                      </c:pt>
                      <c:pt idx="176">
                        <c:v>4.1724778278699937</c:v>
                      </c:pt>
                      <c:pt idx="177">
                        <c:v>4.1585347567252313</c:v>
                      </c:pt>
                      <c:pt idx="178">
                        <c:v>4.1427525115852646</c:v>
                      </c:pt>
                      <c:pt idx="179">
                        <c:v>4.1251655284762379</c:v>
                      </c:pt>
                      <c:pt idx="180">
                        <c:v>4.1058096119647649</c:v>
                      </c:pt>
                      <c:pt idx="181">
                        <c:v>4.0847218822723592</c:v>
                      </c:pt>
                      <c:pt idx="182">
                        <c:v>4.0619407209609681</c:v>
                      </c:pt>
                      <c:pt idx="183">
                        <c:v>4.0375057152671801</c:v>
                      </c:pt>
                      <c:pt idx="184">
                        <c:v>4.0114576011651035</c:v>
                      </c:pt>
                      <c:pt idx="185">
                        <c:v>3.9838382052403394</c:v>
                      </c:pt>
                      <c:pt idx="186">
                        <c:v>3.9546903854598106</c:v>
                      </c:pt>
                      <c:pt idx="187">
                        <c:v>3.9240579709244177</c:v>
                      </c:pt>
                      <c:pt idx="188">
                        <c:v>3.8919857006936205</c:v>
                      </c:pt>
                      <c:pt idx="189">
                        <c:v>3.8585191617731431</c:v>
                      </c:pt>
                      <c:pt idx="190">
                        <c:v>3.823704726358788</c:v>
                      </c:pt>
                      <c:pt idx="191">
                        <c:v>3.7875894884312586</c:v>
                      </c:pt>
                      <c:pt idx="192">
                        <c:v>3.7502211997984451</c:v>
                      </c:pt>
                      <c:pt idx="193">
                        <c:v>3.7116482056831388</c:v>
                      </c:pt>
                      <c:pt idx="194">
                        <c:v>3.6719193799555394</c:v>
                      </c:pt>
                      <c:pt idx="195">
                        <c:v>3.6310840601110188</c:v>
                      </c:pt>
                      <c:pt idx="196">
                        <c:v>3.5891919820946452</c:v>
                      </c:pt>
                      <c:pt idx="197">
                        <c:v>3.5462932150747766</c:v>
                      </c:pt>
                      <c:pt idx="198">
                        <c:v>3.5024380962686514</c:v>
                      </c:pt>
                      <c:pt idx="199">
                        <c:v>3.4576771659233398</c:v>
                      </c:pt>
                      <c:pt idx="200">
                        <c:v>3.4120611025555689</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7B36-4541-87D0-513C57A0EF16}"/>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1.3357452201688749</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15864</c:v>
                      </c:pt>
                    </c:numCache>
                  </c:numRef>
                </c:yVal>
                <c:smooth val="0"/>
                <c:extLst xmlns:c15="http://schemas.microsoft.com/office/drawing/2012/chart">
                  <c:ext xmlns:c16="http://schemas.microsoft.com/office/drawing/2014/chart" uri="{C3380CC4-5D6E-409C-BE32-E72D297353CC}">
                    <c16:uniqueId val="{00000001-7B36-4541-87D0-513C57A0EF16}"/>
                  </c:ext>
                </c:extLst>
              </c15:ser>
            </c15:filteredScatterSeries>
          </c:ext>
        </c:extLst>
      </c:scatterChart>
      <c:valAx>
        <c:axId val="1294953968"/>
        <c:scaling>
          <c:orientation val="minMax"/>
          <c:max val="15"/>
          <c:min val="-15"/>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majorUnit val="5"/>
      </c:valAx>
      <c:valAx>
        <c:axId val="1858415040"/>
        <c:scaling>
          <c:orientation val="minMax"/>
          <c:max val="16400"/>
          <c:min val="154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Infos!$A$24</c:f>
          <c:strCache>
            <c:ptCount val="1"/>
            <c:pt idx="0">
              <c:v>Änderung des Hedgebedarfs für den Frontmonat (Kontrakte/P) - 31 Tage bis Verfall  - 19.9.2023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5.5611106144529528E-2"/>
          <c:w val="0.86987729658792656"/>
          <c:h val="0.77736111111111106"/>
        </c:manualLayout>
      </c:layout>
      <c:lineChart>
        <c:grouping val="stacked"/>
        <c:varyColors val="0"/>
        <c:ser>
          <c:idx val="3"/>
          <c:order val="2"/>
          <c:tx>
            <c:v>11/18</c:v>
          </c:tx>
          <c:spPr>
            <a:ln w="28575" cap="rnd">
              <a:solidFill>
                <a:schemeClr val="accent4"/>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-7.6007191382068864E-2</c:v>
                </c:pt>
                <c:pt idx="1">
                  <c:v>-7.5738419228792889E-2</c:v>
                </c:pt>
                <c:pt idx="2">
                  <c:v>-7.5448960102043897E-2</c:v>
                </c:pt>
                <c:pt idx="3">
                  <c:v>-7.5138595265353408E-2</c:v>
                </c:pt>
                <c:pt idx="4">
                  <c:v>-7.4807110469120294E-2</c:v>
                </c:pt>
                <c:pt idx="5">
                  <c:v>-7.4454296113177165E-2</c:v>
                </c:pt>
                <c:pt idx="6">
                  <c:v>-7.4079947409329633E-2</c:v>
                </c:pt>
                <c:pt idx="7">
                  <c:v>-7.3683864543767338E-2</c:v>
                </c:pt>
                <c:pt idx="8">
                  <c:v>-7.3265852839243389E-2</c:v>
                </c:pt>
                <c:pt idx="9">
                  <c:v>-7.2825722916916968E-2</c:v>
                </c:pt>
                <c:pt idx="10">
                  <c:v>-7.2363290857753421E-2</c:v>
                </c:pt>
                <c:pt idx="11">
                  <c:v>-7.1878378363374934E-2</c:v>
                </c:pt>
                <c:pt idx="12">
                  <c:v>-7.1370812916251664E-2</c:v>
                </c:pt>
                <c:pt idx="13">
                  <c:v>-7.0840427939124498E-2</c:v>
                </c:pt>
                <c:pt idx="14">
                  <c:v>-7.0287062953546961E-2</c:v>
                </c:pt>
                <c:pt idx="15">
                  <c:v>-6.9710563737434908E-2</c:v>
                </c:pt>
                <c:pt idx="16">
                  <c:v>-6.9110782481510466E-2</c:v>
                </c:pt>
                <c:pt idx="17">
                  <c:v>-6.8487577944523884E-2</c:v>
                </c:pt>
                <c:pt idx="18">
                  <c:v>-6.7840815607141183E-2</c:v>
                </c:pt>
                <c:pt idx="19">
                  <c:v>-6.7170367824378019E-2</c:v>
                </c:pt>
                <c:pt idx="20">
                  <c:v>-6.6476113976465773E-2</c:v>
                </c:pt>
                <c:pt idx="21">
                  <c:v>-6.5757940618028837E-2</c:v>
                </c:pt>
                <c:pt idx="22">
                  <c:v>-6.5015741625459506E-2</c:v>
                </c:pt>
                <c:pt idx="23">
                  <c:v>-6.4249418342365888E-2</c:v>
                </c:pt>
                <c:pt idx="24">
                  <c:v>-6.3458879722979561E-2</c:v>
                </c:pt>
                <c:pt idx="25">
                  <c:v>-6.2644042473399095E-2</c:v>
                </c:pt>
                <c:pt idx="26">
                  <c:v>-6.18048311905516E-2</c:v>
                </c:pt>
                <c:pt idx="27">
                  <c:v>-6.0941178498752781E-2</c:v>
                </c:pt>
                <c:pt idx="28">
                  <c:v>-6.005302518374437E-2</c:v>
                </c:pt>
                <c:pt idx="29">
                  <c:v>-5.9140320324089245E-2</c:v>
                </c:pt>
                <c:pt idx="30">
                  <c:v>-5.8203021419805677E-2</c:v>
                </c:pt>
                <c:pt idx="31">
                  <c:v>-5.7241094518120116E-2</c:v>
                </c:pt>
                <c:pt idx="32">
                  <c:v>-5.6254514336219315E-2</c:v>
                </c:pt>
                <c:pt idx="33">
                  <c:v>-5.524326438088302E-2</c:v>
                </c:pt>
                <c:pt idx="34">
                  <c:v>-5.4207337064880207E-2</c:v>
                </c:pt>
                <c:pt idx="35">
                  <c:v>-5.3146733820009652E-2</c:v>
                </c:pt>
                <c:pt idx="36">
                  <c:v>-5.2061465206668683E-2</c:v>
                </c:pt>
                <c:pt idx="37">
                  <c:v>-5.0951551019834819E-2</c:v>
                </c:pt>
                <c:pt idx="38">
                  <c:v>-4.9817020391344134E-2</c:v>
                </c:pt>
                <c:pt idx="39">
                  <c:v>-4.8657911888353209E-2</c:v>
                </c:pt>
                <c:pt idx="40">
                  <c:v>-4.7474273607871396E-2</c:v>
                </c:pt>
                <c:pt idx="41">
                  <c:v>-4.626616326725249E-2</c:v>
                </c:pt>
                <c:pt idx="42">
                  <c:v>-4.50336482905348E-2</c:v>
                </c:pt>
                <c:pt idx="43">
                  <c:v>-4.3776805890522373E-2</c:v>
                </c:pt>
                <c:pt idx="44">
                  <c:v>-4.2495723146498458E-2</c:v>
                </c:pt>
                <c:pt idx="45">
                  <c:v>-4.1190497077468101E-2</c:v>
                </c:pt>
                <c:pt idx="46">
                  <c:v>-3.9861234710824617E-2</c:v>
                </c:pt>
                <c:pt idx="47">
                  <c:v>-3.8508053146339177E-2</c:v>
                </c:pt>
                <c:pt idx="48">
                  <c:v>-3.7131079615374193E-2</c:v>
                </c:pt>
                <c:pt idx="49">
                  <c:v>-3.5730451535223112E-2</c:v>
                </c:pt>
                <c:pt idx="50">
                  <c:v>-3.4306316558480411E-2</c:v>
                </c:pt>
                <c:pt idx="51">
                  <c:v>-3.2858832617351737E-2</c:v>
                </c:pt>
                <c:pt idx="52">
                  <c:v>-3.138816796281034E-2</c:v>
                </c:pt>
                <c:pt idx="53">
                  <c:v>-2.9894501198516027E-2</c:v>
                </c:pt>
                <c:pt idx="54">
                  <c:v>-2.8378021309407878E-2</c:v>
                </c:pt>
                <c:pt idx="55">
                  <c:v>-2.6838927684892717E-2</c:v>
                </c:pt>
                <c:pt idx="56">
                  <c:v>-2.5277430136545886E-2</c:v>
                </c:pt>
                <c:pt idx="57">
                  <c:v>-2.3693748910250986E-2</c:v>
                </c:pt>
                <c:pt idx="58">
                  <c:v>-2.2088114692705055E-2</c:v>
                </c:pt>
                <c:pt idx="59">
                  <c:v>-2.0460768612217434E-2</c:v>
                </c:pt>
                <c:pt idx="60">
                  <c:v>-1.8811962233738308E-2</c:v>
                </c:pt>
                <c:pt idx="61">
                  <c:v>-1.7141957548052054E-2</c:v>
                </c:pt>
                <c:pt idx="62">
                  <c:v>-1.5451026955076117E-2</c:v>
                </c:pt>
                <c:pt idx="63">
                  <c:v>-1.3739453241208548E-2</c:v>
                </c:pt>
                <c:pt idx="64">
                  <c:v>-1.2007529550673843E-2</c:v>
                </c:pt>
                <c:pt idx="65">
                  <c:v>-1.0255559350816328E-2</c:v>
                </c:pt>
                <c:pt idx="66">
                  <c:v>-8.4838563912968817E-3</c:v>
                </c:pt>
                <c:pt idx="67">
                  <c:v>-6.6927446571532221E-3</c:v>
                </c:pt>
                <c:pt idx="68">
                  <c:v>-4.8825583156850228E-3</c:v>
                </c:pt>
                <c:pt idx="69">
                  <c:v>-3.0536416571328544E-3</c:v>
                </c:pt>
                <c:pt idx="70">
                  <c:v>-1.206349029122155E-3</c:v>
                </c:pt>
                <c:pt idx="71">
                  <c:v>6.5895523515327199E-4</c:v>
                </c:pt>
                <c:pt idx="72">
                  <c:v>2.5418968950264974E-3</c:v>
                </c:pt>
                <c:pt idx="73">
                  <c:v>4.4420918867476636E-3</c:v>
                </c:pt>
                <c:pt idx="74">
                  <c:v>6.3591464141801585E-3</c:v>
                </c:pt>
                <c:pt idx="75">
                  <c:v>8.2926570458102897E-3</c:v>
                </c:pt>
                <c:pt idx="76">
                  <c:v>1.0242210818069381E-2</c:v>
                </c:pt>
                <c:pt idx="77">
                  <c:v>1.2207385344968796E-2</c:v>
                </c:pt>
                <c:pt idx="78">
                  <c:v>1.4187748934039412E-2</c:v>
                </c:pt>
                <c:pt idx="79">
                  <c:v>1.6182860708561522E-2</c:v>
                </c:pt>
                <c:pt idx="80">
                  <c:v>1.8192270736071804E-2</c:v>
                </c:pt>
                <c:pt idx="81">
                  <c:v>2.0215520163121538E-2</c:v>
                </c:pt>
                <c:pt idx="82">
                  <c:v>2.2252141356263064E-2</c:v>
                </c:pt>
                <c:pt idx="83">
                  <c:v>2.4301658049228857E-2</c:v>
                </c:pt>
                <c:pt idx="84">
                  <c:v>2.6363585496271994E-2</c:v>
                </c:pt>
                <c:pt idx="85">
                  <c:v>2.8437430631620401E-2</c:v>
                </c:pt>
                <c:pt idx="86">
                  <c:v>3.0522692235004013E-2</c:v>
                </c:pt>
                <c:pt idx="87">
                  <c:v>3.2618861103199802E-2</c:v>
                </c:pt>
                <c:pt idx="88">
                  <c:v>3.4725420227538578E-2</c:v>
                </c:pt>
                <c:pt idx="89">
                  <c:v>3.6841844977315068E-2</c:v>
                </c:pt>
                <c:pt idx="90">
                  <c:v>3.8967603289030199E-2</c:v>
                </c:pt>
                <c:pt idx="91">
                  <c:v>4.1102155861397899E-2</c:v>
                </c:pt>
                <c:pt idx="92">
                  <c:v>4.3244956356038415E-2</c:v>
                </c:pt>
                <c:pt idx="93">
                  <c:v>4.539545160377597E-2</c:v>
                </c:pt>
                <c:pt idx="94">
                  <c:v>4.755308181645599E-2</c:v>
                </c:pt>
                <c:pt idx="95">
                  <c:v>4.9717280804189273E-2</c:v>
                </c:pt>
                <c:pt idx="96">
                  <c:v>5.1887476197926483E-2</c:v>
                </c:pt>
                <c:pt idx="97">
                  <c:v>5.4063089677262963E-2</c:v>
                </c:pt>
                <c:pt idx="98">
                  <c:v>5.6243537203367305E-2</c:v>
                </c:pt>
                <c:pt idx="99">
                  <c:v>5.8428229256921399E-2</c:v>
                </c:pt>
                <c:pt idx="100">
                  <c:v>6.0616571080958019E-2</c:v>
                </c:pt>
                <c:pt idx="101">
                  <c:v>6.2807962928475639E-2</c:v>
                </c:pt>
                <c:pt idx="102">
                  <c:v>6.500180031470297E-2</c:v>
                </c:pt>
                <c:pt idx="103">
                  <c:v>6.719747427388599E-2</c:v>
                </c:pt>
                <c:pt idx="104">
                  <c:v>6.9394371620462636E-2</c:v>
                </c:pt>
                <c:pt idx="105">
                  <c:v>7.1591875214485123E-2</c:v>
                </c:pt>
                <c:pt idx="106">
                  <c:v>7.3789364231148138E-2</c:v>
                </c:pt>
                <c:pt idx="107">
                  <c:v>7.5986214434275154E-2</c:v>
                </c:pt>
                <c:pt idx="108">
                  <c:v>7.8181798453610785E-2</c:v>
                </c:pt>
                <c:pt idx="109">
                  <c:v>8.0375486065763377E-2</c:v>
                </c:pt>
                <c:pt idx="110">
                  <c:v>8.2566644478638096E-2</c:v>
                </c:pt>
                <c:pt idx="111">
                  <c:v>8.4754638619196895E-2</c:v>
                </c:pt>
                <c:pt idx="112">
                  <c:v>8.6938831424376459E-2</c:v>
                </c:pt>
                <c:pt idx="113">
                  <c:v>8.911858413499496E-2</c:v>
                </c:pt>
                <c:pt idx="114">
                  <c:v>9.1293256592469729E-2</c:v>
                </c:pt>
                <c:pt idx="115">
                  <c:v>9.346220753816939E-2</c:v>
                </c:pt>
                <c:pt idx="116">
                  <c:v>9.5624794915217359E-2</c:v>
                </c:pt>
                <c:pt idx="117">
                  <c:v>9.7780376172562466E-2</c:v>
                </c:pt>
                <c:pt idx="118">
                  <c:v>9.9928308571125904E-2</c:v>
                </c:pt>
                <c:pt idx="119">
                  <c:v>0.10206794949183745</c:v>
                </c:pt>
                <c:pt idx="120">
                  <c:v>0.10419865674536172</c:v>
                </c:pt>
                <c:pt idx="121">
                  <c:v>0.10631978888332094</c:v>
                </c:pt>
                <c:pt idx="122">
                  <c:v>0.10843070551081385</c:v>
                </c:pt>
                <c:pt idx="123">
                  <c:v>0.11053076760002811</c:v>
                </c:pt>
                <c:pt idx="124">
                  <c:v>0.11261933780474191</c:v>
                </c:pt>
                <c:pt idx="125">
                  <c:v>0.11469578077551063</c:v>
                </c:pt>
                <c:pt idx="126">
                  <c:v>0.11675946347532694</c:v>
                </c:pt>
                <c:pt idx="127">
                  <c:v>0.11880975549554641</c:v>
                </c:pt>
                <c:pt idx="128">
                  <c:v>0.12084602937186716</c:v>
                </c:pt>
                <c:pt idx="129">
                  <c:v>0.12286766090014906</c:v>
                </c:pt>
                <c:pt idx="130">
                  <c:v>0.12487402945185855</c:v>
                </c:pt>
                <c:pt idx="131">
                  <c:v>0.1268645182889247</c:v>
                </c:pt>
                <c:pt idx="132">
                  <c:v>0.12883851487778858</c:v>
                </c:pt>
                <c:pt idx="133">
                  <c:v>0.13079541120242894</c:v>
                </c:pt>
                <c:pt idx="134">
                  <c:v>0.13273460407614818</c:v>
                </c:pt>
                <c:pt idx="135">
                  <c:v>0.13465549545189817</c:v>
                </c:pt>
                <c:pt idx="136">
                  <c:v>0.13655749273092854</c:v>
                </c:pt>
                <c:pt idx="137">
                  <c:v>0.13844000906954113</c:v>
                </c:pt>
                <c:pt idx="138">
                  <c:v>0.14030246368372834</c:v>
                </c:pt>
                <c:pt idx="139">
                  <c:v>0.14214428215148209</c:v>
                </c:pt>
                <c:pt idx="140">
                  <c:v>0.14396489671255294</c:v>
                </c:pt>
                <c:pt idx="141">
                  <c:v>0.14576374656544505</c:v>
                </c:pt>
                <c:pt idx="142">
                  <c:v>0.14754027816143078</c:v>
                </c:pt>
                <c:pt idx="143">
                  <c:v>0.14929394549537028</c:v>
                </c:pt>
                <c:pt idx="144">
                  <c:v>0.15102421039312466</c:v>
                </c:pt>
                <c:pt idx="145">
                  <c:v>0.15273054279534912</c:v>
                </c:pt>
                <c:pt idx="146">
                  <c:v>0.15441242103745859</c:v>
                </c:pt>
                <c:pt idx="147">
                  <c:v>0.15606933212555735</c:v>
                </c:pt>
                <c:pt idx="148">
                  <c:v>0.15770077200812624</c:v>
                </c:pt>
                <c:pt idx="149">
                  <c:v>0.15930624584326564</c:v>
                </c:pt>
                <c:pt idx="150">
                  <c:v>0.16088526826129301</c:v>
                </c:pt>
                <c:pt idx="151">
                  <c:v>0.16243736362249578</c:v>
                </c:pt>
                <c:pt idx="152">
                  <c:v>0.16396206626984666</c:v>
                </c:pt>
                <c:pt idx="153">
                  <c:v>0.165458920776487</c:v>
                </c:pt>
                <c:pt idx="154">
                  <c:v>0.16692748218779152</c:v>
                </c:pt>
                <c:pt idx="155">
                  <c:v>0.16836731625782655</c:v>
                </c:pt>
                <c:pt idx="156">
                  <c:v>0.16977799968002319</c:v>
                </c:pt>
                <c:pt idx="157">
                  <c:v>0.17115912031188402</c:v>
                </c:pt>
                <c:pt idx="158">
                  <c:v>0.1725102773935524</c:v>
                </c:pt>
                <c:pt idx="159">
                  <c:v>0.17383108176007245</c:v>
                </c:pt>
                <c:pt idx="160">
                  <c:v>0.17512115604717549</c:v>
                </c:pt>
                <c:pt idx="161">
                  <c:v>0.176380134890431</c:v>
                </c:pt>
                <c:pt idx="162">
                  <c:v>0.17760766511760698</c:v>
                </c:pt>
                <c:pt idx="163">
                  <c:v>0.17880340593408672</c:v>
                </c:pt>
                <c:pt idx="164">
                  <c:v>0.17996702910119677</c:v>
                </c:pt>
                <c:pt idx="165">
                  <c:v>0.181098219107304</c:v>
                </c:pt>
                <c:pt idx="166">
                  <c:v>0.18219667333154549</c:v>
                </c:pt>
                <c:pt idx="167">
                  <c:v>0.18326210220006092</c:v>
                </c:pt>
                <c:pt idx="168">
                  <c:v>0.18429422933460235</c:v>
                </c:pt>
                <c:pt idx="169">
                  <c:v>0.18529279169340163</c:v>
                </c:pt>
                <c:pt idx="170">
                  <c:v>0.18625753970418138</c:v>
                </c:pt>
                <c:pt idx="171">
                  <c:v>0.18718823738920323</c:v>
                </c:pt>
                <c:pt idx="172">
                  <c:v>0.18808466248224998</c:v>
                </c:pt>
                <c:pt idx="173">
                  <c:v>0.18894660653744691</c:v>
                </c:pt>
                <c:pt idx="174">
                  <c:v>0.18977387502983412</c:v>
                </c:pt>
                <c:pt idx="175">
                  <c:v>0.19056628744760495</c:v>
                </c:pt>
                <c:pt idx="176">
                  <c:v>0.19132367737593556</c:v>
                </c:pt>
                <c:pt idx="177">
                  <c:v>0.19204589257233631</c:v>
                </c:pt>
                <c:pt idx="178">
                  <c:v>0.19273279503346027</c:v>
                </c:pt>
                <c:pt idx="179">
                  <c:v>0.19338426105331391</c:v>
                </c:pt>
                <c:pt idx="180">
                  <c:v>0.19400018127281984</c:v>
                </c:pt>
                <c:pt idx="181">
                  <c:v>0.19458046072068905</c:v>
                </c:pt>
                <c:pt idx="182">
                  <c:v>0.19512501884556632</c:v>
                </c:pt>
                <c:pt idx="183">
                  <c:v>0.19563378953942123</c:v>
                </c:pt>
                <c:pt idx="184">
                  <c:v>0.19610672115216204</c:v>
                </c:pt>
                <c:pt idx="185">
                  <c:v>0.19654377649745725</c:v>
                </c:pt>
                <c:pt idx="186">
                  <c:v>0.19694493284975942</c:v>
                </c:pt>
                <c:pt idx="187">
                  <c:v>0.19731018193252817</c:v>
                </c:pt>
                <c:pt idx="188">
                  <c:v>0.19763952989766015</c:v>
                </c:pt>
                <c:pt idx="189">
                  <c:v>0.19793299729614072</c:v>
                </c:pt>
                <c:pt idx="190">
                  <c:v>0.1981906190399364</c:v>
                </c:pt>
                <c:pt idx="191">
                  <c:v>0.19841244435515742</c:v>
                </c:pt>
                <c:pt idx="192">
                  <c:v>0.19859853672652522</c:v>
                </c:pt>
                <c:pt idx="193">
                  <c:v>0.19874897383318701</c:v>
                </c:pt>
                <c:pt idx="194">
                  <c:v>0.19886384747592731</c:v>
                </c:pt>
                <c:pt idx="195">
                  <c:v>0.19894326349583241</c:v>
                </c:pt>
                <c:pt idx="196">
                  <c:v>0.19898734168447135</c:v>
                </c:pt>
                <c:pt idx="197">
                  <c:v>0.19899621568566328</c:v>
                </c:pt>
                <c:pt idx="198">
                  <c:v>0.19897003288891046</c:v>
                </c:pt>
                <c:pt idx="199">
                  <c:v>0.19890895431457781</c:v>
                </c:pt>
                <c:pt idx="200">
                  <c:v>0.1988131544909133</c:v>
                </c:pt>
              </c:numCache>
            </c:numRef>
          </c:val>
          <c:smooth val="0"/>
          <c:extLst>
            <c:ext xmlns:c16="http://schemas.microsoft.com/office/drawing/2014/chart" uri="{C3380CC4-5D6E-409C-BE32-E72D297353CC}">
              <c16:uniqueId val="{00000001-B3E1-4B1F-B004-6517087B68E3}"/>
            </c:ext>
          </c:extLst>
        </c:ser>
        <c:ser>
          <c:idx val="0"/>
          <c:order val="3"/>
          <c:tx>
            <c:v>10+11/18</c:v>
          </c:tx>
          <c:spPr>
            <a:ln w="28575" cap="rnd">
              <a:solidFill>
                <a:schemeClr val="accent1"/>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-2.1594298543188555</c:v>
                </c:pt>
                <c:pt idx="1">
                  <c:v>-2.1957755036048092</c:v>
                </c:pt>
                <c:pt idx="2">
                  <c:v>-2.2319485682256448</c:v>
                </c:pt>
                <c:pt idx="3">
                  <c:v>-2.2679159258522557</c:v>
                </c:pt>
                <c:pt idx="4">
                  <c:v>-2.3036437650006181</c:v>
                </c:pt>
                <c:pt idx="5">
                  <c:v>-2.339097609628582</c:v>
                </c:pt>
                <c:pt idx="6">
                  <c:v>-2.3742423453830344</c:v>
                </c:pt>
                <c:pt idx="7">
                  <c:v>-2.4090422474925641</c:v>
                </c:pt>
                <c:pt idx="8">
                  <c:v>-2.4434610102970513</c:v>
                </c:pt>
                <c:pt idx="9">
                  <c:v>-2.4774617784021844</c:v>
                </c:pt>
                <c:pt idx="10">
                  <c:v>-2.5110071794430575</c:v>
                </c:pt>
                <c:pt idx="11">
                  <c:v>-2.5440593584375599</c:v>
                </c:pt>
                <c:pt idx="12">
                  <c:v>-2.5765800137062298</c:v>
                </c:pt>
                <c:pt idx="13">
                  <c:v>-2.608530434331723</c:v>
                </c:pt>
                <c:pt idx="14">
                  <c:v>-2.6398715391270846</c:v>
                </c:pt>
                <c:pt idx="15">
                  <c:v>-2.6705639170783089</c:v>
                </c:pt>
                <c:pt idx="16">
                  <c:v>-2.700567869222728</c:v>
                </c:pt>
                <c:pt idx="17">
                  <c:v>-2.7298434519211385</c:v>
                </c:pt>
                <c:pt idx="18">
                  <c:v>-2.7583505214775661</c:v>
                </c:pt>
                <c:pt idx="19">
                  <c:v>-2.7860487800570302</c:v>
                </c:pt>
                <c:pt idx="20">
                  <c:v>-2.8128978228477379</c:v>
                </c:pt>
                <c:pt idx="21">
                  <c:v>-2.8388571864106096</c:v>
                </c:pt>
                <c:pt idx="22">
                  <c:v>-2.8638863981553442</c:v>
                </c:pt>
                <c:pt idx="23">
                  <c:v>-2.8879450268786382</c:v>
                </c:pt>
                <c:pt idx="24">
                  <c:v>-2.9109927342969439</c:v>
                </c:pt>
                <c:pt idx="25">
                  <c:v>-2.9329893275023249</c:v>
                </c:pt>
                <c:pt idx="26">
                  <c:v>-2.9538948122673419</c:v>
                </c:pt>
                <c:pt idx="27">
                  <c:v>-2.9736694471209617</c:v>
                </c:pt>
                <c:pt idx="28">
                  <c:v>-2.9922737981152943</c:v>
                </c:pt>
                <c:pt idx="29">
                  <c:v>-3.0096687941992717</c:v>
                </c:pt>
                <c:pt idx="30">
                  <c:v>-3.0258157831133343</c:v>
                </c:pt>
                <c:pt idx="31">
                  <c:v>-3.0406765877159661</c:v>
                </c:pt>
                <c:pt idx="32">
                  <c:v>-3.0542135626511051</c:v>
                </c:pt>
                <c:pt idx="33">
                  <c:v>-3.0663896512625666</c:v>
                </c:pt>
                <c:pt idx="34">
                  <c:v>-3.0771684426602106</c:v>
                </c:pt>
                <c:pt idx="35">
                  <c:v>-3.0865142288400329</c:v>
                </c:pt>
                <c:pt idx="36">
                  <c:v>-3.094392061759319</c:v>
                </c:pt>
                <c:pt idx="37">
                  <c:v>-3.1007678102659568</c:v>
                </c:pt>
                <c:pt idx="38">
                  <c:v>-3.1056082167802708</c:v>
                </c:pt>
                <c:pt idx="39">
                  <c:v>-3.1088809536261492</c:v>
                </c:pt>
                <c:pt idx="40">
                  <c:v>-3.1105546789080636</c:v>
                </c:pt>
                <c:pt idx="41">
                  <c:v>-3.1105990918293105</c:v>
                </c:pt>
                <c:pt idx="42">
                  <c:v>-3.1089849873471356</c:v>
                </c:pt>
                <c:pt idx="43">
                  <c:v>-3.1056843100596843</c:v>
                </c:pt>
                <c:pt idx="44">
                  <c:v>-3.100670207220408</c:v>
                </c:pt>
                <c:pt idx="45">
                  <c:v>-3.0939170807754928</c:v>
                </c:pt>
                <c:pt idx="46">
                  <c:v>-3.0854006383208632</c:v>
                </c:pt>
                <c:pt idx="47">
                  <c:v>-3.0750979428758982</c:v>
                </c:pt>
                <c:pt idx="48">
                  <c:v>-3.0629874613724573</c:v>
                </c:pt>
                <c:pt idx="49">
                  <c:v>-3.0490491117588112</c:v>
                </c:pt>
                <c:pt idx="50">
                  <c:v>-3.0332643086201232</c:v>
                </c:pt>
                <c:pt idx="51">
                  <c:v>-3.0156160072185716</c:v>
                </c:pt>
                <c:pt idx="52">
                  <c:v>-2.9960887458587497</c:v>
                </c:pt>
                <c:pt idx="53">
                  <c:v>-2.9746686864859284</c:v>
                </c:pt>
                <c:pt idx="54">
                  <c:v>-2.9513436534277218</c:v>
                </c:pt>
                <c:pt idx="55">
                  <c:v>-2.9261031701921976</c:v>
                </c:pt>
                <c:pt idx="56">
                  <c:v>-2.8989384942388194</c:v>
                </c:pt>
                <c:pt idx="57">
                  <c:v>-2.8698426496415559</c:v>
                </c:pt>
                <c:pt idx="58">
                  <c:v>-2.8388104575673014</c:v>
                </c:pt>
                <c:pt idx="59">
                  <c:v>-2.8058385644960619</c:v>
                </c:pt>
                <c:pt idx="60">
                  <c:v>-2.7709254681136049</c:v>
                </c:pt>
                <c:pt idx="61">
                  <c:v>-2.7340715408109393</c:v>
                </c:pt>
                <c:pt idx="62">
                  <c:v>-2.6952790507295674</c:v>
                </c:pt>
                <c:pt idx="63">
                  <c:v>-2.6545521802955414</c:v>
                </c:pt>
                <c:pt idx="64">
                  <c:v>-2.6118970421901304</c:v>
                </c:pt>
                <c:pt idx="65">
                  <c:v>-2.5673216927093709</c:v>
                </c:pt>
                <c:pt idx="66">
                  <c:v>-2.5208361424697987</c:v>
                </c:pt>
                <c:pt idx="67">
                  <c:v>-2.4724523644223395</c:v>
                </c:pt>
                <c:pt idx="68">
                  <c:v>-2.4221842991416342</c:v>
                </c:pt>
                <c:pt idx="69">
                  <c:v>-2.3700478573628834</c:v>
                </c:pt>
                <c:pt idx="70">
                  <c:v>-2.3160609197438209</c:v>
                </c:pt>
                <c:pt idx="71">
                  <c:v>-2.2602433338343242</c:v>
                </c:pt>
                <c:pt idx="72">
                  <c:v>-2.202616908241835</c:v>
                </c:pt>
                <c:pt idx="73">
                  <c:v>-2.1432054039857444</c:v>
                </c:pt>
                <c:pt idx="74">
                  <c:v>-2.0820345230396042</c:v>
                </c:pt>
                <c:pt idx="75">
                  <c:v>-2.0191318940650285</c:v>
                </c:pt>
                <c:pt idx="76">
                  <c:v>-1.954527055346891</c:v>
                </c:pt>
                <c:pt idx="77">
                  <c:v>-1.8882514349443402</c:v>
                </c:pt>
                <c:pt idx="78">
                  <c:v>-1.8203383280778962</c:v>
                </c:pt>
                <c:pt idx="79">
                  <c:v>-1.7508228717776717</c:v>
                </c:pt>
                <c:pt idx="80">
                  <c:v>-1.6797420168234409</c:v>
                </c:pt>
                <c:pt idx="81">
                  <c:v>-1.6071344970118679</c:v>
                </c:pt>
                <c:pt idx="82">
                  <c:v>-1.5330407957917234</c:v>
                </c:pt>
                <c:pt idx="83">
                  <c:v>-1.4575031103123908</c:v>
                </c:pt>
                <c:pt idx="84">
                  <c:v>-1.380565312936157</c:v>
                </c:pt>
                <c:pt idx="85">
                  <c:v>-1.3022729102690647</c:v>
                </c:pt>
                <c:pt idx="86">
                  <c:v>-1.2226729997700649</c:v>
                </c:pt>
                <c:pt idx="87">
                  <c:v>-1.1418142240021234</c:v>
                </c:pt>
                <c:pt idx="88">
                  <c:v>-1.0597467225936537</c:v>
                </c:pt>
                <c:pt idx="89">
                  <c:v>-0.97652208198223245</c:v>
                </c:pt>
                <c:pt idx="90">
                  <c:v>-0.89219328301690615</c:v>
                </c:pt>
                <c:pt idx="91">
                  <c:v>-0.80681464649858881</c:v>
                </c:pt>
                <c:pt idx="92">
                  <c:v>-0.72044177674210685</c:v>
                </c:pt>
                <c:pt idx="93">
                  <c:v>-0.63313150324614342</c:v>
                </c:pt>
                <c:pt idx="94">
                  <c:v>-0.54494182056111795</c:v>
                </c:pt>
                <c:pt idx="95">
                  <c:v>-0.45593182644718927</c:v>
                </c:pt>
                <c:pt idx="96">
                  <c:v>-0.36616165841789922</c:v>
                </c:pt>
                <c:pt idx="97">
                  <c:v>-0.27569242876690209</c:v>
                </c:pt>
                <c:pt idx="98">
                  <c:v>-0.18458615817788379</c:v>
                </c:pt>
                <c:pt idx="99">
                  <c:v>-9.2905708019363889E-2</c:v>
                </c:pt>
                <c:pt idx="100">
                  <c:v>-7.1471142824950512E-4</c:v>
                </c:pt>
                <c:pt idx="101">
                  <c:v>9.1922496712868687E-2</c:v>
                </c:pt>
                <c:pt idx="102">
                  <c:v>0.18494095079787815</c:v>
                </c:pt>
                <c:pt idx="103">
                  <c:v>0.27827512641144753</c:v>
                </c:pt>
                <c:pt idx="104">
                  <c:v>0.37185901302668478</c:v>
                </c:pt>
                <c:pt idx="105">
                  <c:v>0.46562618737730727</c:v>
                </c:pt>
                <c:pt idx="106">
                  <c:v>0.55950988739453933</c:v>
                </c:pt>
                <c:pt idx="107">
                  <c:v>0.65344308659920947</c:v>
                </c:pt>
                <c:pt idx="108">
                  <c:v>0.74735856883913732</c:v>
                </c:pt>
                <c:pt idx="109">
                  <c:v>0.84118900326243629</c:v>
                </c:pt>
                <c:pt idx="110">
                  <c:v>0.93486701941754768</c:v>
                </c:pt>
                <c:pt idx="111">
                  <c:v>1.028325282371638</c:v>
                </c:pt>
                <c:pt idx="112">
                  <c:v>1.1214965677396007</c:v>
                </c:pt>
                <c:pt idx="113">
                  <c:v>1.2143138365171589</c:v>
                </c:pt>
                <c:pt idx="114">
                  <c:v>1.3067103096123724</c:v>
                </c:pt>
                <c:pt idx="115">
                  <c:v>1.3986195419716907</c:v>
                </c:pt>
                <c:pt idx="116">
                  <c:v>1.4899754961976577</c:v>
                </c:pt>
                <c:pt idx="117">
                  <c:v>1.5807126155575202</c:v>
                </c:pt>
                <c:pt idx="118">
                  <c:v>1.6707658962834149</c:v>
                </c:pt>
                <c:pt idx="119">
                  <c:v>1.7600709590670334</c:v>
                </c:pt>
                <c:pt idx="120">
                  <c:v>1.8485641196535227</c:v>
                </c:pt>
                <c:pt idx="121">
                  <c:v>1.9361824584417699</c:v>
                </c:pt>
                <c:pt idx="122">
                  <c:v>2.0228638890003148</c:v>
                </c:pt>
                <c:pt idx="123">
                  <c:v>2.1085472254106961</c:v>
                </c:pt>
                <c:pt idx="124">
                  <c:v>2.1931722483524401</c:v>
                </c:pt>
                <c:pt idx="125">
                  <c:v>2.2766797698465888</c:v>
                </c:pt>
                <c:pt idx="126">
                  <c:v>2.3590116965771215</c:v>
                </c:pt>
                <c:pt idx="127">
                  <c:v>2.4401110917126076</c:v>
                </c:pt>
                <c:pt idx="128">
                  <c:v>2.5199222351530057</c:v>
                </c:pt>
                <c:pt idx="129">
                  <c:v>2.598390682129434</c:v>
                </c:pt>
                <c:pt idx="130">
                  <c:v>2.6754633200876472</c:v>
                </c:pt>
                <c:pt idx="131">
                  <c:v>2.7510884237888567</c:v>
                </c:pt>
                <c:pt idx="132">
                  <c:v>2.8252157085643868</c:v>
                </c:pt>
                <c:pt idx="133">
                  <c:v>2.8977963816638317</c:v>
                </c:pt>
                <c:pt idx="134">
                  <c:v>2.9687831916391176</c:v>
                </c:pt>
                <c:pt idx="135">
                  <c:v>3.038130475710088</c:v>
                </c:pt>
                <c:pt idx="136">
                  <c:v>3.105794205060155</c:v>
                </c:pt>
                <c:pt idx="137">
                  <c:v>3.1717320280134946</c:v>
                </c:pt>
                <c:pt idx="138">
                  <c:v>3.2359033110484567</c:v>
                </c:pt>
                <c:pt idx="139">
                  <c:v>3.2982691776046318</c:v>
                </c:pt>
                <c:pt idx="140">
                  <c:v>3.3587925446442433</c:v>
                </c:pt>
                <c:pt idx="141">
                  <c:v>3.4174381569313512</c:v>
                </c:pt>
                <c:pt idx="142">
                  <c:v>3.4741726189953561</c:v>
                </c:pt>
                <c:pt idx="143">
                  <c:v>3.5289644247483389</c:v>
                </c:pt>
                <c:pt idx="144">
                  <c:v>3.5817839847285233</c:v>
                </c:pt>
                <c:pt idx="145">
                  <c:v>3.6326036509452884</c:v>
                </c:pt>
                <c:pt idx="146">
                  <c:v>3.6813977393038395</c:v>
                </c:pt>
                <c:pt idx="147">
                  <c:v>3.7281425495907077</c:v>
                </c:pt>
                <c:pt idx="148">
                  <c:v>3.7728163830039567</c:v>
                </c:pt>
                <c:pt idx="149">
                  <c:v>3.8153995572149193</c:v>
                </c:pt>
                <c:pt idx="150">
                  <c:v>3.8558744189510921</c:v>
                </c:pt>
                <c:pt idx="151">
                  <c:v>3.894225354092546</c:v>
                </c:pt>
                <c:pt idx="152">
                  <c:v>3.9304387952771527</c:v>
                </c:pt>
                <c:pt idx="153">
                  <c:v>3.9645032270125595</c:v>
                </c:pt>
                <c:pt idx="154">
                  <c:v>3.9964091882956634</c:v>
                </c:pt>
                <c:pt idx="155">
                  <c:v>4.0261492727431829</c:v>
                </c:pt>
                <c:pt idx="156">
                  <c:v>4.053718126239529</c:v>
                </c:pt>
                <c:pt idx="157">
                  <c:v>4.0791124421110165</c:v>
                </c:pt>
                <c:pt idx="158">
                  <c:v>4.1023309538382149</c:v>
                </c:pt>
                <c:pt idx="159">
                  <c:v>4.1233744253208879</c:v>
                </c:pt>
                <c:pt idx="160">
                  <c:v>4.1422456387128239</c:v>
                </c:pt>
                <c:pt idx="161">
                  <c:v>4.1589493798465167</c:v>
                </c:pt>
                <c:pt idx="162">
                  <c:v>4.1734924212704669</c:v>
                </c:pt>
                <c:pt idx="163">
                  <c:v>4.1858835029245656</c:v>
                </c:pt>
                <c:pt idx="164">
                  <c:v>4.1961333104818541</c:v>
                </c:pt>
                <c:pt idx="165">
                  <c:v>4.2042544513876425</c:v>
                </c:pt>
                <c:pt idx="166">
                  <c:v>4.2102614286298063</c:v>
                </c:pt>
                <c:pt idx="167">
                  <c:v>4.2141706122768268</c:v>
                </c:pt>
                <c:pt idx="168">
                  <c:v>4.2160002088229174</c:v>
                </c:pt>
                <c:pt idx="169">
                  <c:v>4.2157702283824054</c:v>
                </c:pt>
                <c:pt idx="170">
                  <c:v>4.2135024497782947</c:v>
                </c:pt>
                <c:pt idx="171">
                  <c:v>4.2092203835727613</c:v>
                </c:pt>
                <c:pt idx="172">
                  <c:v>4.2029492330900986</c:v>
                </c:pt>
                <c:pt idx="173">
                  <c:v>4.1947158534854729</c:v>
                </c:pt>
                <c:pt idx="174">
                  <c:v>4.1845487089155622</c:v>
                </c:pt>
                <c:pt idx="175">
                  <c:v>4.1724778278699937</c:v>
                </c:pt>
                <c:pt idx="176">
                  <c:v>4.1585347567252313</c:v>
                </c:pt>
                <c:pt idx="177">
                  <c:v>4.1427525115852646</c:v>
                </c:pt>
                <c:pt idx="178">
                  <c:v>4.1251655284762379</c:v>
                </c:pt>
                <c:pt idx="179">
                  <c:v>4.1058096119647649</c:v>
                </c:pt>
                <c:pt idx="180">
                  <c:v>4.0847218822723592</c:v>
                </c:pt>
                <c:pt idx="181">
                  <c:v>4.0619407209609681</c:v>
                </c:pt>
                <c:pt idx="182">
                  <c:v>4.0375057152671801</c:v>
                </c:pt>
                <c:pt idx="183">
                  <c:v>4.0114576011651035</c:v>
                </c:pt>
                <c:pt idx="184">
                  <c:v>3.9838382052403394</c:v>
                </c:pt>
                <c:pt idx="185">
                  <c:v>3.9546903854598106</c:v>
                </c:pt>
                <c:pt idx="186">
                  <c:v>3.9240579709244177</c:v>
                </c:pt>
                <c:pt idx="187">
                  <c:v>3.8919857006936205</c:v>
                </c:pt>
                <c:pt idx="188">
                  <c:v>3.8585191617731431</c:v>
                </c:pt>
                <c:pt idx="189">
                  <c:v>3.823704726358788</c:v>
                </c:pt>
                <c:pt idx="190">
                  <c:v>3.7875894884312586</c:v>
                </c:pt>
                <c:pt idx="191">
                  <c:v>3.7502211997984451</c:v>
                </c:pt>
                <c:pt idx="192">
                  <c:v>3.7116482056831388</c:v>
                </c:pt>
                <c:pt idx="193">
                  <c:v>3.6719193799555394</c:v>
                </c:pt>
                <c:pt idx="194">
                  <c:v>3.6310840601110188</c:v>
                </c:pt>
                <c:pt idx="195">
                  <c:v>3.5891919820946452</c:v>
                </c:pt>
                <c:pt idx="196">
                  <c:v>3.5462932150747766</c:v>
                </c:pt>
                <c:pt idx="197">
                  <c:v>3.5024380962686514</c:v>
                </c:pt>
                <c:pt idx="198">
                  <c:v>3.4576771659233398</c:v>
                </c:pt>
                <c:pt idx="199">
                  <c:v>3.4120611025555689</c:v>
                </c:pt>
              </c:numCache>
            </c:numRef>
          </c:val>
          <c:smooth val="0"/>
          <c:extLst>
            <c:ext xmlns:c16="http://schemas.microsoft.com/office/drawing/2014/chart" uri="{C3380CC4-5D6E-409C-BE32-E72D297353CC}">
              <c16:uniqueId val="{00000000-8F2C-4B20-AC59-CD4B5CF0F7D6}"/>
            </c:ext>
          </c:extLst>
        </c:ser>
        <c:dLbls>
          <c:showLegendKey val="0"/>
          <c:showVal val="0"/>
          <c:showCatName val="0"/>
          <c:showSerName val="0"/>
          <c:showPercent val="0"/>
          <c:showBubbleSize val="0"/>
        </c:dLbls>
        <c:marker val="1"/>
        <c:smooth val="0"/>
        <c:axId val="94321232"/>
        <c:axId val="1787430367"/>
        <c:extLst>
          <c:ext xmlns:c15="http://schemas.microsoft.com/office/drawing/2012/chart" uri="{02D57815-91ED-43cb-92C2-25804820EDAC}">
            <c15:filteredLineSeries>
              <c15:ser>
                <c:idx val="1"/>
                <c:order val="0"/>
                <c:tx>
                  <c:v>soll</c:v>
                </c:tx>
                <c:spPr>
                  <a:ln w="28575" cap="rnd">
                    <a:solidFill>
                      <a:schemeClr val="accent2"/>
                    </a:solidFill>
                    <a:round/>
                  </a:ln>
                  <a:effectLst/>
                </c:spPr>
                <c:marker>
                  <c:symbol val="circle"/>
                  <c:size val="5"/>
                  <c:spPr>
                    <a:solidFill>
                      <a:schemeClr val="accent1"/>
                    </a:solidFill>
                    <a:ln w="9525">
                      <a:solidFill>
                        <a:schemeClr val="accent2"/>
                      </a:solidFill>
                    </a:ln>
                    <a:effectLst/>
                  </c:spPr>
                </c:marker>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smooth val="0"/>
                <c:extLst>
                  <c:ext xmlns:c16="http://schemas.microsoft.com/office/drawing/2014/chart" uri="{C3380CC4-5D6E-409C-BE32-E72D297353CC}">
                    <c16:uniqueId val="{00000001-8F2C-4B20-AC59-CD4B5CF0F7D6}"/>
                  </c:ext>
                </c:extLst>
              </c15:ser>
            </c15:filteredLineSeries>
            <c15:filteredLineSeries>
              <c15: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smooth val="0"/>
                <c:extLst xmlns:c15="http://schemas.microsoft.com/office/drawing/2012/chart">
                  <c:ext xmlns:c16="http://schemas.microsoft.com/office/drawing/2014/chart" uri="{C3380CC4-5D6E-409C-BE32-E72D297353CC}">
                    <c16:uniqueId val="{00000000-B3E1-4B1F-B004-6517087B68E3}"/>
                  </c:ext>
                </c:extLst>
              </c15:ser>
            </c15:filteredLineSeries>
          </c:ext>
        </c:extLst>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Infos!$A$28</c:f>
          <c:strCache>
            <c:ptCount val="1"/>
            <c:pt idx="0">
              <c:v>Change in hedge requirement for front and following month (contracts/P, estimated) - 31 days until expiration    -   2023-9-19 (last trading day closing:  15864)</c:v>
            </c:pt>
          </c:strCache>
        </c:strRef>
      </c:tx>
      <c:layout>
        <c:manualLayout>
          <c:xMode val="edge"/>
          <c:yMode val="edge"/>
          <c:x val="9.2658909040231371E-2"/>
          <c:y val="1.2664110607644941E-2"/>
        </c:manualLayout>
      </c:layout>
      <c:overlay val="0"/>
      <c:spPr>
        <a:noFill/>
        <a:ln>
          <a:noFill/>
        </a:ln>
        <a:effectLst/>
      </c:spPr>
      <c:txPr>
        <a:bodyPr rot="0" spcFirstLastPara="1" vertOverflow="ellipsis" vert="horz" wrap="square" anchor="ctr" anchorCtr="1"/>
        <a:lstStyle/>
        <a:p>
          <a:pPr>
            <a:defRPr sz="124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8.3131927417525273E-2"/>
          <c:w val="0.86987729658792656"/>
          <c:h val="0.74984026714767382"/>
        </c:manualLayout>
      </c:layout>
      <c:barChart>
        <c:barDir val="col"/>
        <c:grouping val="clustered"/>
        <c:varyColors val="0"/>
        <c:ser>
          <c:idx val="4"/>
          <c:order val="4"/>
          <c:tx>
            <c:strRef>
              <c:f>Infos!$A$35</c:f>
              <c:strCache>
                <c:ptCount val="1"/>
                <c:pt idx="0">
                  <c:v>last trading day close</c:v>
                </c:pt>
              </c:strCache>
            </c:strRef>
          </c:tx>
          <c:spPr>
            <a:solidFill>
              <a:srgbClr val="FF0000"/>
            </a:solidFill>
            <a:ln>
              <a:noFill/>
            </a:ln>
            <a:effectLst/>
          </c:spPr>
          <c:invertIfNegative val="0"/>
          <c:val>
            <c:numRef>
              <c:f>'HedgeBedarf+01'!$B$5:$B$205</c:f>
              <c:numCache>
                <c:formatCode>#,#00</c:formatCode>
                <c:ptCount val="201"/>
                <c:pt idx="114">
                  <c:v>1.3056070931096286</c:v>
                </c:pt>
              </c:numCache>
            </c:numRef>
          </c:val>
          <c:extLst>
            <c:ext xmlns:c16="http://schemas.microsoft.com/office/drawing/2014/chart" uri="{C3380CC4-5D6E-409C-BE32-E72D297353CC}">
              <c16:uniqueId val="{00000001-1237-4191-875D-C08782277AF8}"/>
            </c:ext>
          </c:extLst>
        </c:ser>
        <c:dLbls>
          <c:showLegendKey val="0"/>
          <c:showVal val="0"/>
          <c:showCatName val="0"/>
          <c:showSerName val="0"/>
          <c:showPercent val="0"/>
          <c:showBubbleSize val="0"/>
        </c:dLbls>
        <c:gapWidth val="150"/>
        <c:axId val="1768450943"/>
        <c:axId val="1699212735"/>
        <c:extLst>
          <c:ext xmlns:c15="http://schemas.microsoft.com/office/drawing/2012/chart" uri="{02D57815-91ED-43cb-92C2-25804820EDAC}">
            <c15:filteredBarSeries>
              <c15:ser>
                <c:idx val="1"/>
                <c:order val="0"/>
                <c:tx>
                  <c:v>soll</c:v>
                </c:tx>
                <c:spPr>
                  <a:solidFill>
                    <a:schemeClr val="accent2"/>
                  </a:solidFill>
                  <a:ln>
                    <a:noFill/>
                  </a:ln>
                  <a:effectLst/>
                </c:spPr>
                <c:invertIfNegative val="0"/>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extLst>
                  <c:ext xmlns:c16="http://schemas.microsoft.com/office/drawing/2014/chart" uri="{C3380CC4-5D6E-409C-BE32-E72D297353CC}">
                    <c16:uniqueId val="{00000002-8ABD-46FD-B6E9-6AE3ABB16F45}"/>
                  </c:ext>
                </c:extLst>
              </c15:ser>
            </c15:filteredBarSeries>
            <c15:filteredBarSeries>
              <c15:ser>
                <c:idx val="2"/>
                <c:order val="1"/>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extLst xmlns:c15="http://schemas.microsoft.com/office/drawing/2012/chart">
                  <c:ext xmlns:c16="http://schemas.microsoft.com/office/drawing/2014/chart" uri="{C3380CC4-5D6E-409C-BE32-E72D297353CC}">
                    <c16:uniqueId val="{00000003-8ABD-46FD-B6E9-6AE3ABB16F45}"/>
                  </c:ext>
                </c:extLst>
              </c15:ser>
            </c15:filteredBarSeries>
          </c:ext>
        </c:extLst>
      </c:barChart>
      <c:lineChart>
        <c:grouping val="stacked"/>
        <c:varyColors val="0"/>
        <c:ser>
          <c:idx val="3"/>
          <c:order val="2"/>
          <c:tx>
            <c:strRef>
              <c:f>Infos!$B$32</c:f>
              <c:strCache>
                <c:ptCount val="1"/>
                <c:pt idx="0">
                  <c:v>2023-11</c:v>
                </c:pt>
              </c:strCache>
            </c:strRef>
          </c:tx>
          <c:spPr>
            <a:ln w="28575" cap="rnd">
              <a:solidFill>
                <a:schemeClr val="accent4"/>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-7.6007191382068864E-2</c:v>
                </c:pt>
                <c:pt idx="1">
                  <c:v>-7.5738419228792889E-2</c:v>
                </c:pt>
                <c:pt idx="2">
                  <c:v>-7.5448960102043897E-2</c:v>
                </c:pt>
                <c:pt idx="3">
                  <c:v>-7.5138595265353408E-2</c:v>
                </c:pt>
                <c:pt idx="4">
                  <c:v>-7.4807110469120294E-2</c:v>
                </c:pt>
                <c:pt idx="5">
                  <c:v>-7.4454296113177165E-2</c:v>
                </c:pt>
                <c:pt idx="6">
                  <c:v>-7.4079947409329633E-2</c:v>
                </c:pt>
                <c:pt idx="7">
                  <c:v>-7.3683864543767338E-2</c:v>
                </c:pt>
                <c:pt idx="8">
                  <c:v>-7.3265852839243389E-2</c:v>
                </c:pt>
                <c:pt idx="9">
                  <c:v>-7.2825722916916968E-2</c:v>
                </c:pt>
                <c:pt idx="10">
                  <c:v>-7.2363290857753421E-2</c:v>
                </c:pt>
                <c:pt idx="11">
                  <c:v>-7.1878378363374934E-2</c:v>
                </c:pt>
                <c:pt idx="12">
                  <c:v>-7.1370812916251664E-2</c:v>
                </c:pt>
                <c:pt idx="13">
                  <c:v>-7.0840427939124498E-2</c:v>
                </c:pt>
                <c:pt idx="14">
                  <c:v>-7.0287062953546961E-2</c:v>
                </c:pt>
                <c:pt idx="15">
                  <c:v>-6.9710563737434908E-2</c:v>
                </c:pt>
                <c:pt idx="16">
                  <c:v>-6.9110782481510466E-2</c:v>
                </c:pt>
                <c:pt idx="17">
                  <c:v>-6.8487577944523884E-2</c:v>
                </c:pt>
                <c:pt idx="18">
                  <c:v>-6.7840815607141183E-2</c:v>
                </c:pt>
                <c:pt idx="19">
                  <c:v>-6.7170367824378019E-2</c:v>
                </c:pt>
                <c:pt idx="20">
                  <c:v>-6.6476113976465773E-2</c:v>
                </c:pt>
                <c:pt idx="21">
                  <c:v>-6.5757940618028837E-2</c:v>
                </c:pt>
                <c:pt idx="22">
                  <c:v>-6.5015741625459506E-2</c:v>
                </c:pt>
                <c:pt idx="23">
                  <c:v>-6.4249418342365888E-2</c:v>
                </c:pt>
                <c:pt idx="24">
                  <c:v>-6.3458879722979561E-2</c:v>
                </c:pt>
                <c:pt idx="25">
                  <c:v>-6.2644042473399095E-2</c:v>
                </c:pt>
                <c:pt idx="26">
                  <c:v>-6.18048311905516E-2</c:v>
                </c:pt>
                <c:pt idx="27">
                  <c:v>-6.0941178498752781E-2</c:v>
                </c:pt>
                <c:pt idx="28">
                  <c:v>-6.005302518374437E-2</c:v>
                </c:pt>
                <c:pt idx="29">
                  <c:v>-5.9140320324089245E-2</c:v>
                </c:pt>
                <c:pt idx="30">
                  <c:v>-5.8203021419805677E-2</c:v>
                </c:pt>
                <c:pt idx="31">
                  <c:v>-5.7241094518120116E-2</c:v>
                </c:pt>
                <c:pt idx="32">
                  <c:v>-5.6254514336219315E-2</c:v>
                </c:pt>
                <c:pt idx="33">
                  <c:v>-5.524326438088302E-2</c:v>
                </c:pt>
                <c:pt idx="34">
                  <c:v>-5.4207337064880207E-2</c:v>
                </c:pt>
                <c:pt idx="35">
                  <c:v>-5.3146733820009652E-2</c:v>
                </c:pt>
                <c:pt idx="36">
                  <c:v>-5.2061465206668683E-2</c:v>
                </c:pt>
                <c:pt idx="37">
                  <c:v>-5.0951551019834819E-2</c:v>
                </c:pt>
                <c:pt idx="38">
                  <c:v>-4.9817020391344134E-2</c:v>
                </c:pt>
                <c:pt idx="39">
                  <c:v>-4.8657911888353209E-2</c:v>
                </c:pt>
                <c:pt idx="40">
                  <c:v>-4.7474273607871396E-2</c:v>
                </c:pt>
                <c:pt idx="41">
                  <c:v>-4.626616326725249E-2</c:v>
                </c:pt>
                <c:pt idx="42">
                  <c:v>-4.50336482905348E-2</c:v>
                </c:pt>
                <c:pt idx="43">
                  <c:v>-4.3776805890522373E-2</c:v>
                </c:pt>
                <c:pt idx="44">
                  <c:v>-4.2495723146498458E-2</c:v>
                </c:pt>
                <c:pt idx="45">
                  <c:v>-4.1190497077468101E-2</c:v>
                </c:pt>
                <c:pt idx="46">
                  <c:v>-3.9861234710824617E-2</c:v>
                </c:pt>
                <c:pt idx="47">
                  <c:v>-3.8508053146339177E-2</c:v>
                </c:pt>
                <c:pt idx="48">
                  <c:v>-3.7131079615374193E-2</c:v>
                </c:pt>
                <c:pt idx="49">
                  <c:v>-3.5730451535223112E-2</c:v>
                </c:pt>
                <c:pt idx="50">
                  <c:v>-3.4306316558480411E-2</c:v>
                </c:pt>
                <c:pt idx="51">
                  <c:v>-3.2858832617351737E-2</c:v>
                </c:pt>
                <c:pt idx="52">
                  <c:v>-3.138816796281034E-2</c:v>
                </c:pt>
                <c:pt idx="53">
                  <c:v>-2.9894501198516027E-2</c:v>
                </c:pt>
                <c:pt idx="54">
                  <c:v>-2.8378021309407878E-2</c:v>
                </c:pt>
                <c:pt idx="55">
                  <c:v>-2.6838927684892717E-2</c:v>
                </c:pt>
                <c:pt idx="56">
                  <c:v>-2.5277430136545886E-2</c:v>
                </c:pt>
                <c:pt idx="57">
                  <c:v>-2.3693748910250986E-2</c:v>
                </c:pt>
                <c:pt idx="58">
                  <c:v>-2.2088114692705055E-2</c:v>
                </c:pt>
                <c:pt idx="59">
                  <c:v>-2.0460768612217434E-2</c:v>
                </c:pt>
                <c:pt idx="60">
                  <c:v>-1.8811962233738308E-2</c:v>
                </c:pt>
                <c:pt idx="61">
                  <c:v>-1.7141957548052054E-2</c:v>
                </c:pt>
                <c:pt idx="62">
                  <c:v>-1.5451026955076117E-2</c:v>
                </c:pt>
                <c:pt idx="63">
                  <c:v>-1.3739453241208548E-2</c:v>
                </c:pt>
                <c:pt idx="64">
                  <c:v>-1.2007529550673843E-2</c:v>
                </c:pt>
                <c:pt idx="65">
                  <c:v>-1.0255559350816328E-2</c:v>
                </c:pt>
                <c:pt idx="66">
                  <c:v>-8.4838563912968817E-3</c:v>
                </c:pt>
                <c:pt idx="67">
                  <c:v>-6.6927446571532221E-3</c:v>
                </c:pt>
                <c:pt idx="68">
                  <c:v>-4.8825583156850228E-3</c:v>
                </c:pt>
                <c:pt idx="69">
                  <c:v>-3.0536416571328544E-3</c:v>
                </c:pt>
                <c:pt idx="70">
                  <c:v>-1.206349029122155E-3</c:v>
                </c:pt>
                <c:pt idx="71">
                  <c:v>6.5895523515327199E-4</c:v>
                </c:pt>
                <c:pt idx="72">
                  <c:v>2.5418968950264974E-3</c:v>
                </c:pt>
                <c:pt idx="73">
                  <c:v>4.4420918867476636E-3</c:v>
                </c:pt>
                <c:pt idx="74">
                  <c:v>6.3591464141801585E-3</c:v>
                </c:pt>
                <c:pt idx="75">
                  <c:v>8.2926570458102897E-3</c:v>
                </c:pt>
                <c:pt idx="76">
                  <c:v>1.0242210818069381E-2</c:v>
                </c:pt>
                <c:pt idx="77">
                  <c:v>1.2207385344968796E-2</c:v>
                </c:pt>
                <c:pt idx="78">
                  <c:v>1.4187748934039412E-2</c:v>
                </c:pt>
                <c:pt idx="79">
                  <c:v>1.6182860708561522E-2</c:v>
                </c:pt>
                <c:pt idx="80">
                  <c:v>1.8192270736071804E-2</c:v>
                </c:pt>
                <c:pt idx="81">
                  <c:v>2.0215520163121538E-2</c:v>
                </c:pt>
                <c:pt idx="82">
                  <c:v>2.2252141356263064E-2</c:v>
                </c:pt>
                <c:pt idx="83">
                  <c:v>2.4301658049228857E-2</c:v>
                </c:pt>
                <c:pt idx="84">
                  <c:v>2.6363585496271994E-2</c:v>
                </c:pt>
                <c:pt idx="85">
                  <c:v>2.8437430631620401E-2</c:v>
                </c:pt>
                <c:pt idx="86">
                  <c:v>3.0522692235004013E-2</c:v>
                </c:pt>
                <c:pt idx="87">
                  <c:v>3.2618861103199802E-2</c:v>
                </c:pt>
                <c:pt idx="88">
                  <c:v>3.4725420227538578E-2</c:v>
                </c:pt>
                <c:pt idx="89">
                  <c:v>3.6841844977315068E-2</c:v>
                </c:pt>
                <c:pt idx="90">
                  <c:v>3.8967603289030199E-2</c:v>
                </c:pt>
                <c:pt idx="91">
                  <c:v>4.1102155861397899E-2</c:v>
                </c:pt>
                <c:pt idx="92">
                  <c:v>4.3244956356038415E-2</c:v>
                </c:pt>
                <c:pt idx="93">
                  <c:v>4.539545160377597E-2</c:v>
                </c:pt>
                <c:pt idx="94">
                  <c:v>4.755308181645599E-2</c:v>
                </c:pt>
                <c:pt idx="95">
                  <c:v>4.9717280804189273E-2</c:v>
                </c:pt>
                <c:pt idx="96">
                  <c:v>5.1887476197926483E-2</c:v>
                </c:pt>
                <c:pt idx="97">
                  <c:v>5.4063089677262963E-2</c:v>
                </c:pt>
                <c:pt idx="98">
                  <c:v>5.6243537203367305E-2</c:v>
                </c:pt>
                <c:pt idx="99">
                  <c:v>5.8428229256921399E-2</c:v>
                </c:pt>
                <c:pt idx="100">
                  <c:v>6.0616571080958019E-2</c:v>
                </c:pt>
                <c:pt idx="101">
                  <c:v>6.2807962928475639E-2</c:v>
                </c:pt>
                <c:pt idx="102">
                  <c:v>6.500180031470297E-2</c:v>
                </c:pt>
                <c:pt idx="103">
                  <c:v>6.719747427388599E-2</c:v>
                </c:pt>
                <c:pt idx="104">
                  <c:v>6.9394371620462636E-2</c:v>
                </c:pt>
                <c:pt idx="105">
                  <c:v>7.1591875214485123E-2</c:v>
                </c:pt>
                <c:pt idx="106">
                  <c:v>7.3789364231148138E-2</c:v>
                </c:pt>
                <c:pt idx="107">
                  <c:v>7.5986214434275154E-2</c:v>
                </c:pt>
                <c:pt idx="108">
                  <c:v>7.8181798453610785E-2</c:v>
                </c:pt>
                <c:pt idx="109">
                  <c:v>8.0375486065763377E-2</c:v>
                </c:pt>
                <c:pt idx="110">
                  <c:v>8.2566644478638096E-2</c:v>
                </c:pt>
                <c:pt idx="111">
                  <c:v>8.4754638619196895E-2</c:v>
                </c:pt>
                <c:pt idx="112">
                  <c:v>8.6938831424376459E-2</c:v>
                </c:pt>
                <c:pt idx="113">
                  <c:v>8.911858413499496E-2</c:v>
                </c:pt>
                <c:pt idx="114">
                  <c:v>9.1293256592469729E-2</c:v>
                </c:pt>
                <c:pt idx="115">
                  <c:v>9.346220753816939E-2</c:v>
                </c:pt>
                <c:pt idx="116">
                  <c:v>9.5624794915217359E-2</c:v>
                </c:pt>
                <c:pt idx="117">
                  <c:v>9.7780376172562466E-2</c:v>
                </c:pt>
                <c:pt idx="118">
                  <c:v>9.9928308571125904E-2</c:v>
                </c:pt>
                <c:pt idx="119">
                  <c:v>0.10206794949183745</c:v>
                </c:pt>
                <c:pt idx="120">
                  <c:v>0.10419865674536172</c:v>
                </c:pt>
                <c:pt idx="121">
                  <c:v>0.10631978888332094</c:v>
                </c:pt>
                <c:pt idx="122">
                  <c:v>0.10843070551081385</c:v>
                </c:pt>
                <c:pt idx="123">
                  <c:v>0.11053076760002811</c:v>
                </c:pt>
                <c:pt idx="124">
                  <c:v>0.11261933780474191</c:v>
                </c:pt>
                <c:pt idx="125">
                  <c:v>0.11469578077551063</c:v>
                </c:pt>
                <c:pt idx="126">
                  <c:v>0.11675946347532694</c:v>
                </c:pt>
                <c:pt idx="127">
                  <c:v>0.11880975549554641</c:v>
                </c:pt>
                <c:pt idx="128">
                  <c:v>0.12084602937186716</c:v>
                </c:pt>
                <c:pt idx="129">
                  <c:v>0.12286766090014906</c:v>
                </c:pt>
                <c:pt idx="130">
                  <c:v>0.12487402945185855</c:v>
                </c:pt>
                <c:pt idx="131">
                  <c:v>0.1268645182889247</c:v>
                </c:pt>
                <c:pt idx="132">
                  <c:v>0.12883851487778858</c:v>
                </c:pt>
                <c:pt idx="133">
                  <c:v>0.13079541120242894</c:v>
                </c:pt>
                <c:pt idx="134">
                  <c:v>0.13273460407614818</c:v>
                </c:pt>
                <c:pt idx="135">
                  <c:v>0.13465549545189817</c:v>
                </c:pt>
                <c:pt idx="136">
                  <c:v>0.13655749273092854</c:v>
                </c:pt>
                <c:pt idx="137">
                  <c:v>0.13844000906954113</c:v>
                </c:pt>
                <c:pt idx="138">
                  <c:v>0.14030246368372834</c:v>
                </c:pt>
                <c:pt idx="139">
                  <c:v>0.14214428215148209</c:v>
                </c:pt>
                <c:pt idx="140">
                  <c:v>0.14396489671255294</c:v>
                </c:pt>
                <c:pt idx="141">
                  <c:v>0.14576374656544505</c:v>
                </c:pt>
                <c:pt idx="142">
                  <c:v>0.14754027816143078</c:v>
                </c:pt>
                <c:pt idx="143">
                  <c:v>0.14929394549537028</c:v>
                </c:pt>
                <c:pt idx="144">
                  <c:v>0.15102421039312466</c:v>
                </c:pt>
                <c:pt idx="145">
                  <c:v>0.15273054279534912</c:v>
                </c:pt>
                <c:pt idx="146">
                  <c:v>0.15441242103745859</c:v>
                </c:pt>
                <c:pt idx="147">
                  <c:v>0.15606933212555735</c:v>
                </c:pt>
                <c:pt idx="148">
                  <c:v>0.15770077200812624</c:v>
                </c:pt>
                <c:pt idx="149">
                  <c:v>0.15930624584326564</c:v>
                </c:pt>
                <c:pt idx="150">
                  <c:v>0.16088526826129301</c:v>
                </c:pt>
                <c:pt idx="151">
                  <c:v>0.16243736362249578</c:v>
                </c:pt>
                <c:pt idx="152">
                  <c:v>0.16396206626984666</c:v>
                </c:pt>
                <c:pt idx="153">
                  <c:v>0.165458920776487</c:v>
                </c:pt>
                <c:pt idx="154">
                  <c:v>0.16692748218779152</c:v>
                </c:pt>
                <c:pt idx="155">
                  <c:v>0.16836731625782655</c:v>
                </c:pt>
                <c:pt idx="156">
                  <c:v>0.16977799968002319</c:v>
                </c:pt>
                <c:pt idx="157">
                  <c:v>0.17115912031188402</c:v>
                </c:pt>
                <c:pt idx="158">
                  <c:v>0.1725102773935524</c:v>
                </c:pt>
                <c:pt idx="159">
                  <c:v>0.17383108176007245</c:v>
                </c:pt>
                <c:pt idx="160">
                  <c:v>0.17512115604717549</c:v>
                </c:pt>
                <c:pt idx="161">
                  <c:v>0.176380134890431</c:v>
                </c:pt>
                <c:pt idx="162">
                  <c:v>0.17760766511760698</c:v>
                </c:pt>
                <c:pt idx="163">
                  <c:v>0.17880340593408672</c:v>
                </c:pt>
                <c:pt idx="164">
                  <c:v>0.17996702910119677</c:v>
                </c:pt>
                <c:pt idx="165">
                  <c:v>0.181098219107304</c:v>
                </c:pt>
                <c:pt idx="166">
                  <c:v>0.18219667333154549</c:v>
                </c:pt>
                <c:pt idx="167">
                  <c:v>0.18326210220006092</c:v>
                </c:pt>
                <c:pt idx="168">
                  <c:v>0.18429422933460235</c:v>
                </c:pt>
                <c:pt idx="169">
                  <c:v>0.18529279169340163</c:v>
                </c:pt>
                <c:pt idx="170">
                  <c:v>0.18625753970418138</c:v>
                </c:pt>
                <c:pt idx="171">
                  <c:v>0.18718823738920323</c:v>
                </c:pt>
                <c:pt idx="172">
                  <c:v>0.18808466248224998</c:v>
                </c:pt>
                <c:pt idx="173">
                  <c:v>0.18894660653744691</c:v>
                </c:pt>
                <c:pt idx="174">
                  <c:v>0.18977387502983412</c:v>
                </c:pt>
                <c:pt idx="175">
                  <c:v>0.19056628744760495</c:v>
                </c:pt>
                <c:pt idx="176">
                  <c:v>0.19132367737593556</c:v>
                </c:pt>
                <c:pt idx="177">
                  <c:v>0.19204589257233631</c:v>
                </c:pt>
                <c:pt idx="178">
                  <c:v>0.19273279503346027</c:v>
                </c:pt>
                <c:pt idx="179">
                  <c:v>0.19338426105331391</c:v>
                </c:pt>
                <c:pt idx="180">
                  <c:v>0.19400018127281984</c:v>
                </c:pt>
                <c:pt idx="181">
                  <c:v>0.19458046072068905</c:v>
                </c:pt>
                <c:pt idx="182">
                  <c:v>0.19512501884556632</c:v>
                </c:pt>
                <c:pt idx="183">
                  <c:v>0.19563378953942123</c:v>
                </c:pt>
                <c:pt idx="184">
                  <c:v>0.19610672115216204</c:v>
                </c:pt>
                <c:pt idx="185">
                  <c:v>0.19654377649745725</c:v>
                </c:pt>
                <c:pt idx="186">
                  <c:v>0.19694493284975942</c:v>
                </c:pt>
                <c:pt idx="187">
                  <c:v>0.19731018193252817</c:v>
                </c:pt>
                <c:pt idx="188">
                  <c:v>0.19763952989766015</c:v>
                </c:pt>
                <c:pt idx="189">
                  <c:v>0.19793299729614072</c:v>
                </c:pt>
                <c:pt idx="190">
                  <c:v>0.1981906190399364</c:v>
                </c:pt>
                <c:pt idx="191">
                  <c:v>0.19841244435515742</c:v>
                </c:pt>
                <c:pt idx="192">
                  <c:v>0.19859853672652522</c:v>
                </c:pt>
                <c:pt idx="193">
                  <c:v>0.19874897383318701</c:v>
                </c:pt>
                <c:pt idx="194">
                  <c:v>0.19886384747592731</c:v>
                </c:pt>
                <c:pt idx="195">
                  <c:v>0.19894326349583241</c:v>
                </c:pt>
                <c:pt idx="196">
                  <c:v>0.19898734168447135</c:v>
                </c:pt>
                <c:pt idx="197">
                  <c:v>0.19899621568566328</c:v>
                </c:pt>
                <c:pt idx="198">
                  <c:v>0.19897003288891046</c:v>
                </c:pt>
                <c:pt idx="199">
                  <c:v>0.19890895431457781</c:v>
                </c:pt>
                <c:pt idx="200">
                  <c:v>0.1988131544909133</c:v>
                </c:pt>
              </c:numCache>
            </c:numRef>
          </c:val>
          <c:smooth val="0"/>
          <c:extLst>
            <c:ext xmlns:c16="http://schemas.microsoft.com/office/drawing/2014/chart" uri="{C3380CC4-5D6E-409C-BE32-E72D297353CC}">
              <c16:uniqueId val="{00000000-8ABD-46FD-B6E9-6AE3ABB16F45}"/>
            </c:ext>
          </c:extLst>
        </c:ser>
        <c:ser>
          <c:idx val="0"/>
          <c:order val="3"/>
          <c:tx>
            <c:strRef>
              <c:f>Infos!$B$33</c:f>
              <c:strCache>
                <c:ptCount val="1"/>
                <c:pt idx="0">
                  <c:v>2023-10+2023-11</c:v>
                </c:pt>
              </c:strCache>
            </c:strRef>
          </c:tx>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-2.1594298543188555</c:v>
                </c:pt>
                <c:pt idx="1">
                  <c:v>-2.1957755036048092</c:v>
                </c:pt>
                <c:pt idx="2">
                  <c:v>-2.2319485682256448</c:v>
                </c:pt>
                <c:pt idx="3">
                  <c:v>-2.2679159258522557</c:v>
                </c:pt>
                <c:pt idx="4">
                  <c:v>-2.3036437650006181</c:v>
                </c:pt>
                <c:pt idx="5">
                  <c:v>-2.339097609628582</c:v>
                </c:pt>
                <c:pt idx="6">
                  <c:v>-2.3742423453830344</c:v>
                </c:pt>
                <c:pt idx="7">
                  <c:v>-2.4090422474925641</c:v>
                </c:pt>
                <c:pt idx="8">
                  <c:v>-2.4434610102970513</c:v>
                </c:pt>
                <c:pt idx="9">
                  <c:v>-2.4774617784021844</c:v>
                </c:pt>
                <c:pt idx="10">
                  <c:v>-2.5110071794430575</c:v>
                </c:pt>
                <c:pt idx="11">
                  <c:v>-2.5440593584375599</c:v>
                </c:pt>
                <c:pt idx="12">
                  <c:v>-2.5765800137062298</c:v>
                </c:pt>
                <c:pt idx="13">
                  <c:v>-2.608530434331723</c:v>
                </c:pt>
                <c:pt idx="14">
                  <c:v>-2.6398715391270846</c:v>
                </c:pt>
                <c:pt idx="15">
                  <c:v>-2.6705639170783089</c:v>
                </c:pt>
                <c:pt idx="16">
                  <c:v>-2.700567869222728</c:v>
                </c:pt>
                <c:pt idx="17">
                  <c:v>-2.7298434519211385</c:v>
                </c:pt>
                <c:pt idx="18">
                  <c:v>-2.7583505214775661</c:v>
                </c:pt>
                <c:pt idx="19">
                  <c:v>-2.7860487800570302</c:v>
                </c:pt>
                <c:pt idx="20">
                  <c:v>-2.8128978228477379</c:v>
                </c:pt>
                <c:pt idx="21">
                  <c:v>-2.8388571864106096</c:v>
                </c:pt>
                <c:pt idx="22">
                  <c:v>-2.8638863981553442</c:v>
                </c:pt>
                <c:pt idx="23">
                  <c:v>-2.8879450268786382</c:v>
                </c:pt>
                <c:pt idx="24">
                  <c:v>-2.9109927342969439</c:v>
                </c:pt>
                <c:pt idx="25">
                  <c:v>-2.9329893275023249</c:v>
                </c:pt>
                <c:pt idx="26">
                  <c:v>-2.9538948122673419</c:v>
                </c:pt>
                <c:pt idx="27">
                  <c:v>-2.9736694471209617</c:v>
                </c:pt>
                <c:pt idx="28">
                  <c:v>-2.9922737981152943</c:v>
                </c:pt>
                <c:pt idx="29">
                  <c:v>-3.0096687941992717</c:v>
                </c:pt>
                <c:pt idx="30">
                  <c:v>-3.0258157831133343</c:v>
                </c:pt>
                <c:pt idx="31">
                  <c:v>-3.0406765877159661</c:v>
                </c:pt>
                <c:pt idx="32">
                  <c:v>-3.0542135626511051</c:v>
                </c:pt>
                <c:pt idx="33">
                  <c:v>-3.0663896512625666</c:v>
                </c:pt>
                <c:pt idx="34">
                  <c:v>-3.0771684426602106</c:v>
                </c:pt>
                <c:pt idx="35">
                  <c:v>-3.0865142288400329</c:v>
                </c:pt>
                <c:pt idx="36">
                  <c:v>-3.094392061759319</c:v>
                </c:pt>
                <c:pt idx="37">
                  <c:v>-3.1007678102659568</c:v>
                </c:pt>
                <c:pt idx="38">
                  <c:v>-3.1056082167802708</c:v>
                </c:pt>
                <c:pt idx="39">
                  <c:v>-3.1088809536261492</c:v>
                </c:pt>
                <c:pt idx="40">
                  <c:v>-3.1105546789080636</c:v>
                </c:pt>
                <c:pt idx="41">
                  <c:v>-3.1105990918293105</c:v>
                </c:pt>
                <c:pt idx="42">
                  <c:v>-3.1089849873471356</c:v>
                </c:pt>
                <c:pt idx="43">
                  <c:v>-3.1056843100596843</c:v>
                </c:pt>
                <c:pt idx="44">
                  <c:v>-3.100670207220408</c:v>
                </c:pt>
                <c:pt idx="45">
                  <c:v>-3.0939170807754928</c:v>
                </c:pt>
                <c:pt idx="46">
                  <c:v>-3.0854006383208632</c:v>
                </c:pt>
                <c:pt idx="47">
                  <c:v>-3.0750979428758982</c:v>
                </c:pt>
                <c:pt idx="48">
                  <c:v>-3.0629874613724573</c:v>
                </c:pt>
                <c:pt idx="49">
                  <c:v>-3.0490491117588112</c:v>
                </c:pt>
                <c:pt idx="50">
                  <c:v>-3.0332643086201232</c:v>
                </c:pt>
                <c:pt idx="51">
                  <c:v>-3.0156160072185716</c:v>
                </c:pt>
                <c:pt idx="52">
                  <c:v>-2.9960887458587497</c:v>
                </c:pt>
                <c:pt idx="53">
                  <c:v>-2.9746686864859284</c:v>
                </c:pt>
                <c:pt idx="54">
                  <c:v>-2.9513436534277218</c:v>
                </c:pt>
                <c:pt idx="55">
                  <c:v>-2.9261031701921976</c:v>
                </c:pt>
                <c:pt idx="56">
                  <c:v>-2.8989384942388194</c:v>
                </c:pt>
                <c:pt idx="57">
                  <c:v>-2.8698426496415559</c:v>
                </c:pt>
                <c:pt idx="58">
                  <c:v>-2.8388104575673014</c:v>
                </c:pt>
                <c:pt idx="59">
                  <c:v>-2.8058385644960619</c:v>
                </c:pt>
                <c:pt idx="60">
                  <c:v>-2.7709254681136049</c:v>
                </c:pt>
                <c:pt idx="61">
                  <c:v>-2.7340715408109393</c:v>
                </c:pt>
                <c:pt idx="62">
                  <c:v>-2.6952790507295674</c:v>
                </c:pt>
                <c:pt idx="63">
                  <c:v>-2.6545521802955414</c:v>
                </c:pt>
                <c:pt idx="64">
                  <c:v>-2.6118970421901304</c:v>
                </c:pt>
                <c:pt idx="65">
                  <c:v>-2.5673216927093709</c:v>
                </c:pt>
                <c:pt idx="66">
                  <c:v>-2.5208361424697987</c:v>
                </c:pt>
                <c:pt idx="67">
                  <c:v>-2.4724523644223395</c:v>
                </c:pt>
                <c:pt idx="68">
                  <c:v>-2.4221842991416342</c:v>
                </c:pt>
                <c:pt idx="69">
                  <c:v>-2.3700478573628834</c:v>
                </c:pt>
                <c:pt idx="70">
                  <c:v>-2.3160609197438209</c:v>
                </c:pt>
                <c:pt idx="71">
                  <c:v>-2.2602433338343242</c:v>
                </c:pt>
                <c:pt idx="72">
                  <c:v>-2.202616908241835</c:v>
                </c:pt>
                <c:pt idx="73">
                  <c:v>-2.1432054039857444</c:v>
                </c:pt>
                <c:pt idx="74">
                  <c:v>-2.0820345230396042</c:v>
                </c:pt>
                <c:pt idx="75">
                  <c:v>-2.0191318940650285</c:v>
                </c:pt>
                <c:pt idx="76">
                  <c:v>-1.954527055346891</c:v>
                </c:pt>
                <c:pt idx="77">
                  <c:v>-1.8882514349443402</c:v>
                </c:pt>
                <c:pt idx="78">
                  <c:v>-1.8203383280778962</c:v>
                </c:pt>
                <c:pt idx="79">
                  <c:v>-1.7508228717776717</c:v>
                </c:pt>
                <c:pt idx="80">
                  <c:v>-1.6797420168234409</c:v>
                </c:pt>
                <c:pt idx="81">
                  <c:v>-1.6071344970118679</c:v>
                </c:pt>
                <c:pt idx="82">
                  <c:v>-1.5330407957917234</c:v>
                </c:pt>
                <c:pt idx="83">
                  <c:v>-1.4575031103123908</c:v>
                </c:pt>
                <c:pt idx="84">
                  <c:v>-1.380565312936157</c:v>
                </c:pt>
                <c:pt idx="85">
                  <c:v>-1.3022729102690647</c:v>
                </c:pt>
                <c:pt idx="86">
                  <c:v>-1.2226729997700649</c:v>
                </c:pt>
                <c:pt idx="87">
                  <c:v>-1.1418142240021234</c:v>
                </c:pt>
                <c:pt idx="88">
                  <c:v>-1.0597467225936537</c:v>
                </c:pt>
                <c:pt idx="89">
                  <c:v>-0.97652208198223245</c:v>
                </c:pt>
                <c:pt idx="90">
                  <c:v>-0.89219328301690615</c:v>
                </c:pt>
                <c:pt idx="91">
                  <c:v>-0.80681464649858881</c:v>
                </c:pt>
                <c:pt idx="92">
                  <c:v>-0.72044177674210685</c:v>
                </c:pt>
                <c:pt idx="93">
                  <c:v>-0.63313150324614342</c:v>
                </c:pt>
                <c:pt idx="94">
                  <c:v>-0.54494182056111795</c:v>
                </c:pt>
                <c:pt idx="95">
                  <c:v>-0.45593182644718927</c:v>
                </c:pt>
                <c:pt idx="96">
                  <c:v>-0.36616165841789922</c:v>
                </c:pt>
                <c:pt idx="97">
                  <c:v>-0.27569242876690209</c:v>
                </c:pt>
                <c:pt idx="98">
                  <c:v>-0.18458615817788379</c:v>
                </c:pt>
                <c:pt idx="99">
                  <c:v>-9.2905708019363889E-2</c:v>
                </c:pt>
                <c:pt idx="100">
                  <c:v>-7.1471142824950512E-4</c:v>
                </c:pt>
                <c:pt idx="101">
                  <c:v>9.1922496712868687E-2</c:v>
                </c:pt>
                <c:pt idx="102">
                  <c:v>0.18494095079787815</c:v>
                </c:pt>
                <c:pt idx="103">
                  <c:v>0.27827512641144753</c:v>
                </c:pt>
                <c:pt idx="104">
                  <c:v>0.37185901302668478</c:v>
                </c:pt>
                <c:pt idx="105">
                  <c:v>0.46562618737730727</c:v>
                </c:pt>
                <c:pt idx="106">
                  <c:v>0.55950988739453933</c:v>
                </c:pt>
                <c:pt idx="107">
                  <c:v>0.65344308659920947</c:v>
                </c:pt>
                <c:pt idx="108">
                  <c:v>0.74735856883913732</c:v>
                </c:pt>
                <c:pt idx="109">
                  <c:v>0.84118900326243629</c:v>
                </c:pt>
                <c:pt idx="110">
                  <c:v>0.93486701941754768</c:v>
                </c:pt>
                <c:pt idx="111">
                  <c:v>1.028325282371638</c:v>
                </c:pt>
                <c:pt idx="112">
                  <c:v>1.1214965677396007</c:v>
                </c:pt>
                <c:pt idx="113">
                  <c:v>1.2143138365171589</c:v>
                </c:pt>
                <c:pt idx="114">
                  <c:v>1.3067103096123724</c:v>
                </c:pt>
                <c:pt idx="115">
                  <c:v>1.3986195419716907</c:v>
                </c:pt>
                <c:pt idx="116">
                  <c:v>1.4899754961976577</c:v>
                </c:pt>
                <c:pt idx="117">
                  <c:v>1.5807126155575202</c:v>
                </c:pt>
                <c:pt idx="118">
                  <c:v>1.6707658962834149</c:v>
                </c:pt>
                <c:pt idx="119">
                  <c:v>1.7600709590670334</c:v>
                </c:pt>
                <c:pt idx="120">
                  <c:v>1.8485641196535227</c:v>
                </c:pt>
                <c:pt idx="121">
                  <c:v>1.9361824584417699</c:v>
                </c:pt>
                <c:pt idx="122">
                  <c:v>2.0228638890003148</c:v>
                </c:pt>
                <c:pt idx="123">
                  <c:v>2.1085472254106961</c:v>
                </c:pt>
                <c:pt idx="124">
                  <c:v>2.1931722483524401</c:v>
                </c:pt>
                <c:pt idx="125">
                  <c:v>2.2766797698465888</c:v>
                </c:pt>
                <c:pt idx="126">
                  <c:v>2.3590116965771215</c:v>
                </c:pt>
                <c:pt idx="127">
                  <c:v>2.4401110917126076</c:v>
                </c:pt>
                <c:pt idx="128">
                  <c:v>2.5199222351530057</c:v>
                </c:pt>
                <c:pt idx="129">
                  <c:v>2.598390682129434</c:v>
                </c:pt>
                <c:pt idx="130">
                  <c:v>2.6754633200876472</c:v>
                </c:pt>
                <c:pt idx="131">
                  <c:v>2.7510884237888567</c:v>
                </c:pt>
                <c:pt idx="132">
                  <c:v>2.8252157085643868</c:v>
                </c:pt>
                <c:pt idx="133">
                  <c:v>2.8977963816638317</c:v>
                </c:pt>
                <c:pt idx="134">
                  <c:v>2.9687831916391176</c:v>
                </c:pt>
                <c:pt idx="135">
                  <c:v>3.038130475710088</c:v>
                </c:pt>
                <c:pt idx="136">
                  <c:v>3.105794205060155</c:v>
                </c:pt>
                <c:pt idx="137">
                  <c:v>3.1717320280134946</c:v>
                </c:pt>
                <c:pt idx="138">
                  <c:v>3.2359033110484567</c:v>
                </c:pt>
                <c:pt idx="139">
                  <c:v>3.2982691776046318</c:v>
                </c:pt>
                <c:pt idx="140">
                  <c:v>3.3587925446442433</c:v>
                </c:pt>
                <c:pt idx="141">
                  <c:v>3.4174381569313512</c:v>
                </c:pt>
                <c:pt idx="142">
                  <c:v>3.4741726189953561</c:v>
                </c:pt>
                <c:pt idx="143">
                  <c:v>3.5289644247483389</c:v>
                </c:pt>
                <c:pt idx="144">
                  <c:v>3.5817839847285233</c:v>
                </c:pt>
                <c:pt idx="145">
                  <c:v>3.6326036509452884</c:v>
                </c:pt>
                <c:pt idx="146">
                  <c:v>3.6813977393038395</c:v>
                </c:pt>
                <c:pt idx="147">
                  <c:v>3.7281425495907077</c:v>
                </c:pt>
                <c:pt idx="148">
                  <c:v>3.7728163830039567</c:v>
                </c:pt>
                <c:pt idx="149">
                  <c:v>3.8153995572149193</c:v>
                </c:pt>
                <c:pt idx="150">
                  <c:v>3.8558744189510921</c:v>
                </c:pt>
                <c:pt idx="151">
                  <c:v>3.894225354092546</c:v>
                </c:pt>
                <c:pt idx="152">
                  <c:v>3.9304387952771527</c:v>
                </c:pt>
                <c:pt idx="153">
                  <c:v>3.9645032270125595</c:v>
                </c:pt>
                <c:pt idx="154">
                  <c:v>3.9964091882956634</c:v>
                </c:pt>
                <c:pt idx="155">
                  <c:v>4.0261492727431829</c:v>
                </c:pt>
                <c:pt idx="156">
                  <c:v>4.053718126239529</c:v>
                </c:pt>
                <c:pt idx="157">
                  <c:v>4.0791124421110165</c:v>
                </c:pt>
                <c:pt idx="158">
                  <c:v>4.1023309538382149</c:v>
                </c:pt>
                <c:pt idx="159">
                  <c:v>4.1233744253208879</c:v>
                </c:pt>
                <c:pt idx="160">
                  <c:v>4.1422456387128239</c:v>
                </c:pt>
                <c:pt idx="161">
                  <c:v>4.1589493798465167</c:v>
                </c:pt>
                <c:pt idx="162">
                  <c:v>4.1734924212704669</c:v>
                </c:pt>
                <c:pt idx="163">
                  <c:v>4.1858835029245656</c:v>
                </c:pt>
                <c:pt idx="164">
                  <c:v>4.1961333104818541</c:v>
                </c:pt>
                <c:pt idx="165">
                  <c:v>4.2042544513876425</c:v>
                </c:pt>
                <c:pt idx="166">
                  <c:v>4.2102614286298063</c:v>
                </c:pt>
                <c:pt idx="167">
                  <c:v>4.2141706122768268</c:v>
                </c:pt>
                <c:pt idx="168">
                  <c:v>4.2160002088229174</c:v>
                </c:pt>
                <c:pt idx="169">
                  <c:v>4.2157702283824054</c:v>
                </c:pt>
                <c:pt idx="170">
                  <c:v>4.2135024497782947</c:v>
                </c:pt>
                <c:pt idx="171">
                  <c:v>4.2092203835727613</c:v>
                </c:pt>
                <c:pt idx="172">
                  <c:v>4.2029492330900986</c:v>
                </c:pt>
                <c:pt idx="173">
                  <c:v>4.1947158534854729</c:v>
                </c:pt>
                <c:pt idx="174">
                  <c:v>4.1845487089155622</c:v>
                </c:pt>
                <c:pt idx="175">
                  <c:v>4.1724778278699937</c:v>
                </c:pt>
                <c:pt idx="176">
                  <c:v>4.1585347567252313</c:v>
                </c:pt>
                <c:pt idx="177">
                  <c:v>4.1427525115852646</c:v>
                </c:pt>
                <c:pt idx="178">
                  <c:v>4.1251655284762379</c:v>
                </c:pt>
                <c:pt idx="179">
                  <c:v>4.1058096119647649</c:v>
                </c:pt>
                <c:pt idx="180">
                  <c:v>4.0847218822723592</c:v>
                </c:pt>
                <c:pt idx="181">
                  <c:v>4.0619407209609681</c:v>
                </c:pt>
                <c:pt idx="182">
                  <c:v>4.0375057152671801</c:v>
                </c:pt>
                <c:pt idx="183">
                  <c:v>4.0114576011651035</c:v>
                </c:pt>
                <c:pt idx="184">
                  <c:v>3.9838382052403394</c:v>
                </c:pt>
                <c:pt idx="185">
                  <c:v>3.9546903854598106</c:v>
                </c:pt>
                <c:pt idx="186">
                  <c:v>3.9240579709244177</c:v>
                </c:pt>
                <c:pt idx="187">
                  <c:v>3.8919857006936205</c:v>
                </c:pt>
                <c:pt idx="188">
                  <c:v>3.8585191617731431</c:v>
                </c:pt>
                <c:pt idx="189">
                  <c:v>3.823704726358788</c:v>
                </c:pt>
                <c:pt idx="190">
                  <c:v>3.7875894884312586</c:v>
                </c:pt>
                <c:pt idx="191">
                  <c:v>3.7502211997984451</c:v>
                </c:pt>
                <c:pt idx="192">
                  <c:v>3.7116482056831388</c:v>
                </c:pt>
                <c:pt idx="193">
                  <c:v>3.6719193799555394</c:v>
                </c:pt>
                <c:pt idx="194">
                  <c:v>3.6310840601110188</c:v>
                </c:pt>
                <c:pt idx="195">
                  <c:v>3.5891919820946452</c:v>
                </c:pt>
                <c:pt idx="196">
                  <c:v>3.5462932150747766</c:v>
                </c:pt>
                <c:pt idx="197">
                  <c:v>3.5024380962686514</c:v>
                </c:pt>
                <c:pt idx="198">
                  <c:v>3.4576771659233398</c:v>
                </c:pt>
                <c:pt idx="199">
                  <c:v>3.4120611025555689</c:v>
                </c:pt>
              </c:numCache>
            </c:numRef>
          </c:val>
          <c:smooth val="0"/>
          <c:extLst>
            <c:ext xmlns:c16="http://schemas.microsoft.com/office/drawing/2014/chart" uri="{C3380CC4-5D6E-409C-BE32-E72D297353CC}">
              <c16:uniqueId val="{00000001-8ABD-46FD-B6E9-6AE3ABB16F45}"/>
            </c:ext>
          </c:extLst>
        </c:ser>
        <c:dLbls>
          <c:showLegendKey val="0"/>
          <c:showVal val="0"/>
          <c:showCatName val="0"/>
          <c:showSerName val="0"/>
          <c:showPercent val="0"/>
          <c:showBubbleSize val="0"/>
        </c:dLbls>
        <c:marker val="1"/>
        <c:smooth val="0"/>
        <c:axId val="94321232"/>
        <c:axId val="1787430367"/>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between"/>
      </c:valAx>
      <c:valAx>
        <c:axId val="1699212735"/>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8450943"/>
        <c:crosses val="max"/>
        <c:crossBetween val="between"/>
      </c:valAx>
      <c:catAx>
        <c:axId val="1768450943"/>
        <c:scaling>
          <c:orientation val="minMax"/>
        </c:scaling>
        <c:delete val="1"/>
        <c:axPos val="b"/>
        <c:majorTickMark val="out"/>
        <c:minorTickMark val="none"/>
        <c:tickLblPos val="nextTo"/>
        <c:crossAx val="16992127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HedgeBedarf!$AR$5:$AR$205</c:f>
              <c:numCache>
                <c:formatCode>#,#00</c:formatCode>
                <c:ptCount val="201"/>
                <c:pt idx="0">
                  <c:v>6.8226546602727633E-5</c:v>
                </c:pt>
                <c:pt idx="1">
                  <c:v>7.4219009562074686E-5</c:v>
                </c:pt>
                <c:pt idx="2">
                  <c:v>8.0710927359333413E-5</c:v>
                </c:pt>
                <c:pt idx="3">
                  <c:v>8.7741422209166865E-5</c:v>
                </c:pt>
                <c:pt idx="4">
                  <c:v>9.5352455763720185E-5</c:v>
                </c:pt>
                <c:pt idx="5">
                  <c:v>1.0358901578479678E-4</c:v>
                </c:pt>
                <c:pt idx="6">
                  <c:v>1.1249931347995465E-4</c:v>
                </c:pt>
                <c:pt idx="7">
                  <c:v>1.2213499198300112E-4</c:v>
                </c:pt>
                <c:pt idx="8">
                  <c:v>1.3255134647071064E-4</c:v>
                </c:pt>
                <c:pt idx="9">
                  <c:v>1.4380755641850161E-4</c:v>
                </c:pt>
                <c:pt idx="10">
                  <c:v>1.5596693050791576E-4</c:v>
                </c:pt>
                <c:pt idx="11">
                  <c:v>1.6909716470796656E-4</c:v>
                </c:pt>
                <c:pt idx="12">
                  <c:v>1.8327061406086688E-4</c:v>
                </c:pt>
                <c:pt idx="13">
                  <c:v>1.9856457870998028E-4</c:v>
                </c:pt>
                <c:pt idx="14">
                  <c:v>2.1506160471387257E-4</c:v>
                </c:pt>
                <c:pt idx="15">
                  <c:v>2.3284980019531309E-4</c:v>
                </c:pt>
                <c:pt idx="16">
                  <c:v>2.5202316737733355E-4</c:v>
                </c:pt>
                <c:pt idx="17">
                  <c:v>2.7268195106040088E-4</c:v>
                </c:pt>
                <c:pt idx="18">
                  <c:v>2.9493300409459477E-4</c:v>
                </c:pt>
                <c:pt idx="19">
                  <c:v>3.1889017039895569E-4</c:v>
                </c:pt>
                <c:pt idx="20">
                  <c:v>3.4467468607626893E-4</c:v>
                </c:pt>
                <c:pt idx="21">
                  <c:v>3.7241559916513739E-4</c:v>
                </c:pt>
                <c:pt idx="22">
                  <c:v>4.0225020856273776E-4</c:v>
                </c:pt>
                <c:pt idx="23">
                  <c:v>4.3432452264048133E-4</c:v>
                </c:pt>
                <c:pt idx="24">
                  <c:v>4.6879373806046188E-4</c:v>
                </c:pt>
                <c:pt idx="25">
                  <c:v>5.0582273928375884E-4</c:v>
                </c:pt>
                <c:pt idx="26">
                  <c:v>5.455866192414702E-4</c:v>
                </c:pt>
                <c:pt idx="27">
                  <c:v>5.8827122161532659E-4</c:v>
                </c:pt>
                <c:pt idx="28">
                  <c:v>6.3407370514777955E-4</c:v>
                </c:pt>
                <c:pt idx="29">
                  <c:v>6.8320313037037374E-4</c:v>
                </c:pt>
                <c:pt idx="30">
                  <c:v>7.3588106910368184E-4</c:v>
                </c:pt>
                <c:pt idx="31">
                  <c:v>7.9234223704302521E-4</c:v>
                </c:pt>
                <c:pt idx="32">
                  <c:v>8.5283514970036346E-4</c:v>
                </c:pt>
                <c:pt idx="33">
                  <c:v>9.1762280192373021E-4</c:v>
                </c:pt>
                <c:pt idx="34">
                  <c:v>9.8698337116254892E-4</c:v>
                </c:pt>
                <c:pt idx="35">
                  <c:v>1.0612109445886446E-3</c:v>
                </c:pt>
                <c:pt idx="36">
                  <c:v>1.1406162701183401E-3</c:v>
                </c:pt>
                <c:pt idx="37">
                  <c:v>1.2255275313121598E-3</c:v>
                </c:pt>
                <c:pt idx="38">
                  <c:v>1.3162911460536312E-3</c:v>
                </c:pt>
                <c:pt idx="39">
                  <c:v>1.4132725888270031E-3</c:v>
                </c:pt>
                <c:pt idx="40">
                  <c:v>1.5168572363273266E-3</c:v>
                </c:pt>
                <c:pt idx="41">
                  <c:v>1.627451236043128E-3</c:v>
                </c:pt>
                <c:pt idx="42">
                  <c:v>1.7454823973514764E-3</c:v>
                </c:pt>
                <c:pt idx="43">
                  <c:v>1.8714011045598093E-3</c:v>
                </c:pt>
                <c:pt idx="44">
                  <c:v>2.005681251216372E-3</c:v>
                </c:pt>
                <c:pt idx="45">
                  <c:v>2.1488211948904744E-3</c:v>
                </c:pt>
                <c:pt idx="46">
                  <c:v>2.3013447314985834E-3</c:v>
                </c:pt>
                <c:pt idx="47">
                  <c:v>2.4638020881192742E-3</c:v>
                </c:pt>
                <c:pt idx="48">
                  <c:v>2.6367709330988231E-3</c:v>
                </c:pt>
                <c:pt idx="49">
                  <c:v>2.820857402103701E-3</c:v>
                </c:pt>
                <c:pt idx="50">
                  <c:v>3.0166971386226026E-3</c:v>
                </c:pt>
                <c:pt idx="51">
                  <c:v>3.2249563472588768E-3</c:v>
                </c:pt>
                <c:pt idx="52">
                  <c:v>3.4463328579886444E-3</c:v>
                </c:pt>
                <c:pt idx="53">
                  <c:v>3.681557199386374E-3</c:v>
                </c:pt>
                <c:pt idx="54">
                  <c:v>3.9313936786382854E-3</c:v>
                </c:pt>
                <c:pt idx="55">
                  <c:v>4.196641465979401E-3</c:v>
                </c:pt>
                <c:pt idx="56">
                  <c:v>4.4781356809988479E-3</c:v>
                </c:pt>
                <c:pt idx="57">
                  <c:v>4.7767484780583177E-3</c:v>
                </c:pt>
                <c:pt idx="58">
                  <c:v>5.093390127868201E-3</c:v>
                </c:pt>
                <c:pt idx="59">
                  <c:v>5.4290100920592037E-3</c:v>
                </c:pt>
                <c:pt idx="60">
                  <c:v>5.784598087373056E-3</c:v>
                </c:pt>
                <c:pt idx="61">
                  <c:v>6.1611851358832539E-3</c:v>
                </c:pt>
                <c:pt idx="62">
                  <c:v>6.5598445974388003E-3</c:v>
                </c:pt>
                <c:pt idx="63">
                  <c:v>6.9816931803000429E-3</c:v>
                </c:pt>
                <c:pt idx="64">
                  <c:v>7.4278919257158172E-3</c:v>
                </c:pt>
                <c:pt idx="65">
                  <c:v>7.8996471619679105E-3</c:v>
                </c:pt>
                <c:pt idx="66">
                  <c:v>8.3982114231814335E-3</c:v>
                </c:pt>
                <c:pt idx="67">
                  <c:v>8.9248843279793183E-3</c:v>
                </c:pt>
                <c:pt idx="68">
                  <c:v>9.4810134128387267E-3</c:v>
                </c:pt>
                <c:pt idx="69">
                  <c:v>1.0067994914783119E-2</c:v>
                </c:pt>
                <c:pt idx="70">
                  <c:v>1.0687274497832628E-2</c:v>
                </c:pt>
                <c:pt idx="71">
                  <c:v>1.1340347917425646E-2</c:v>
                </c:pt>
                <c:pt idx="72">
                  <c:v>1.2028761616814565E-2</c:v>
                </c:pt>
                <c:pt idx="73">
                  <c:v>1.2754113249245908E-2</c:v>
                </c:pt>
                <c:pt idx="74">
                  <c:v>1.3518052119548101E-2</c:v>
                </c:pt>
                <c:pt idx="75">
                  <c:v>1.4322279538563942E-2</c:v>
                </c:pt>
                <c:pt idx="76">
                  <c:v>1.5168549083703981E-2</c:v>
                </c:pt>
                <c:pt idx="77">
                  <c:v>1.605866675874331E-2</c:v>
                </c:pt>
                <c:pt idx="78">
                  <c:v>1.6994491045836526E-2</c:v>
                </c:pt>
                <c:pt idx="79">
                  <c:v>1.7977932842607777E-2</c:v>
                </c:pt>
                <c:pt idx="80">
                  <c:v>1.9010955277067962E-2</c:v>
                </c:pt>
                <c:pt idx="81">
                  <c:v>2.0095573393013808E-2</c:v>
                </c:pt>
                <c:pt idx="82">
                  <c:v>2.1233853698505022E-2</c:v>
                </c:pt>
                <c:pt idx="83">
                  <c:v>2.2427913569972226E-2</c:v>
                </c:pt>
                <c:pt idx="84">
                  <c:v>2.3679920504478015E-2</c:v>
                </c:pt>
                <c:pt idx="85">
                  <c:v>2.4992091212667756E-2</c:v>
                </c:pt>
                <c:pt idx="86">
                  <c:v>2.6366690544980899E-2</c:v>
                </c:pt>
                <c:pt idx="87">
                  <c:v>2.7806030243743569E-2</c:v>
                </c:pt>
                <c:pt idx="88">
                  <c:v>2.9312467513867308E-2</c:v>
                </c:pt>
                <c:pt idx="89">
                  <c:v>3.088840340500329E-2</c:v>
                </c:pt>
                <c:pt idx="90">
                  <c:v>3.2536280998149127E-2</c:v>
                </c:pt>
                <c:pt idx="91">
                  <c:v>3.4258583389909836E-2</c:v>
                </c:pt>
                <c:pt idx="92">
                  <c:v>3.6057831467847731E-2</c:v>
                </c:pt>
                <c:pt idx="93">
                  <c:v>3.7936581470611151E-2</c:v>
                </c:pt>
                <c:pt idx="94">
                  <c:v>3.9897422326851929E-2</c:v>
                </c:pt>
                <c:pt idx="95">
                  <c:v>4.1942972767295958E-2</c:v>
                </c:pt>
                <c:pt idx="96">
                  <c:v>4.4075878204701845E-2</c:v>
                </c:pt>
                <c:pt idx="97">
                  <c:v>4.6298807376894839E-2</c:v>
                </c:pt>
                <c:pt idx="98">
                  <c:v>4.8614448748540311E-2</c:v>
                </c:pt>
                <c:pt idx="99">
                  <c:v>5.1025506667825272E-2</c:v>
                </c:pt>
                <c:pt idx="100">
                  <c:v>5.3534697274797004E-2</c:v>
                </c:pt>
                <c:pt idx="101">
                  <c:v>5.6144744158725356E-2</c:v>
                </c:pt>
                <c:pt idx="102">
                  <c:v>5.8858373762484963E-2</c:v>
                </c:pt>
                <c:pt idx="103">
                  <c:v>6.1678310532678658E-2</c:v>
                </c:pt>
                <c:pt idx="104">
                  <c:v>6.4607271814968989E-2</c:v>
                </c:pt>
                <c:pt idx="105">
                  <c:v>6.7647962494851471E-2</c:v>
                </c:pt>
                <c:pt idx="106">
                  <c:v>7.0803069384958575E-2</c:v>
                </c:pt>
                <c:pt idx="107">
                  <c:v>7.4075255360864956E-2</c:v>
                </c:pt>
                <c:pt idx="108">
                  <c:v>7.7467153248249349E-2</c:v>
                </c:pt>
                <c:pt idx="109">
                  <c:v>8.0981359465256489E-2</c:v>
                </c:pt>
                <c:pt idx="110">
                  <c:v>8.4620427424897074E-2</c:v>
                </c:pt>
                <c:pt idx="111">
                  <c:v>8.8386860703326575E-2</c:v>
                </c:pt>
                <c:pt idx="112">
                  <c:v>9.2283105980936017E-2</c:v>
                </c:pt>
                <c:pt idx="113">
                  <c:v>9.6311545764287923E-2</c:v>
                </c:pt>
                <c:pt idx="114">
                  <c:v>0.10047449089801988</c:v>
                </c:pt>
                <c:pt idx="115">
                  <c:v>0.10477417287702126</c:v>
                </c:pt>
                <c:pt idx="116">
                  <c:v>0.10921273597036189</c:v>
                </c:pt>
                <c:pt idx="117">
                  <c:v>0.11379222916960149</c:v>
                </c:pt>
                <c:pt idx="118">
                  <c:v>0.11851459797534994</c:v>
                </c:pt>
                <c:pt idx="119">
                  <c:v>0.1233816760371607</c:v>
                </c:pt>
                <c:pt idx="120">
                  <c:v>0.12839517666301764</c:v>
                </c:pt>
                <c:pt idx="121">
                  <c:v>0.13355668421593064</c:v>
                </c:pt>
                <c:pt idx="122">
                  <c:v>0.13886764541637095</c:v>
                </c:pt>
                <c:pt idx="123">
                  <c:v>0.14432936057043536</c:v>
                </c:pt>
                <c:pt idx="124">
                  <c:v>0.14994297474485285</c:v>
                </c:pt>
                <c:pt idx="125">
                  <c:v>0.1557094689111212</c:v>
                </c:pt>
                <c:pt idx="126">
                  <c:v>0.16162965108214097</c:v>
                </c:pt>
                <c:pt idx="127">
                  <c:v>0.16770414746587001</c:v>
                </c:pt>
                <c:pt idx="128">
                  <c:v>0.173933393661584</c:v>
                </c:pt>
                <c:pt idx="129">
                  <c:v>0.18031762592529121</c:v>
                </c:pt>
                <c:pt idx="130">
                  <c:v>0.18685687253186686</c:v>
                </c:pt>
                <c:pt idx="131">
                  <c:v>0.19355094526237498</c:v>
                </c:pt>
                <c:pt idx="132">
                  <c:v>0.20039943104583027</c:v>
                </c:pt>
                <c:pt idx="133">
                  <c:v>0.20740168378546819</c:v>
                </c:pt>
                <c:pt idx="134">
                  <c:v>0.21455681640028629</c:v>
                </c:pt>
                <c:pt idx="135">
                  <c:v>0.22186369311314991</c:v>
                </c:pt>
                <c:pt idx="136">
                  <c:v>0.22932092201733428</c:v>
                </c:pt>
                <c:pt idx="137">
                  <c:v>0.23692684795377578</c:v>
                </c:pt>
                <c:pt idx="138">
                  <c:v>0.24467954573155373</c:v>
                </c:pt>
                <c:pt idx="139">
                  <c:v>0.25257681372439589</c:v>
                </c:pt>
                <c:pt idx="140">
                  <c:v>0.26061616787601632</c:v>
                </c:pt>
                <c:pt idx="141">
                  <c:v>0.26879483614712518</c:v>
                </c:pt>
                <c:pt idx="142">
                  <c:v>0.27710975343668909</c:v>
                </c:pt>
                <c:pt idx="143">
                  <c:v>0.28555755700980201</c:v>
                </c:pt>
                <c:pt idx="144">
                  <c:v>0.29413458246409097</c:v>
                </c:pt>
                <c:pt idx="145">
                  <c:v>0.30283686026594425</c:v>
                </c:pt>
                <c:pt idx="146">
                  <c:v>0.31166011288721035</c:v>
                </c:pt>
                <c:pt idx="147">
                  <c:v>0.32059975257216233</c:v>
                </c:pt>
                <c:pt idx="148">
                  <c:v>0.32965087976345064</c:v>
                </c:pt>
                <c:pt idx="149">
                  <c:v>0.33880828221469489</c:v>
                </c:pt>
                <c:pt idx="150">
                  <c:v>0.34806643481607252</c:v>
                </c:pt>
                <c:pt idx="151">
                  <c:v>0.35741950015774593</c:v>
                </c:pt>
                <c:pt idx="152">
                  <c:v>0.36686132985445497</c:v>
                </c:pt>
                <c:pt idx="153">
                  <c:v>0.37638546665287176</c:v>
                </c:pt>
                <c:pt idx="154">
                  <c:v>0.38598514734135669</c:v>
                </c:pt>
                <c:pt idx="155">
                  <c:v>0.39565330647981545</c:v>
                </c:pt>
                <c:pt idx="156">
                  <c:v>0.40538258096520341</c:v>
                </c:pt>
                <c:pt idx="157">
                  <c:v>0.41516531544585489</c:v>
                </c:pt>
                <c:pt idx="158">
                  <c:v>0.42499356859547904</c:v>
                </c:pt>
                <c:pt idx="159">
                  <c:v>0.43485912025513374</c:v>
                </c:pt>
                <c:pt idx="160">
                  <c:v>0.44475347944874677</c:v>
                </c:pt>
                <c:pt idx="161">
                  <c:v>0.45466789327509083</c:v>
                </c:pt>
                <c:pt idx="162">
                  <c:v>0.4645933566762534</c:v>
                </c:pt>
                <c:pt idx="163">
                  <c:v>0.47452062307961879</c:v>
                </c:pt>
                <c:pt idx="164">
                  <c:v>0.48444021590743952</c:v>
                </c:pt>
                <c:pt idx="165">
                  <c:v>0.49434244094498159</c:v>
                </c:pt>
                <c:pt idx="166">
                  <c:v>0.5042173995549889</c:v>
                </c:pt>
                <c:pt idx="167">
                  <c:v>0.51405500272311055</c:v>
                </c:pt>
                <c:pt idx="168">
                  <c:v>0.52384498591569539</c:v>
                </c:pt>
                <c:pt idx="169">
                  <c:v>0.53357692472803187</c:v>
                </c:pt>
                <c:pt idx="170">
                  <c:v>0.54324025129793851</c:v>
                </c:pt>
                <c:pt idx="171">
                  <c:v>0.55282427145635993</c:v>
                </c:pt>
                <c:pt idx="172">
                  <c:v>0.56231818258331945</c:v>
                </c:pt>
                <c:pt idx="173">
                  <c:v>0.57171109213446825</c:v>
                </c:pt>
                <c:pt idx="174">
                  <c:v>0.58099203680033373</c:v>
                </c:pt>
                <c:pt idx="175">
                  <c:v>0.59015000225722025</c:v>
                </c:pt>
                <c:pt idx="176">
                  <c:v>0.59917394346580155</c:v>
                </c:pt>
                <c:pt idx="177">
                  <c:v>0.60805280547055607</c:v>
                </c:pt>
                <c:pt idx="178">
                  <c:v>0.61677554465033257</c:v>
                </c:pt>
                <c:pt idx="179">
                  <c:v>0.62533115036775966</c:v>
                </c:pt>
                <c:pt idx="180">
                  <c:v>0.63370866696270289</c:v>
                </c:pt>
                <c:pt idx="181">
                  <c:v>0.64189721603253236</c:v>
                </c:pt>
                <c:pt idx="182">
                  <c:v>0.64988601893986719</c:v>
                </c:pt>
                <c:pt idx="183">
                  <c:v>0.65766441948644516</c:v>
                </c:pt>
                <c:pt idx="184">
                  <c:v>0.66522190668989811</c:v>
                </c:pt>
                <c:pt idx="185">
                  <c:v>0.67254813759868792</c:v>
                </c:pt>
                <c:pt idx="186">
                  <c:v>0.67963296007907381</c:v>
                </c:pt>
                <c:pt idx="187">
                  <c:v>0.68646643550677622</c:v>
                </c:pt>
                <c:pt idx="188">
                  <c:v>0.6930388612951659</c:v>
                </c:pt>
                <c:pt idx="189">
                  <c:v>0.69934079319114262</c:v>
                </c:pt>
                <c:pt idx="190">
                  <c:v>0.70536306726942333</c:v>
                </c:pt>
                <c:pt idx="191">
                  <c:v>0.71109682155587772</c:v>
                </c:pt>
                <c:pt idx="192">
                  <c:v>0.71653351721069369</c:v>
                </c:pt>
                <c:pt idx="193">
                  <c:v>0.72166495920250662</c:v>
                </c:pt>
                <c:pt idx="194">
                  <c:v>0.726483316405382</c:v>
                </c:pt>
                <c:pt idx="195">
                  <c:v>0.73098114105149259</c:v>
                </c:pt>
                <c:pt idx="196">
                  <c:v>0.73515138747355224</c:v>
                </c:pt>
                <c:pt idx="197">
                  <c:v>0.73898743007262979</c:v>
                </c:pt>
                <c:pt idx="198">
                  <c:v>0.74248308044877409</c:v>
                </c:pt>
                <c:pt idx="199">
                  <c:v>0.74563260363392325</c:v>
                </c:pt>
                <c:pt idx="200">
                  <c:v>0.7484307333689495</c:v>
                </c:pt>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'HedgeBedarf+01'!$AR$5:$AR$205</c:f>
              <c:numCache>
                <c:formatCode>#,#00</c:formatCode>
                <c:ptCount val="201"/>
                <c:pt idx="0">
                  <c:v>3.6072371807157381E-3</c:v>
                </c:pt>
                <c:pt idx="1">
                  <c:v>3.6961815260794667E-3</c:v>
                </c:pt>
                <c:pt idx="2">
                  <c:v>3.7869746805342412E-3</c:v>
                </c:pt>
                <c:pt idx="3">
                  <c:v>3.8796446911525777E-3</c:v>
                </c:pt>
                <c:pt idx="4">
                  <c:v>3.9742197249492111E-3</c:v>
                </c:pt>
                <c:pt idx="5">
                  <c:v>4.0707280593294346E-3</c:v>
                </c:pt>
                <c:pt idx="6">
                  <c:v>4.1691980721970624E-3</c:v>
                </c:pt>
                <c:pt idx="7">
                  <c:v>4.2696582317188411E-3</c:v>
                </c:pt>
                <c:pt idx="8">
                  <c:v>4.3721370857418068E-3</c:v>
                </c:pt>
                <c:pt idx="9">
                  <c:v>4.4766632508606991E-3</c:v>
                </c:pt>
                <c:pt idx="10">
                  <c:v>4.5832654011330517E-3</c:v>
                </c:pt>
                <c:pt idx="11">
                  <c:v>4.691972256438812E-3</c:v>
                </c:pt>
                <c:pt idx="12">
                  <c:v>4.8028125704823125E-3</c:v>
                </c:pt>
                <c:pt idx="13">
                  <c:v>4.9158151184349064E-3</c:v>
                </c:pt>
                <c:pt idx="14">
                  <c:v>5.0310086842155471E-3</c:v>
                </c:pt>
                <c:pt idx="15">
                  <c:v>5.1484220474083044E-3</c:v>
                </c:pt>
                <c:pt idx="16">
                  <c:v>5.268083969814855E-3</c:v>
                </c:pt>
                <c:pt idx="17">
                  <c:v>5.3900231816414474E-3</c:v>
                </c:pt>
                <c:pt idx="18">
                  <c:v>5.5142683673186184E-3</c:v>
                </c:pt>
                <c:pt idx="19">
                  <c:v>5.6408481509533934E-3</c:v>
                </c:pt>
                <c:pt idx="20">
                  <c:v>5.7697910814139813E-3</c:v>
                </c:pt>
                <c:pt idx="21">
                  <c:v>5.9011256170461478E-3</c:v>
                </c:pt>
                <c:pt idx="22">
                  <c:v>6.0348801100217897E-3</c:v>
                </c:pt>
                <c:pt idx="23">
                  <c:v>6.1710827903207581E-3</c:v>
                </c:pt>
                <c:pt idx="24">
                  <c:v>6.3097617493458463E-3</c:v>
                </c:pt>
                <c:pt idx="25">
                  <c:v>6.45094492317264E-3</c:v>
                </c:pt>
                <c:pt idx="26">
                  <c:v>6.5946600754360329E-3</c:v>
                </c:pt>
                <c:pt idx="27">
                  <c:v>6.7409347798544714E-3</c:v>
                </c:pt>
                <c:pt idx="28">
                  <c:v>6.8897964023946056E-3</c:v>
                </c:pt>
                <c:pt idx="29">
                  <c:v>7.0412720830792062E-3</c:v>
                </c:pt>
                <c:pt idx="30">
                  <c:v>7.1953887174404678E-3</c:v>
                </c:pt>
                <c:pt idx="31">
                  <c:v>7.3521729376225167E-3</c:v>
                </c:pt>
                <c:pt idx="32">
                  <c:v>7.511651093137066E-3</c:v>
                </c:pt>
                <c:pt idx="33">
                  <c:v>7.6738492312755317E-3</c:v>
                </c:pt>
                <c:pt idx="34">
                  <c:v>7.8387930771825574E-3</c:v>
                </c:pt>
                <c:pt idx="35">
                  <c:v>8.006508013596151E-3</c:v>
                </c:pt>
                <c:pt idx="36">
                  <c:v>8.1770190602589131E-3</c:v>
                </c:pt>
                <c:pt idx="37">
                  <c:v>8.3503508530064878E-3</c:v>
                </c:pt>
                <c:pt idx="38">
                  <c:v>8.5265276225399179E-3</c:v>
                </c:pt>
                <c:pt idx="39">
                  <c:v>8.7055731728873601E-3</c:v>
                </c:pt>
                <c:pt idx="40">
                  <c:v>8.8875108595628839E-3</c:v>
                </c:pt>
                <c:pt idx="41">
                  <c:v>9.0723635674300872E-3</c:v>
                </c:pt>
                <c:pt idx="42">
                  <c:v>9.2601536882776468E-3</c:v>
                </c:pt>
                <c:pt idx="43">
                  <c:v>9.4509030981154707E-3</c:v>
                </c:pt>
                <c:pt idx="44">
                  <c:v>9.6446331342009677E-3</c:v>
                </c:pt>
                <c:pt idx="45">
                  <c:v>9.841364571803627E-3</c:v>
                </c:pt>
                <c:pt idx="46">
                  <c:v>1.0041117600718149E-2</c:v>
                </c:pt>
                <c:pt idx="47">
                  <c:v>1.0243911801537015E-2</c:v>
                </c:pt>
                <c:pt idx="48">
                  <c:v>1.0449766121692017E-2</c:v>
                </c:pt>
                <c:pt idx="49">
                  <c:v>1.0658698851276609E-2</c:v>
                </c:pt>
                <c:pt idx="50">
                  <c:v>1.0870727598661211E-2</c:v>
                </c:pt>
                <c:pt idx="51">
                  <c:v>1.1085869265912606E-2</c:v>
                </c:pt>
                <c:pt idx="52">
                  <c:v>1.1304140024030594E-2</c:v>
                </c:pt>
                <c:pt idx="53">
                  <c:v>1.1525555288015672E-2</c:v>
                </c:pt>
                <c:pt idx="54">
                  <c:v>1.1750129691780187E-2</c:v>
                </c:pt>
                <c:pt idx="55">
                  <c:v>1.1977877062917627E-2</c:v>
                </c:pt>
                <c:pt idx="56">
                  <c:v>1.2208810397345402E-2</c:v>
                </c:pt>
                <c:pt idx="57">
                  <c:v>1.2442941833834865E-2</c:v>
                </c:pt>
                <c:pt idx="58">
                  <c:v>1.2680282628444894E-2</c:v>
                </c:pt>
                <c:pt idx="59">
                  <c:v>1.2920843128875602E-2</c:v>
                </c:pt>
                <c:pt idx="60">
                  <c:v>1.3164632748757616E-2</c:v>
                </c:pt>
                <c:pt idx="61">
                  <c:v>1.3411659941894513E-2</c:v>
                </c:pt>
                <c:pt idx="62">
                  <c:v>1.3661932176476623E-2</c:v>
                </c:pt>
                <c:pt idx="63">
                  <c:v>1.3915455909282832E-2</c:v>
                </c:pt>
                <c:pt idx="64">
                  <c:v>1.4172236559889523E-2</c:v>
                </c:pt>
                <c:pt idx="65">
                  <c:v>1.4432278484906261E-2</c:v>
                </c:pt>
                <c:pt idx="66">
                  <c:v>1.469558495225623E-2</c:v>
                </c:pt>
                <c:pt idx="67">
                  <c:v>1.4962158115521812E-2</c:v>
                </c:pt>
                <c:pt idx="68">
                  <c:v>1.5231998988376521E-2</c:v>
                </c:pt>
                <c:pt idx="69">
                  <c:v>1.5505107419122251E-2</c:v>
                </c:pt>
                <c:pt idx="70">
                  <c:v>1.5781482065353888E-2</c:v>
                </c:pt>
                <c:pt idx="71">
                  <c:v>1.6061120368773475E-2</c:v>
                </c:pt>
                <c:pt idx="72">
                  <c:v>1.6344018530174337E-2</c:v>
                </c:pt>
                <c:pt idx="73">
                  <c:v>1.6630171484618258E-2</c:v>
                </c:pt>
                <c:pt idx="74">
                  <c:v>1.6919572876829193E-2</c:v>
                </c:pt>
                <c:pt idx="75">
                  <c:v>1.7212215036824997E-2</c:v>
                </c:pt>
                <c:pt idx="76">
                  <c:v>1.7508088955811373E-2</c:v>
                </c:pt>
                <c:pt idx="77">
                  <c:v>1.7807184262362576E-2</c:v>
                </c:pt>
                <c:pt idx="78">
                  <c:v>1.8109489198911415E-2</c:v>
                </c:pt>
                <c:pt idx="79">
                  <c:v>1.8414990598573579E-2</c:v>
                </c:pt>
                <c:pt idx="80">
                  <c:v>1.8723673862332028E-2</c:v>
                </c:pt>
                <c:pt idx="81">
                  <c:v>1.9035522936604533E-2</c:v>
                </c:pt>
                <c:pt idx="82">
                  <c:v>1.9350520291220454E-2</c:v>
                </c:pt>
                <c:pt idx="83">
                  <c:v>1.9668646897833188E-2</c:v>
                </c:pt>
                <c:pt idx="84">
                  <c:v>1.9989882208792088E-2</c:v>
                </c:pt>
                <c:pt idx="85">
                  <c:v>2.0314204136500525E-2</c:v>
                </c:pt>
                <c:pt idx="86">
                  <c:v>2.0641589033287361E-2</c:v>
                </c:pt>
                <c:pt idx="87">
                  <c:v>2.0972011671815772E-2</c:v>
                </c:pt>
                <c:pt idx="88">
                  <c:v>2.1305445226057016E-2</c:v>
                </c:pt>
                <c:pt idx="89">
                  <c:v>2.164186125285638E-2</c:v>
                </c:pt>
                <c:pt idx="90">
                  <c:v>2.1981229674116014E-2</c:v>
                </c:pt>
                <c:pt idx="91">
                  <c:v>2.2323518759622095E-2</c:v>
                </c:pt>
                <c:pt idx="92">
                  <c:v>2.2668695110544021E-2</c:v>
                </c:pt>
                <c:pt idx="93">
                  <c:v>2.3016723643630388E-2</c:v>
                </c:pt>
                <c:pt idx="94">
                  <c:v>2.3367567576129147E-2</c:v>
                </c:pt>
                <c:pt idx="95">
                  <c:v>2.3721188411459822E-2</c:v>
                </c:pt>
                <c:pt idx="96">
                  <c:v>2.4077545925662039E-2</c:v>
                </c:pt>
                <c:pt idx="97">
                  <c:v>2.4436598154647993E-2</c:v>
                </c:pt>
                <c:pt idx="98">
                  <c:v>2.4798301382286156E-2</c:v>
                </c:pt>
                <c:pt idx="99">
                  <c:v>2.5162610129340245E-2</c:v>
                </c:pt>
                <c:pt idx="100">
                  <c:v>2.5529477143290468E-2</c:v>
                </c:pt>
                <c:pt idx="101">
                  <c:v>2.5898853389063996E-2</c:v>
                </c:pt>
                <c:pt idx="102">
                  <c:v>2.6270688040697893E-2</c:v>
                </c:pt>
                <c:pt idx="103">
                  <c:v>2.6644928473960834E-2</c:v>
                </c:pt>
                <c:pt idx="104">
                  <c:v>2.7021520259959762E-2</c:v>
                </c:pt>
                <c:pt idx="105">
                  <c:v>2.7400407159753754E-2</c:v>
                </c:pt>
                <c:pt idx="106">
                  <c:v>2.7781531120000445E-2</c:v>
                </c:pt>
                <c:pt idx="107">
                  <c:v>2.8164832269659979E-2</c:v>
                </c:pt>
                <c:pt idx="108">
                  <c:v>2.8550248917777687E-2</c:v>
                </c:pt>
                <c:pt idx="109">
                  <c:v>2.8937717552369409E-2</c:v>
                </c:pt>
                <c:pt idx="110">
                  <c:v>2.9327172840432979E-2</c:v>
                </c:pt>
                <c:pt idx="111">
                  <c:v>2.9718547629105797E-2</c:v>
                </c:pt>
                <c:pt idx="112">
                  <c:v>3.0111772947990501E-2</c:v>
                </c:pt>
                <c:pt idx="113">
                  <c:v>3.0506778012670842E-2</c:v>
                </c:pt>
                <c:pt idx="114">
                  <c:v>3.0903490229435549E-2</c:v>
                </c:pt>
                <c:pt idx="115">
                  <c:v>3.1301835201230657E-2</c:v>
                </c:pt>
                <c:pt idx="116">
                  <c:v>3.1701736734860056E-2</c:v>
                </c:pt>
                <c:pt idx="117">
                  <c:v>3.2103116849450185E-2</c:v>
                </c:pt>
                <c:pt idx="118">
                  <c:v>3.2505895786196885E-2</c:v>
                </c:pt>
                <c:pt idx="119">
                  <c:v>3.2909992019412179E-2</c:v>
                </c:pt>
                <c:pt idx="120">
                  <c:v>3.3315322268884104E-2</c:v>
                </c:pt>
                <c:pt idx="121">
                  <c:v>3.3721801513565422E-2</c:v>
                </c:pt>
                <c:pt idx="122">
                  <c:v>3.4129343006606229E-2</c:v>
                </c:pt>
                <c:pt idx="123">
                  <c:v>3.4537858291740796E-2</c:v>
                </c:pt>
                <c:pt idx="124">
                  <c:v>3.4947257221041868E-2</c:v>
                </c:pt>
                <c:pt idx="125">
                  <c:v>3.5357447974054233E-2</c:v>
                </c:pt>
                <c:pt idx="126">
                  <c:v>3.5768337078315261E-2</c:v>
                </c:pt>
                <c:pt idx="127">
                  <c:v>3.6179829431272258E-2</c:v>
                </c:pt>
                <c:pt idx="128">
                  <c:v>3.6591828323605406E-2</c:v>
                </c:pt>
                <c:pt idx="129">
                  <c:v>3.7004235463960679E-2</c:v>
                </c:pt>
                <c:pt idx="130">
                  <c:v>3.7416951005099161E-2</c:v>
                </c:pt>
                <c:pt idx="131">
                  <c:v>3.7829873571468275E-2</c:v>
                </c:pt>
                <c:pt idx="132">
                  <c:v>3.8242900288195526E-2</c:v>
                </c:pt>
                <c:pt idx="133">
                  <c:v>3.8655926811507847E-2</c:v>
                </c:pt>
                <c:pt idx="134">
                  <c:v>3.9068847360578092E-2</c:v>
                </c:pt>
                <c:pt idx="135">
                  <c:v>3.9481554750795803E-2</c:v>
                </c:pt>
                <c:pt idx="136">
                  <c:v>3.9893940428461262E-2</c:v>
                </c:pt>
                <c:pt idx="137">
                  <c:v>4.0305894506900614E-2</c:v>
                </c:pt>
                <c:pt idx="138">
                  <c:v>4.0717305803995081E-2</c:v>
                </c:pt>
                <c:pt idx="139">
                  <c:v>4.1128061881119962E-2</c:v>
                </c:pt>
                <c:pt idx="140">
                  <c:v>4.1538049083484796E-2</c:v>
                </c:pt>
                <c:pt idx="141">
                  <c:v>4.1947152581867556E-2</c:v>
                </c:pt>
                <c:pt idx="142">
                  <c:v>4.2355256415730444E-2</c:v>
                </c:pt>
                <c:pt idx="143">
                  <c:v>4.2762243537706461E-2</c:v>
                </c:pt>
                <c:pt idx="144">
                  <c:v>4.3167995859445106E-2</c:v>
                </c:pt>
                <c:pt idx="145">
                  <c:v>4.3572394298799964E-2</c:v>
                </c:pt>
                <c:pt idx="146">
                  <c:v>4.3975318828343504E-2</c:v>
                </c:pt>
                <c:pt idx="147">
                  <c:v>4.4376648525192589E-2</c:v>
                </c:pt>
                <c:pt idx="148">
                  <c:v>4.4776261622123455E-2</c:v>
                </c:pt>
                <c:pt idx="149">
                  <c:v>4.5174035559956631E-2</c:v>
                </c:pt>
                <c:pt idx="150">
                  <c:v>4.5569847041191242E-2</c:v>
                </c:pt>
                <c:pt idx="151">
                  <c:v>4.5963572084862521E-2</c:v>
                </c:pt>
                <c:pt idx="152">
                  <c:v>4.6355086082599063E-2</c:v>
                </c:pt>
                <c:pt idx="153">
                  <c:v>4.6744263855854222E-2</c:v>
                </c:pt>
                <c:pt idx="154">
                  <c:v>4.7130979714281464E-2</c:v>
                </c:pt>
                <c:pt idx="155">
                  <c:v>4.7515107515225433E-2</c:v>
                </c:pt>
                <c:pt idx="156">
                  <c:v>4.7896520724298744E-2</c:v>
                </c:pt>
                <c:pt idx="157">
                  <c:v>4.8275092477010083E-2</c:v>
                </c:pt>
                <c:pt idx="158">
                  <c:v>4.8650695641410599E-2</c:v>
                </c:pt>
                <c:pt idx="159">
                  <c:v>4.902320288172464E-2</c:v>
                </c:pt>
                <c:pt idx="160">
                  <c:v>4.9392486722925552E-2</c:v>
                </c:pt>
                <c:pt idx="161">
                  <c:v>4.9758419616219907E-2</c:v>
                </c:pt>
                <c:pt idx="162">
                  <c:v>5.0120874005401217E-2</c:v>
                </c:pt>
                <c:pt idx="163">
                  <c:v>5.0479722394030348E-2</c:v>
                </c:pt>
                <c:pt idx="164">
                  <c:v>5.0834837413401224E-2</c:v>
                </c:pt>
                <c:pt idx="165">
                  <c:v>5.1186091891249522E-2</c:v>
                </c:pt>
                <c:pt idx="166">
                  <c:v>5.1533358921156701E-2</c:v>
                </c:pt>
                <c:pt idx="167">
                  <c:v>5.1876511932605084E-2</c:v>
                </c:pt>
                <c:pt idx="168">
                  <c:v>5.2215424761636722E-2</c:v>
                </c:pt>
                <c:pt idx="169">
                  <c:v>5.2549971722065728E-2</c:v>
                </c:pt>
                <c:pt idx="170">
                  <c:v>5.2880027677195331E-2</c:v>
                </c:pt>
                <c:pt idx="171">
                  <c:v>5.3205468111989285E-2</c:v>
                </c:pt>
                <c:pt idx="172">
                  <c:v>5.3526169205643716E-2</c:v>
                </c:pt>
                <c:pt idx="173">
                  <c:v>5.3842007904507397E-2</c:v>
                </c:pt>
                <c:pt idx="174">
                  <c:v>5.4152861995296772E-2</c:v>
                </c:pt>
                <c:pt idx="175">
                  <c:v>5.4458610178549083E-2</c:v>
                </c:pt>
                <c:pt idx="176">
                  <c:v>5.4759132142258082E-2</c:v>
                </c:pt>
                <c:pt idx="177">
                  <c:v>5.5054308635636276E-2</c:v>
                </c:pt>
                <c:pt idx="178">
                  <c:v>5.5344021542944301E-2</c:v>
                </c:pt>
                <c:pt idx="179">
                  <c:v>5.5628153957329354E-2</c:v>
                </c:pt>
                <c:pt idx="180">
                  <c:v>5.5906590254614232E-2</c:v>
                </c:pt>
                <c:pt idx="181">
                  <c:v>5.6179216166975299E-2</c:v>
                </c:pt>
                <c:pt idx="182">
                  <c:v>5.6445918856449596E-2</c:v>
                </c:pt>
                <c:pt idx="183">
                  <c:v>5.6706586988210197E-2</c:v>
                </c:pt>
                <c:pt idx="184">
                  <c:v>5.6961110803547155E-2</c:v>
                </c:pt>
                <c:pt idx="185">
                  <c:v>5.72093821924919E-2</c:v>
                </c:pt>
                <c:pt idx="186">
                  <c:v>5.7451294766023696E-2</c:v>
                </c:pt>
                <c:pt idx="187">
                  <c:v>5.7686743927793438E-2</c:v>
                </c:pt>
                <c:pt idx="188">
                  <c:v>5.7915626945302626E-2</c:v>
                </c:pt>
                <c:pt idx="189">
                  <c:v>5.8137843020474381E-2</c:v>
                </c:pt>
                <c:pt idx="190">
                  <c:v>5.8353293359552041E-2</c:v>
                </c:pt>
                <c:pt idx="191">
                  <c:v>5.8561881242262248E-2</c:v>
                </c:pt>
                <c:pt idx="192">
                  <c:v>5.8763512090179382E-2</c:v>
                </c:pt>
                <c:pt idx="193">
                  <c:v>5.8958093534226916E-2</c:v>
                </c:pt>
                <c:pt idx="194">
                  <c:v>5.9145535481252766E-2</c:v>
                </c:pt>
                <c:pt idx="195">
                  <c:v>5.932575017961602E-2</c:v>
                </c:pt>
                <c:pt idx="196">
                  <c:v>5.9498652283721233E-2</c:v>
                </c:pt>
                <c:pt idx="197">
                  <c:v>5.9664158917438127E-2</c:v>
                </c:pt>
                <c:pt idx="198">
                  <c:v>5.9822189736345378E-2</c:v>
                </c:pt>
                <c:pt idx="199">
                  <c:v>5.9972666988735671E-2</c:v>
                </c:pt>
                <c:pt idx="200">
                  <c:v>6.0115515575321854E-2</c:v>
                </c:pt>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3BB02D9-68B0-4A01-A23D-0AEA01FE0749}">
  <sheetPr codeName="Diagramm1"/>
  <sheetViews>
    <sheetView zoomScale="92" workbookViewId="0" zoomToFit="1"/>
  </sheetViews>
  <pageMargins left="0.7" right="0.7" top="0.78740157499999996" bottom="0.78740157499999996"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3DCCCF1-44DE-4471-962A-0B11D1053BFF}">
  <sheetPr codeName="Diagramm2"/>
  <sheetViews>
    <sheetView zoomScale="92" workbookViewId="0" zoomToFit="1"/>
  </sheetViews>
  <pageMargins left="0.7" right="0.7" top="0.78740157499999996" bottom="0.78740157499999996" header="0.3" footer="0.3"/>
  <pageSetup paperSize="9" orientation="landscape" r:id="rId1"/>
  <drawing r:id="rId2"/>
</chartsheet>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2.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1.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2" name="Gerader Verbinder 1">
          <a:extLst>
            <a:ext uri="{FF2B5EF4-FFF2-40B4-BE49-F238E27FC236}">
              <a16:creationId xmlns:a16="http://schemas.microsoft.com/office/drawing/2014/main" id="{00000000-0008-0000-0100-000002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2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2</xdr:row>
          <xdr:rowOff>95250</xdr:rowOff>
        </xdr:from>
        <xdr:to>
          <xdr:col>12</xdr:col>
          <xdr:colOff>19050</xdr:colOff>
          <xdr:row>3</xdr:row>
          <xdr:rowOff>276225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104775</xdr:rowOff>
        </xdr:from>
        <xdr:to>
          <xdr:col>11</xdr:col>
          <xdr:colOff>781050</xdr:colOff>
          <xdr:row>0</xdr:row>
          <xdr:rowOff>466725</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628650</xdr:rowOff>
        </xdr:from>
        <xdr:to>
          <xdr:col>12</xdr:col>
          <xdr:colOff>19050</xdr:colOff>
          <xdr:row>2</xdr:row>
          <xdr:rowOff>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752475</xdr:colOff>
          <xdr:row>0</xdr:row>
          <xdr:rowOff>609600</xdr:rowOff>
        </xdr:from>
        <xdr:to>
          <xdr:col>34</xdr:col>
          <xdr:colOff>704850</xdr:colOff>
          <xdr:row>2</xdr:row>
          <xdr:rowOff>19050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xdr:row>
          <xdr:rowOff>200025</xdr:rowOff>
        </xdr:from>
        <xdr:to>
          <xdr:col>34</xdr:col>
          <xdr:colOff>762000</xdr:colOff>
          <xdr:row>6</xdr:row>
          <xdr:rowOff>171450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2</xdr:row>
          <xdr:rowOff>152400</xdr:rowOff>
        </xdr:from>
        <xdr:to>
          <xdr:col>34</xdr:col>
          <xdr:colOff>676275</xdr:colOff>
          <xdr:row>4</xdr:row>
          <xdr:rowOff>57150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3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180975</xdr:rowOff>
        </xdr:from>
        <xdr:to>
          <xdr:col>12</xdr:col>
          <xdr:colOff>19050</xdr:colOff>
          <xdr:row>6</xdr:row>
          <xdr:rowOff>171450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933450</xdr:colOff>
          <xdr:row>0</xdr:row>
          <xdr:rowOff>123825</xdr:rowOff>
        </xdr:from>
        <xdr:to>
          <xdr:col>15</xdr:col>
          <xdr:colOff>571500</xdr:colOff>
          <xdr:row>0</xdr:row>
          <xdr:rowOff>438150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0</xdr:row>
          <xdr:rowOff>123825</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xdr:colOff>
          <xdr:row>0</xdr:row>
          <xdr:rowOff>104775</xdr:rowOff>
        </xdr:from>
        <xdr:to>
          <xdr:col>34</xdr:col>
          <xdr:colOff>742950</xdr:colOff>
          <xdr:row>0</xdr:row>
          <xdr:rowOff>476250</xdr:rowOff>
        </xdr:to>
        <xdr:sp macro="" textlink="">
          <xdr:nvSpPr>
            <xdr:cNvPr id="2058" name="VerfallsWoche"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5</xdr:row>
          <xdr:rowOff>28575</xdr:rowOff>
        </xdr:from>
        <xdr:to>
          <xdr:col>13</xdr:col>
          <xdr:colOff>28575</xdr:colOff>
          <xdr:row>6</xdr:row>
          <xdr:rowOff>200025</xdr:rowOff>
        </xdr:to>
        <xdr:sp macro="" textlink="">
          <xdr:nvSpPr>
            <xdr:cNvPr id="2059" name="Prof"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6</xdr:row>
          <xdr:rowOff>285750</xdr:rowOff>
        </xdr:from>
        <xdr:to>
          <xdr:col>13</xdr:col>
          <xdr:colOff>19050</xdr:colOff>
          <xdr:row>8</xdr:row>
          <xdr:rowOff>85725</xdr:rowOff>
        </xdr:to>
        <xdr:sp macro="" textlink="">
          <xdr:nvSpPr>
            <xdr:cNvPr id="2060" name="MailButton"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1050925</xdr:colOff>
      <xdr:row>6</xdr:row>
      <xdr:rowOff>190500</xdr:rowOff>
    </xdr:from>
    <xdr:to>
      <xdr:col>8</xdr:col>
      <xdr:colOff>730250</xdr:colOff>
      <xdr:row>51</xdr:row>
      <xdr:rowOff>31751</xdr:rowOff>
    </xdr:to>
    <xdr:graphicFrame macro="">
      <xdr:nvGraphicFramePr>
        <xdr:cNvPr id="2" name="Diagramm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7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7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4082142" cy="748394"/>
    <xdr:sp macro="" textlink="">
      <xdr:nvSpPr>
        <xdr:cNvPr id="7" name="Textfeld 6">
          <a:extLst>
            <a:ext uri="{FF2B5EF4-FFF2-40B4-BE49-F238E27FC236}">
              <a16:creationId xmlns:a16="http://schemas.microsoft.com/office/drawing/2014/main" id="{00000000-0008-0000-0700-000007000000}"/>
            </a:ext>
          </a:extLst>
        </xdr:cNvPr>
        <xdr:cNvSpPr txBox="1"/>
      </xdr:nvSpPr>
      <xdr:spPr>
        <a:xfrm>
          <a:off x="3855358" y="2251982"/>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7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51</xdr:row>
      <xdr:rowOff>63500</xdr:rowOff>
    </xdr:to>
    <xdr:sp macro="" textlink="">
      <xdr:nvSpPr>
        <xdr:cNvPr id="3" name="Rechteck 2">
          <a:extLst>
            <a:ext uri="{FF2B5EF4-FFF2-40B4-BE49-F238E27FC236}">
              <a16:creationId xmlns:a16="http://schemas.microsoft.com/office/drawing/2014/main" id="{00000000-0008-0000-07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6</xdr:row>
      <xdr:rowOff>190500</xdr:rowOff>
    </xdr:from>
    <xdr:to>
      <xdr:col>9</xdr:col>
      <xdr:colOff>0</xdr:colOff>
      <xdr:row>50</xdr:row>
      <xdr:rowOff>349250</xdr:rowOff>
    </xdr:to>
    <xdr:graphicFrame macro="">
      <xdr:nvGraphicFramePr>
        <xdr:cNvPr id="2" name="Diagramm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108857</xdr:colOff>
      <xdr:row>6</xdr:row>
      <xdr:rowOff>108857</xdr:rowOff>
    </xdr:from>
    <xdr:ext cx="3971017" cy="748394"/>
    <xdr:sp macro="" textlink="">
      <xdr:nvSpPr>
        <xdr:cNvPr id="5" name="Textfeld 4">
          <a:extLst>
            <a:ext uri="{FF2B5EF4-FFF2-40B4-BE49-F238E27FC236}">
              <a16:creationId xmlns:a16="http://schemas.microsoft.com/office/drawing/2014/main" id="{00000000-0008-0000-0800-000005000000}"/>
            </a:ext>
          </a:extLst>
        </xdr:cNvPr>
        <xdr:cNvSpPr txBox="1"/>
      </xdr:nvSpPr>
      <xdr:spPr>
        <a:xfrm>
          <a:off x="3855357" y="2251982"/>
          <a:ext cx="3971017"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8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15875</xdr:colOff>
      <xdr:row>6</xdr:row>
      <xdr:rowOff>15875</xdr:rowOff>
    </xdr:from>
    <xdr:to>
      <xdr:col>9</xdr:col>
      <xdr:colOff>15875</xdr:colOff>
      <xdr:row>9</xdr:row>
      <xdr:rowOff>15875</xdr:rowOff>
    </xdr:to>
    <xdr:cxnSp macro="">
      <xdr:nvCxnSpPr>
        <xdr:cNvPr id="9" name="Gerader Verbinder 8">
          <a:extLst>
            <a:ext uri="{FF2B5EF4-FFF2-40B4-BE49-F238E27FC236}">
              <a16:creationId xmlns:a16="http://schemas.microsoft.com/office/drawing/2014/main" id="{00000000-0008-0000-0800-000009000000}"/>
            </a:ext>
          </a:extLst>
        </xdr:cNvPr>
        <xdr:cNvCxnSpPr/>
      </xdr:nvCxnSpPr>
      <xdr:spPr>
        <a:xfrm>
          <a:off x="7810500" y="2159000"/>
          <a:ext cx="0" cy="936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31746</xdr:colOff>
      <xdr:row>5</xdr:row>
      <xdr:rowOff>127001</xdr:rowOff>
    </xdr:from>
    <xdr:to>
      <xdr:col>30</xdr:col>
      <xdr:colOff>555621</xdr:colOff>
      <xdr:row>8</xdr:row>
      <xdr:rowOff>381001</xdr:rowOff>
    </xdr:to>
    <xdr:sp macro="" textlink="$AB$6">
      <xdr:nvSpPr>
        <xdr:cNvPr id="8" name="Textfeld 7">
          <a:extLst>
            <a:ext uri="{FF2B5EF4-FFF2-40B4-BE49-F238E27FC236}">
              <a16:creationId xmlns:a16="http://schemas.microsoft.com/office/drawing/2014/main" id="{00000000-0008-0000-0800-000008000000}"/>
            </a:ext>
          </a:extLst>
        </xdr:cNvPr>
        <xdr:cNvSpPr txBox="1"/>
      </xdr:nvSpPr>
      <xdr:spPr>
        <a:xfrm rot="5400000">
          <a:off x="25058684" y="2230438"/>
          <a:ext cx="1714500" cy="523875"/>
        </a:xfrm>
        <a:prstGeom prst="rect">
          <a:avLst/>
        </a:prstGeom>
        <a:solidFill>
          <a:srgbClr val="B2B2B2">
            <a:alpha val="6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3C8494-1432-4C11-8A14-821E7CEF1444}" type="TxLink">
            <a:rPr lang="en-US" sz="1100" b="0" i="0" u="none" strike="noStrike">
              <a:solidFill>
                <a:srgbClr val="000000"/>
              </a:solidFill>
              <a:latin typeface="Calibri"/>
              <a:cs typeface="Calibri"/>
            </a:rPr>
            <a:pPr algn="l"/>
            <a:t>9986     Put    68811</a:t>
          </a:fld>
          <a:endParaRPr lang="de-DE" sz="1100"/>
        </a:p>
      </xdr:txBody>
    </xdr:sp>
    <xdr:clientData/>
  </xdr:twoCellAnchor>
  <xdr:twoCellAnchor>
    <xdr:from>
      <xdr:col>5</xdr:col>
      <xdr:colOff>523875</xdr:colOff>
      <xdr:row>53</xdr:row>
      <xdr:rowOff>79375</xdr:rowOff>
    </xdr:from>
    <xdr:to>
      <xdr:col>5</xdr:col>
      <xdr:colOff>717550</xdr:colOff>
      <xdr:row>53</xdr:row>
      <xdr:rowOff>149225</xdr:rowOff>
    </xdr:to>
    <xdr:sp macro="" textlink="">
      <xdr:nvSpPr>
        <xdr:cNvPr id="14" name="Rechteck 13">
          <a:extLst>
            <a:ext uri="{FF2B5EF4-FFF2-40B4-BE49-F238E27FC236}">
              <a16:creationId xmlns:a16="http://schemas.microsoft.com/office/drawing/2014/main" id="{00000000-0008-0000-0800-00000E000000}"/>
            </a:ext>
          </a:extLst>
        </xdr:cNvPr>
        <xdr:cNvSpPr/>
      </xdr:nvSpPr>
      <xdr:spPr>
        <a:xfrm>
          <a:off x="5032375" y="14557375"/>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523875</xdr:colOff>
      <xdr:row>54</xdr:row>
      <xdr:rowOff>98425</xdr:rowOff>
    </xdr:from>
    <xdr:to>
      <xdr:col>5</xdr:col>
      <xdr:colOff>717550</xdr:colOff>
      <xdr:row>54</xdr:row>
      <xdr:rowOff>168275</xdr:rowOff>
    </xdr:to>
    <xdr:sp macro="" textlink="">
      <xdr:nvSpPr>
        <xdr:cNvPr id="15" name="Rechteck 14">
          <a:extLst>
            <a:ext uri="{FF2B5EF4-FFF2-40B4-BE49-F238E27FC236}">
              <a16:creationId xmlns:a16="http://schemas.microsoft.com/office/drawing/2014/main" id="{00000000-0008-0000-0800-00000F000000}"/>
            </a:ext>
          </a:extLst>
        </xdr:cNvPr>
        <xdr:cNvSpPr/>
      </xdr:nvSpPr>
      <xdr:spPr>
        <a:xfrm>
          <a:off x="5032375" y="1481455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105833</xdr:colOff>
      <xdr:row>50</xdr:row>
      <xdr:rowOff>74084</xdr:rowOff>
    </xdr:from>
    <xdr:to>
      <xdr:col>0</xdr:col>
      <xdr:colOff>656166</xdr:colOff>
      <xdr:row>50</xdr:row>
      <xdr:rowOff>254000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a:xfrm>
          <a:off x="105833" y="13440834"/>
          <a:ext cx="550333" cy="179916"/>
        </a:xfrm>
        <a:prstGeom prst="rect">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31</xdr:col>
      <xdr:colOff>358775</xdr:colOff>
      <xdr:row>8</xdr:row>
      <xdr:rowOff>225425</xdr:rowOff>
    </xdr:from>
    <xdr:to>
      <xdr:col>33</xdr:col>
      <xdr:colOff>454025</xdr:colOff>
      <xdr:row>50</xdr:row>
      <xdr:rowOff>304800</xdr:rowOff>
    </xdr:to>
    <xdr:graphicFrame macro="">
      <xdr:nvGraphicFramePr>
        <xdr:cNvPr id="4" name="Diagramm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6</xdr:row>
      <xdr:rowOff>190499</xdr:rowOff>
    </xdr:from>
    <xdr:to>
      <xdr:col>9</xdr:col>
      <xdr:colOff>0</xdr:colOff>
      <xdr:row>51</xdr:row>
      <xdr:rowOff>95249</xdr:rowOff>
    </xdr:to>
    <xdr:graphicFrame macro="">
      <xdr:nvGraphicFramePr>
        <xdr:cNvPr id="2" name="Diagramm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637268</xdr:colOff>
      <xdr:row>27</xdr:row>
      <xdr:rowOff>190499</xdr:rowOff>
    </xdr:from>
    <xdr:to>
      <xdr:col>21</xdr:col>
      <xdr:colOff>224517</xdr:colOff>
      <xdr:row>27</xdr:row>
      <xdr:rowOff>190499</xdr:rowOff>
    </xdr:to>
    <xdr:cxnSp macro="">
      <xdr:nvCxnSpPr>
        <xdr:cNvPr id="3" name="Gerade Verbindung mit Pfeil 2">
          <a:extLst>
            <a:ext uri="{FF2B5EF4-FFF2-40B4-BE49-F238E27FC236}">
              <a16:creationId xmlns:a16="http://schemas.microsoft.com/office/drawing/2014/main" id="{00000000-0008-0000-0900-000003000000}"/>
            </a:ext>
          </a:extLst>
        </xdr:cNvPr>
        <xdr:cNvCxnSpPr/>
      </xdr:nvCxnSpPr>
      <xdr:spPr>
        <a:xfrm flipH="1">
          <a:off x="17385393" y="755649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3918858" cy="748394"/>
    <xdr:sp macro="" textlink="">
      <xdr:nvSpPr>
        <xdr:cNvPr id="5" name="Textfeld 4">
          <a:extLst>
            <a:ext uri="{FF2B5EF4-FFF2-40B4-BE49-F238E27FC236}">
              <a16:creationId xmlns:a16="http://schemas.microsoft.com/office/drawing/2014/main" id="{00000000-0008-0000-0900-000005000000}"/>
            </a:ext>
          </a:extLst>
        </xdr:cNvPr>
        <xdr:cNvSpPr txBox="1"/>
      </xdr:nvSpPr>
      <xdr:spPr>
        <a:xfrm>
          <a:off x="3861708" y="2261507"/>
          <a:ext cx="3918858"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5</xdr:col>
      <xdr:colOff>365125</xdr:colOff>
      <xdr:row>53</xdr:row>
      <xdr:rowOff>88900</xdr:rowOff>
    </xdr:from>
    <xdr:to>
      <xdr:col>5</xdr:col>
      <xdr:colOff>558800</xdr:colOff>
      <xdr:row>53</xdr:row>
      <xdr:rowOff>158750</xdr:rowOff>
    </xdr:to>
    <xdr:sp macro="" textlink="">
      <xdr:nvSpPr>
        <xdr:cNvPr id="6" name="Rechteck 5">
          <a:extLst>
            <a:ext uri="{FF2B5EF4-FFF2-40B4-BE49-F238E27FC236}">
              <a16:creationId xmlns:a16="http://schemas.microsoft.com/office/drawing/2014/main" id="{00000000-0008-0000-0900-000006000000}"/>
            </a:ext>
          </a:extLst>
        </xdr:cNvPr>
        <xdr:cNvSpPr/>
      </xdr:nvSpPr>
      <xdr:spPr>
        <a:xfrm>
          <a:off x="4886325" y="143065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365125</xdr:colOff>
      <xdr:row>54</xdr:row>
      <xdr:rowOff>107950</xdr:rowOff>
    </xdr:from>
    <xdr:to>
      <xdr:col>5</xdr:col>
      <xdr:colOff>558800</xdr:colOff>
      <xdr:row>54</xdr:row>
      <xdr:rowOff>177800</xdr:rowOff>
    </xdr:to>
    <xdr:sp macro="" textlink="">
      <xdr:nvSpPr>
        <xdr:cNvPr id="7" name="Rechteck 6">
          <a:extLst>
            <a:ext uri="{FF2B5EF4-FFF2-40B4-BE49-F238E27FC236}">
              <a16:creationId xmlns:a16="http://schemas.microsoft.com/office/drawing/2014/main" id="{00000000-0008-0000-0900-000007000000}"/>
            </a:ext>
          </a:extLst>
        </xdr:cNvPr>
        <xdr:cNvSpPr/>
      </xdr:nvSpPr>
      <xdr:spPr>
        <a:xfrm>
          <a:off x="4886325" y="1456690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17</xdr:col>
      <xdr:colOff>155575</xdr:colOff>
      <xdr:row>31</xdr:row>
      <xdr:rowOff>104775</xdr:rowOff>
    </xdr:from>
    <xdr:to>
      <xdr:col>24</xdr:col>
      <xdr:colOff>60325</xdr:colOff>
      <xdr:row>31</xdr:row>
      <xdr:rowOff>120650</xdr:rowOff>
    </xdr:to>
    <xdr:cxnSp macro="">
      <xdr:nvCxnSpPr>
        <xdr:cNvPr id="8" name="Gerader Verbinder 7">
          <a:extLst>
            <a:ext uri="{FF2B5EF4-FFF2-40B4-BE49-F238E27FC236}">
              <a16:creationId xmlns:a16="http://schemas.microsoft.com/office/drawing/2014/main" id="{00000000-0008-0000-0900-000008000000}"/>
            </a:ext>
          </a:extLst>
        </xdr:cNvPr>
        <xdr:cNvCxnSpPr/>
      </xdr:nvCxnSpPr>
      <xdr:spPr>
        <a:xfrm flipV="1">
          <a:off x="14617700" y="8423275"/>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5" name="Textfeld 4">
          <a:extLst>
            <a:ext uri="{FF2B5EF4-FFF2-40B4-BE49-F238E27FC236}">
              <a16:creationId xmlns:a16="http://schemas.microsoft.com/office/drawing/2014/main" id="{00000000-0008-0000-0A00-000005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A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7" name="Rechteck 6">
          <a:extLst>
            <a:ext uri="{FF2B5EF4-FFF2-40B4-BE49-F238E27FC236}">
              <a16:creationId xmlns:a16="http://schemas.microsoft.com/office/drawing/2014/main" id="{00000000-0008-0000-0A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396875</xdr:colOff>
      <xdr:row>9</xdr:row>
      <xdr:rowOff>63499</xdr:rowOff>
    </xdr:from>
    <xdr:to>
      <xdr:col>8</xdr:col>
      <xdr:colOff>752475</xdr:colOff>
      <xdr:row>30</xdr:row>
      <xdr:rowOff>206374</xdr:rowOff>
    </xdr:to>
    <xdr:graphicFrame macro="">
      <xdr:nvGraphicFramePr>
        <xdr:cNvPr id="2" name="Diagramm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381000</xdr:colOff>
      <xdr:row>5</xdr:row>
      <xdr:rowOff>620032</xdr:rowOff>
    </xdr:from>
    <xdr:ext cx="4143375" cy="748394"/>
    <xdr:sp macro="" textlink="">
      <xdr:nvSpPr>
        <xdr:cNvPr id="3" name="Textfeld 2">
          <a:extLst>
            <a:ext uri="{FF2B5EF4-FFF2-40B4-BE49-F238E27FC236}">
              <a16:creationId xmlns:a16="http://schemas.microsoft.com/office/drawing/2014/main" id="{00000000-0008-0000-0B00-000003000000}"/>
            </a:ext>
          </a:extLst>
        </xdr:cNvPr>
        <xdr:cNvSpPr txBox="1"/>
      </xdr:nvSpPr>
      <xdr:spPr>
        <a:xfrm>
          <a:off x="4133850" y="2134507"/>
          <a:ext cx="4143375"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18</xdr:col>
      <xdr:colOff>127000</xdr:colOff>
      <xdr:row>15</xdr:row>
      <xdr:rowOff>127000</xdr:rowOff>
    </xdr:from>
    <xdr:to>
      <xdr:col>25</xdr:col>
      <xdr:colOff>31750</xdr:colOff>
      <xdr:row>15</xdr:row>
      <xdr:rowOff>142875</xdr:rowOff>
    </xdr:to>
    <xdr:cxnSp macro="">
      <xdr:nvCxnSpPr>
        <xdr:cNvPr id="4" name="Gerader Verbinder 3">
          <a:extLst>
            <a:ext uri="{FF2B5EF4-FFF2-40B4-BE49-F238E27FC236}">
              <a16:creationId xmlns:a16="http://schemas.microsoft.com/office/drawing/2014/main" id="{00000000-0008-0000-0B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0B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3" name="Textfeld 2">
          <a:extLst>
            <a:ext uri="{FF2B5EF4-FFF2-40B4-BE49-F238E27FC236}">
              <a16:creationId xmlns:a16="http://schemas.microsoft.com/office/drawing/2014/main" id="{00000000-0008-0000-0C00-000003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4" name="Gerader Verbinder 3">
          <a:extLst>
            <a:ext uri="{FF2B5EF4-FFF2-40B4-BE49-F238E27FC236}">
              <a16:creationId xmlns:a16="http://schemas.microsoft.com/office/drawing/2014/main" id="{00000000-0008-0000-0C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0C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32</xdr:row>
      <xdr:rowOff>58207</xdr:rowOff>
    </xdr:from>
    <xdr:to>
      <xdr:col>6</xdr:col>
      <xdr:colOff>759882</xdr:colOff>
      <xdr:row>32</xdr:row>
      <xdr:rowOff>128057</xdr:rowOff>
    </xdr:to>
    <xdr:sp macro="" textlink="">
      <xdr:nvSpPr>
        <xdr:cNvPr id="6" name="Rechteck 5">
          <a:extLst>
            <a:ext uri="{FF2B5EF4-FFF2-40B4-BE49-F238E27FC236}">
              <a16:creationId xmlns:a16="http://schemas.microsoft.com/office/drawing/2014/main" id="{00000000-0008-0000-0C00-000006000000}"/>
            </a:ext>
          </a:extLst>
        </xdr:cNvPr>
        <xdr:cNvSpPr/>
      </xdr:nvSpPr>
      <xdr:spPr>
        <a:xfrm>
          <a:off x="5847290" y="14821957"/>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33</xdr:row>
      <xdr:rowOff>124882</xdr:rowOff>
    </xdr:from>
    <xdr:to>
      <xdr:col>6</xdr:col>
      <xdr:colOff>759882</xdr:colOff>
      <xdr:row>33</xdr:row>
      <xdr:rowOff>194732</xdr:rowOff>
    </xdr:to>
    <xdr:sp macro="" textlink="">
      <xdr:nvSpPr>
        <xdr:cNvPr id="7" name="Rechteck 6">
          <a:extLst>
            <a:ext uri="{FF2B5EF4-FFF2-40B4-BE49-F238E27FC236}">
              <a16:creationId xmlns:a16="http://schemas.microsoft.com/office/drawing/2014/main" id="{00000000-0008-0000-0C00-000007000000}"/>
            </a:ext>
          </a:extLst>
        </xdr:cNvPr>
        <xdr:cNvSpPr/>
      </xdr:nvSpPr>
      <xdr:spPr>
        <a:xfrm>
          <a:off x="5847290" y="15079132"/>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0.49596</cdr:x>
      <cdr:y>0.19546</cdr:y>
    </cdr:from>
    <cdr:to>
      <cdr:x>0.49738</cdr:x>
      <cdr:y>0.26597</cdr:y>
    </cdr:to>
    <cdr:cxnSp macro="">
      <cdr:nvCxnSpPr>
        <cdr:cNvPr id="2" name="Gerade Verbindung mit Pfeil 1">
          <a:extLst xmlns:a="http://schemas.openxmlformats.org/drawingml/2006/main">
            <a:ext uri="{FF2B5EF4-FFF2-40B4-BE49-F238E27FC236}">
              <a16:creationId xmlns:a16="http://schemas.microsoft.com/office/drawing/2014/main" id="{00000000-0008-0000-0000-000004000000}"/>
            </a:ext>
          </a:extLst>
        </cdr:cNvPr>
        <cdr:cNvCxnSpPr/>
      </cdr:nvCxnSpPr>
      <cdr:spPr>
        <a:xfrm xmlns:a="http://schemas.openxmlformats.org/drawingml/2006/main" flipH="1">
          <a:off x="4588468" y="1175068"/>
          <a:ext cx="13138" cy="423883"/>
        </a:xfrm>
        <a:prstGeom xmlns:a="http://schemas.openxmlformats.org/drawingml/2006/main" prst="straightConnector1">
          <a:avLst/>
        </a:prstGeom>
        <a:ln xmlns:a="http://schemas.openxmlformats.org/drawingml/2006/main" w="57150">
          <a:solidFill>
            <a:srgbClr val="FF0000"/>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0.0808</cdr:x>
      <cdr:y>0.0465</cdr:y>
    </cdr:from>
    <cdr:to>
      <cdr:x>0.0808</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7577" y="279535"/>
          <a:ext cx="0" cy="4739067"/>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0.07999</cdr:x>
      <cdr:y>0.0465</cdr:y>
    </cdr:from>
    <cdr:to>
      <cdr:x>0.07999</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0226" y="279797"/>
          <a:ext cx="0" cy="474327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27</xdr:col>
      <xdr:colOff>714375</xdr:colOff>
      <xdr:row>5</xdr:row>
      <xdr:rowOff>492125</xdr:rowOff>
    </xdr:from>
    <xdr:to>
      <xdr:col>33</xdr:col>
      <xdr:colOff>365125</xdr:colOff>
      <xdr:row>51</xdr:row>
      <xdr:rowOff>63500</xdr:rowOff>
    </xdr:to>
    <xdr:sp macro="" textlink="">
      <xdr:nvSpPr>
        <xdr:cNvPr id="7" name="Rechteck 6">
          <a:extLst>
            <a:ext uri="{FF2B5EF4-FFF2-40B4-BE49-F238E27FC236}">
              <a16:creationId xmlns:a16="http://schemas.microsoft.com/office/drawing/2014/main" id="{00000000-0008-0000-10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784648FC-A978-4579-99FC-E8C5894E78D2}" autoFormatId="16" applyNumberFormats="0" applyBorderFormats="0" applyFontFormats="0" applyPatternFormats="0" applyAlignmentFormats="0" applyWidthHeightFormats="0">
  <queryTableRefresh nextId="6">
    <queryTableFields count="5">
      <queryTableField id="1" name="Zeit" tableColumnId="6"/>
      <queryTableField id="2" name="Stück" tableColumnId="2"/>
      <queryTableField id="3" name="Geld" tableColumnId="3"/>
      <queryTableField id="4" name="Brief" tableColumnId="4"/>
      <queryTableField id="5" name="Stück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6" xr16:uid="{BC7CC506-C2D2-4801-A6F7-CCDAA80F8BCB}" autoFormatId="16" applyNumberFormats="0" applyBorderFormats="0" applyFontFormats="0" applyPatternFormats="0" applyAlignmentFormats="0" applyWidthHeightFormats="0">
  <queryTableRefresh nextId="5">
    <queryTableFields count="4">
      <queryTableField id="1" name="Indizes DE" tableColumnId="5"/>
      <queryTableField id="2" name="Kurs" tableColumnId="2"/>
      <queryTableField id="3" name="%" tableColumnId="3"/>
      <queryTableField id="4" name="Zei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 xr16:uid="{535CDE88-02E1-49EA-9F99-516FF7753E9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2" xr16:uid="{2474DE7A-0EB2-4043-8ABC-E548A9591AFA}"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7" xr16:uid="{D477B312-4414-4C47-BE70-1A4F6D16EB45}" autoFormatId="16" applyNumberFormats="0" applyBorderFormats="0" applyFontFormats="0" applyPatternFormats="0" applyAlignmentFormats="0" applyWidthHeightFormats="0">
  <queryTableRefresh nextId="12">
    <queryTableFields count="11">
      <queryTableField id="1" name="Column1" tableColumnId="12"/>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3" xr16:uid="{F5F313AE-838F-48FB-9712-A283EBB98242}"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25B8888-7227-4910-9EA0-BDC8748A3F7D}" name="GT_L_S" displayName="GT_L_S" ref="A1:F9" totalsRowShown="0">
  <autoFilter ref="A1:F9" xr:uid="{96E8B030-B167-4D30-957A-DA651F4EDB79}"/>
  <tableColumns count="6">
    <tableColumn id="7" xr3:uid="{15510C16-C6E8-4B6E-8C4C-B513AB142B61}" name="Name" dataDxfId="180"/>
    <tableColumn id="2" xr3:uid="{26E722AA-1854-4BD3-8467-70335D314989}" name="Kurs" dataDxfId="179"/>
    <tableColumn id="3" xr3:uid="{F0F21EDD-A711-4B4F-A568-48FC7FC75236}" name="Vortag" dataDxfId="178"/>
    <tableColumn id="4" xr3:uid="{3358139D-0830-4AFD-BA82-EDEEAEE92457}" name="+/- %" dataDxfId="177"/>
    <tableColumn id="5" xr3:uid="{EFD10A64-BD69-4944-8905-81BDC4673D81}" name="+/- abs." dataDxfId="176"/>
    <tableColumn id="6" xr3:uid="{0DC31BAD-5162-457A-A666-FBF716123C4B}" name="Zeit" dataDxfId="17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7E82BA-1887-4D41-BFC7-D95BFC9E2F1E}" name="Quotes" displayName="Quotes" ref="A1:E10" tableType="queryTable" totalsRowShown="0">
  <autoFilter ref="A1:E10" xr:uid="{DF1AD178-51EA-4571-8AE8-453110C88BE0}"/>
  <tableColumns count="5">
    <tableColumn id="6" xr3:uid="{526F0704-9A58-4F67-82D5-2417E3B141E6}" uniqueName="6" name="Zeit" queryTableFieldId="1" dataDxfId="174"/>
    <tableColumn id="2" xr3:uid="{0B9D1A8F-37E6-4878-AF5A-6C70EFF7E646}" uniqueName="2" name="Stück" queryTableFieldId="2" dataDxfId="173"/>
    <tableColumn id="3" xr3:uid="{5065A486-C28E-4EF3-A624-A9F9D3644DC4}" uniqueName="3" name="Geld" queryTableFieldId="3" dataDxfId="172"/>
    <tableColumn id="4" xr3:uid="{ACFB6F41-CD10-4B56-A4C7-CAD9EBF80B14}" uniqueName="4" name="Brief" queryTableFieldId="4" dataDxfId="171"/>
    <tableColumn id="5" xr3:uid="{3673438F-6268-4463-94EC-D6028F67368D}" uniqueName="5" name="Stück2" queryTableFieldId="5" dataDxfId="17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A62D3-B255-42B9-A507-69F09C016CD7}" name="Stuttgart_Indizes" displayName="Stuttgart_Indizes" ref="A1:D8" tableType="queryTable" totalsRowShown="0">
  <autoFilter ref="A1:D8" xr:uid="{D3F6F3BD-9D9A-47B4-8793-449D0AFF1CA4}"/>
  <tableColumns count="4">
    <tableColumn id="5" xr3:uid="{39299C99-24D4-4BA7-8A03-73501A26C8CE}" uniqueName="5" name="Indizes DE" queryTableFieldId="1" dataDxfId="169"/>
    <tableColumn id="2" xr3:uid="{A52DDE2A-F011-438A-A669-3B24C9A8CDED}" uniqueName="2" name="Kurs" queryTableFieldId="2" dataDxfId="168"/>
    <tableColumn id="3" xr3:uid="{36CB1FCA-18F0-4FAB-B8ED-18E1E47F96EC}" uniqueName="3" name="%" queryTableFieldId="3" dataDxfId="167"/>
    <tableColumn id="4" xr3:uid="{055158CD-9AAB-471D-A32D-92B73E68C61F}" uniqueName="4" name="Zeit" queryTableFieldId="4" dataDxfId="6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980275-9CFE-43DC-BBA7-42F72C8D31FB}" name="BO_LUSDAX_historie_Reihenfolge_neg" displayName="BO_LUSDAX_historie_Reihenfolge_neg" ref="A1:E21" totalsRowShown="0">
  <autoFilter ref="A1:E21" xr:uid="{DCE1D01A-3FFF-4E87-BD4C-B41221E86D5F}"/>
  <tableColumns count="5">
    <tableColumn id="6" xr3:uid="{D737BA97-0DCF-47A0-954B-B524352C2C8E}" name="Datum" dataDxfId="166"/>
    <tableColumn id="2" xr3:uid="{392FE718-524E-446F-B939-4ED5DEE62CE1}" name="Schluss" dataDxfId="165"/>
    <tableColumn id="3" xr3:uid="{3F8AE9BE-3FDD-4AB9-A6E5-9B943BE39A45}" name="Eröffnung" dataDxfId="164"/>
    <tableColumn id="4" xr3:uid="{520BEA88-3240-48CC-BC82-55BF09972850}" name="Tageshoch" dataDxfId="163"/>
    <tableColumn id="5" xr3:uid="{7E5BBFB0-AFE7-47C8-A20F-CAA56D1B3D07}" name="Tagestief" dataDxfId="16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730EC9-26F5-4E8C-8769-96AB23E94F29}" name="Onvista_LUSDAX" displayName="Onvista_LUSDAX" ref="A1:K3" totalsRowShown="0">
  <autoFilter ref="A1:K3" xr:uid="{C389C87D-0F82-4504-AE49-3D32FD8D6AC7}"/>
  <tableColumns count="11">
    <tableColumn id="12" xr3:uid="{99FBDC2F-683E-473B-AA99-13164628ED8A}" name="Column1" dataDxfId="161"/>
    <tableColumn id="2" xr3:uid="{2E54F4C1-5C7E-4B26-87E6-0CDADEA32E0A}" name="Column2" dataDxfId="160"/>
    <tableColumn id="3" xr3:uid="{C4BD3783-D9E7-4BD8-973F-C44A040060C3}" name="Column3" dataDxfId="159"/>
    <tableColumn id="4" xr3:uid="{92B85E64-1526-4146-9716-3F74E98E1113}" name="Column4" dataDxfId="158"/>
    <tableColumn id="5" xr3:uid="{112E7AAF-2314-4386-97C4-1957C8229FC2}" name="Column5" dataDxfId="157"/>
    <tableColumn id="6" xr3:uid="{20926CA0-6766-454A-A345-18681C67C133}" name="Column6" dataDxfId="156"/>
    <tableColumn id="7" xr3:uid="{EF83A049-6489-416D-9655-A8584B4F2EED}" name="Column7" dataDxfId="155"/>
    <tableColumn id="8" xr3:uid="{D552526E-7F0F-49FC-B106-4CBFA9C02603}" name="Column8" dataDxfId="154"/>
    <tableColumn id="9" xr3:uid="{7D8B4D19-4B2F-456D-A279-DC5ECE49B9B9}" name="Column9" dataDxfId="153"/>
    <tableColumn id="10" xr3:uid="{A50E0BEA-8BD4-419D-BE87-A6DFDCDB2CF2}" name="Column10" dataDxfId="152"/>
    <tableColumn id="11" xr3:uid="{572A1F9A-AA0C-4C52-9ABF-DC4AC1DE842C}" name="Column11" dataDxfId="15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7E277-9E6A-4D88-8B48-6D0A63780E64}" name="Ariva_LUSDAX_historie_ok" displayName="Ariva_LUSDAX_historie_ok" ref="A1:H24" totalsRowShown="0">
  <autoFilter ref="A1:H24" xr:uid="{30899274-EF42-4101-B31E-9FB94F122E41}"/>
  <tableColumns count="8">
    <tableColumn id="9" xr3:uid="{08A30009-17A3-4EFB-BE01-CFE9FF5CE177}" name="Datum" dataDxfId="150"/>
    <tableColumn id="2" xr3:uid="{9BF3FD10-19B8-453B-822B-DC19D55FE805}" name="Erster" dataDxfId="149"/>
    <tableColumn id="3" xr3:uid="{B4CAC15F-EDAC-4525-B3C3-15B090AA2F2F}" name="Hoch" dataDxfId="148"/>
    <tableColumn id="4" xr3:uid="{2429BB06-12B3-4190-8272-50A2CEEE8E59}" name="Tief" dataDxfId="147"/>
    <tableColumn id="5" xr3:uid="{233A23E8-E6C1-46F9-8470-5AB3A37066AB}" name="Schluss" dataDxfId="146"/>
    <tableColumn id="6" xr3:uid="{4EE46401-283B-427F-914B-355EC206517D}" name="Column6" dataDxfId="145"/>
    <tableColumn id="7" xr3:uid="{11869946-9F88-49F5-A5E9-180D60C4C2F4}" name="Stücke" dataDxfId="144"/>
    <tableColumn id="8" xr3:uid="{83253B66-541D-47D5-B62C-A032EF20123F}" name="Volumen" dataDxfId="1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9A7AD9-94CE-4C74-9353-0A0ABD305D6D}" name="FDAX_investing" displayName="FDAX_investing" ref="A1:F2" totalsRowShown="0">
  <autoFilter ref="A1:F2" xr:uid="{FCDEED54-4211-420D-9C77-8207F85761A4}"/>
  <tableColumns count="6">
    <tableColumn id="8" xr3:uid="{96812625-CE14-4470-A8AA-3A0CCEF3AA4A}" name="Column1" dataDxfId="142"/>
    <tableColumn id="2" xr3:uid="{EABD2DE6-5CFA-497D-B6E0-3192B75097FE}" name="Name" dataDxfId="141"/>
    <tableColumn id="3" xr3:uid="{592F847D-C5A4-48D2-BD17-FA46D6EB85C7}" name="Kurse" dataDxfId="140"/>
    <tableColumn id="4" xr3:uid="{3884BB02-161D-4905-8333-FDE260E6B45D}" name="+/-" dataDxfId="139"/>
    <tableColumn id="5" xr3:uid="{57511DB1-B119-41E7-8239-297E88D6BF03}" name="+/- %" dataDxfId="138"/>
    <tableColumn id="6" xr3:uid="{FE72BC2B-3BF2-4A11-97EE-08B7BC9C8234}" name="2" dataDxfId="1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2380DE7-4CF4-4CF5-8CB7-950860B5CA83}" name="EURIBOR_3M" displayName="EURIBOR_3M" ref="A1:B11" tableType="queryTable" totalsRowShown="0">
  <autoFilter ref="A1:B11" xr:uid="{89524440-265F-436B-BDEB-92D94908C032}"/>
  <tableColumns count="2">
    <tableColumn id="3" xr3:uid="{419167BD-4017-496A-9020-A5BE55199C2C}" uniqueName="3" name="Column1" queryTableFieldId="1" dataDxfId="136"/>
    <tableColumn id="2" xr3:uid="{568B6694-7782-4FD3-AD1A-4E584CD871D9}" uniqueName="2" name="Column2" queryTableFieldId="2" dataDxfId="1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C33CA9E-FC5D-4034-A75F-3458B9F1C1F6}" name="Call_Heute" displayName="Call_Heute" ref="A1:R148" totalsRowShown="0">
  <autoFilter ref="A1:R148" xr:uid="{442474E2-7FAD-4309-B949-EED230CB1693}"/>
  <tableColumns count="18">
    <tableColumn id="19" xr3:uid="{3DE1BFA1-85B4-4E7D-8839-9C2093E422E7}" name="Strike price" dataDxfId="134"/>
    <tableColumn id="2" xr3:uid="{84944C25-517B-4B23-8020-64805F14036A}" name="Vers. num." dataDxfId="133"/>
    <tableColumn id="3" xr3:uid="{195C1FB0-83AA-4BF8-AB90-04D8B76D18F8}" name="Opening price" dataDxfId="132"/>
    <tableColumn id="4" xr3:uid="{8E909A66-8C7A-4B3E-B3E7-11551C93754E}" name="High" dataDxfId="131"/>
    <tableColumn id="5" xr3:uid="{37737ACD-95FB-409F-B85C-9D6D6FB3EBFF}" name="Low" dataDxfId="130"/>
    <tableColumn id="6" xr3:uid="{886D120E-3CBE-4BDA-AEC5-6A7C5D0FAAAA}" name="Bid price" dataDxfId="129"/>
    <tableColumn id="7" xr3:uid="{44D3F748-CD16-443A-A097-73D5886A317A}" name="Bid vol" dataDxfId="128"/>
    <tableColumn id="8" xr3:uid="{2DB7176B-CF19-4DD7-831E-8B11AA8D2069}" name="Ask price" dataDxfId="127"/>
    <tableColumn id="9" xr3:uid="{943298E3-D7B9-4B2A-A73D-A24EB3245CE7}" name="Ask vol" dataDxfId="126"/>
    <tableColumn id="10" xr3:uid="{87EADB7F-F27D-4277-B717-885CFE700118}" name="Diff. to prev. day last" dataDxfId="125"/>
    <tableColumn id="11" xr3:uid="{8F2EEED7-4F7A-4B7A-8DC5-C672BBE8DB43}" name="Last price" dataDxfId="124"/>
    <tableColumn id="12" xr3:uid="{3803D3D1-A728-4CFB-94AB-1CC7D80059F5}" name="Date" dataDxfId="123"/>
    <tableColumn id="13" xr3:uid="{ACA3CAC4-2FB3-4033-A379-D1E7A69149E2}" name="Time" dataDxfId="122"/>
    <tableColumn id="14" xr3:uid="{C3CD0541-3759-43C7-9FD9-1B4A8DF8A1F1}" name="Daily settlem. price" dataDxfId="121"/>
    <tableColumn id="15" xr3:uid="{FFDB4B8A-207F-4C4D-BBA4-B58AB1BF3A51}" name="Traded contracts" dataDxfId="120"/>
    <tableColumn id="16" xr3:uid="{FAA9EDD1-3F28-4DF0-961C-3BA4642B3714}" name="Open interest (adj.)" dataDxfId="119"/>
    <tableColumn id="17" xr3:uid="{2489841B-57ED-49F0-8DDC-F97B45475424}" name="Open interest date" dataDxfId="118"/>
    <tableColumn id="18" xr3:uid="{E1C3D277-2DB1-48CE-8900-DBD74E647463}" name="Last trading day" dataDxfId="11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6A774F-028C-489A-B42B-667A63A17B96}" name="Put_Heute" displayName="Put_Heute" ref="A1:R148" totalsRowShown="0">
  <autoFilter ref="A1:R148" xr:uid="{C842D223-38D2-4312-9D92-B1B5D7E4659E}"/>
  <tableColumns count="18">
    <tableColumn id="19" xr3:uid="{363953BE-4CAB-498D-9462-D99B01BC96A6}" name="Strike price" dataDxfId="116"/>
    <tableColumn id="2" xr3:uid="{5C137D81-DA57-45C6-9348-6E8E13E03A41}" name="Vers. num."/>
    <tableColumn id="3" xr3:uid="{7A9F43C1-CDDB-43D2-AF00-B844CC78176B}" name="Opening price" dataDxfId="115"/>
    <tableColumn id="4" xr3:uid="{E8DB4823-3549-4858-B1C2-8319DA317071}" name="High" dataDxfId="114"/>
    <tableColumn id="5" xr3:uid="{C0EC95B5-52B8-4BB5-9276-BC67CA226CE9}" name="Low" dataDxfId="113"/>
    <tableColumn id="6" xr3:uid="{353FDB8F-18BE-4D19-8110-14C076BFB096}" name="Bid price" dataDxfId="112"/>
    <tableColumn id="7" xr3:uid="{C851889D-0974-45ED-AE97-29F406B9F58F}" name="Bid vol" dataDxfId="111"/>
    <tableColumn id="8" xr3:uid="{1647EBB1-D5FD-49E9-ACF7-165A71BD3FCD}" name="Ask price" dataDxfId="110"/>
    <tableColumn id="9" xr3:uid="{10B27490-EDD9-4CF5-9824-82467D5CBAD9}" name="Ask vol" dataDxfId="109"/>
    <tableColumn id="10" xr3:uid="{C7F3E594-E370-4689-AF18-7EDBA33AA3F6}" name="Diff. to prev. day last"/>
    <tableColumn id="11" xr3:uid="{5333B238-5EBF-4FFC-B9CF-376186475C86}" name="Last price" dataDxfId="108"/>
    <tableColumn id="12" xr3:uid="{90D5878A-5C69-406F-BBE8-D73B03B757EC}" name="Date" dataDxfId="107"/>
    <tableColumn id="13" xr3:uid="{087440A6-BB5A-4819-87E7-E0243F141DEC}" name="Time" dataDxfId="106"/>
    <tableColumn id="14" xr3:uid="{8C834BE4-EFCC-4A4C-931C-D7D4C5333405}" name="Daily settlem. price" dataDxfId="105"/>
    <tableColumn id="15" xr3:uid="{C871B9B6-E119-43D2-B998-197BADCEF4FD}" name="Traded contracts"/>
    <tableColumn id="16" xr3:uid="{4311AA23-3B9A-490D-B709-06BBF9906FDA}" name="Open interest (adj.)"/>
    <tableColumn id="17" xr3:uid="{E72B4FA7-3149-4244-BBC1-DDB81A1D2290}" name="Open interest date" dataDxfId="104"/>
    <tableColumn id="18" xr3:uid="{30243267-8099-489D-B22A-DCC29050FE76}" name="Last trading day" dataDxfId="10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F34010B-BB48-4695-9C1C-E4327C134508}" name="Put_1_Heute" displayName="Put_1_Heute" ref="A1:R148" totalsRowShown="0">
  <autoFilter ref="A1:R148" xr:uid="{88524A0C-142A-4CD9-9D66-5681AE422954}"/>
  <tableColumns count="18">
    <tableColumn id="19" xr3:uid="{42333CC7-6D64-46FC-A532-AF6717AAF222}" name="Strike price" dataDxfId="102"/>
    <tableColumn id="2" xr3:uid="{E362CD00-29C9-4F1C-A097-DFEE7A169BF2}" name="Vers. num."/>
    <tableColumn id="3" xr3:uid="{90C6252C-48C0-48C8-8EB6-CAC5DC8F7DA0}" name="Opening price" dataDxfId="101"/>
    <tableColumn id="4" xr3:uid="{E5D31775-63F0-4757-9702-45C3638004A6}" name="High" dataDxfId="100"/>
    <tableColumn id="5" xr3:uid="{7E3DB34C-9BCF-4ECD-9BBC-3ADF1838751E}" name="Low" dataDxfId="99"/>
    <tableColumn id="6" xr3:uid="{4E1EB385-FE12-4FB7-A0A4-0BA4022FCF11}" name="Bid price" dataDxfId="98"/>
    <tableColumn id="7" xr3:uid="{CE49C771-EF32-4684-9226-4F8BD610088C}" name="Bid vol" dataDxfId="97"/>
    <tableColumn id="8" xr3:uid="{87B85665-EA83-422F-B962-D2D65FEA709E}" name="Ask price" dataDxfId="96"/>
    <tableColumn id="9" xr3:uid="{F6BA72DF-9F7F-4AF8-81C8-65173A80DC3B}" name="Ask vol" dataDxfId="95"/>
    <tableColumn id="10" xr3:uid="{D2F08537-019F-4D2A-B611-376A1A0CBD50}" name="Diff. to prev. day last"/>
    <tableColumn id="11" xr3:uid="{054E377C-0A69-4E40-B0AA-3FF0A7A5510A}" name="Last price" dataDxfId="94"/>
    <tableColumn id="12" xr3:uid="{FBC5B4FB-89A2-4DD0-8A66-446AFC0A9D64}" name="Date" dataDxfId="93"/>
    <tableColumn id="13" xr3:uid="{6DD52035-6A65-4BCD-B800-ED2D92A3E6BF}" name="Time" dataDxfId="92"/>
    <tableColumn id="14" xr3:uid="{13F7E791-3687-43A9-98E8-460EF433E8C0}" name="Daily settlem. price" dataDxfId="91"/>
    <tableColumn id="15" xr3:uid="{CCFF1C81-7A07-43E5-914E-48E58E0E24AC}" name="Traded contracts"/>
    <tableColumn id="16" xr3:uid="{16F587FF-75FD-4245-B7F9-5A6D9F9C1947}" name="Open interest (adj.)"/>
    <tableColumn id="17" xr3:uid="{E27BDB36-D539-4675-B21B-DFCAE5BEFA5A}" name="Open interest date" dataDxfId="90"/>
    <tableColumn id="18" xr3:uid="{7A8F8178-C594-4459-BDF7-F77613138EFB}" name="Last trading day" dataDxfId="8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0DE9199-A9BB-4F00-A0EB-C97CB713957F}" name="Call_1_Heute" displayName="Call_1_Heute" ref="A1:R148" totalsRowShown="0">
  <autoFilter ref="A1:R148" xr:uid="{B25F0C8B-9A14-43F0-8591-97B143CB9BF0}"/>
  <tableColumns count="18">
    <tableColumn id="19" xr3:uid="{082D20D3-00E6-4AE7-91DB-508750161C2B}" name="Strike price" dataDxfId="88"/>
    <tableColumn id="2" xr3:uid="{3626FA1C-662E-478E-8276-69D989631E27}" name="Vers. num."/>
    <tableColumn id="3" xr3:uid="{74BD95A9-A6A7-4B4B-923F-4FAA41BA16BB}" name="Opening price" dataDxfId="87"/>
    <tableColumn id="4" xr3:uid="{CCAD2B10-7CC0-4029-B082-5EC18D6BA98E}" name="High" dataDxfId="86"/>
    <tableColumn id="5" xr3:uid="{7EF88E8D-1172-4332-A8A4-91B90B862CCD}" name="Low" dataDxfId="85"/>
    <tableColumn id="6" xr3:uid="{35D4AF87-31C5-406A-9A50-579ADA63BD1E}" name="Bid price" dataDxfId="84"/>
    <tableColumn id="7" xr3:uid="{1BABD91C-9DEF-4E42-BC3E-6B36E67742E4}" name="Bid vol" dataDxfId="83"/>
    <tableColumn id="8" xr3:uid="{CE555845-AAC5-4EB5-9C1B-C23728EB06C5}" name="Ask price" dataDxfId="82"/>
    <tableColumn id="9" xr3:uid="{97247F2A-E46A-47CD-9EBE-4474D32A5BCE}" name="Ask vol" dataDxfId="81"/>
    <tableColumn id="10" xr3:uid="{2C84BB85-CA05-4A8C-8AFA-4CF084B18609}" name="Diff. to prev. day last"/>
    <tableColumn id="11" xr3:uid="{5F4B6199-6AC0-4F48-A94A-E0171B516373}" name="Last price" dataDxfId="80"/>
    <tableColumn id="12" xr3:uid="{D13B08B3-43E1-4548-B02F-15EE38887619}" name="Date" dataDxfId="79"/>
    <tableColumn id="13" xr3:uid="{9EA4F6E5-85AF-4283-B8F6-41BEB05DEB43}" name="Time" dataDxfId="78"/>
    <tableColumn id="14" xr3:uid="{671654D4-06D2-4823-957F-C3767F2B130A}" name="Daily settlem. price" dataDxfId="77"/>
    <tableColumn id="15" xr3:uid="{B847392F-BC47-4EC9-9D4E-D5225DC7B9AE}" name="Traded contracts"/>
    <tableColumn id="16" xr3:uid="{EC1350CE-B2EE-40E8-A16A-12FFD25855AD}" name="Open interest (adj.)"/>
    <tableColumn id="17" xr3:uid="{7D9B2CB3-CB47-429F-B9ED-9D1E46521D21}" name="Open interest date" dataDxfId="76"/>
    <tableColumn id="18" xr3:uid="{E00BC50B-DD5E-4E71-98DB-519C6678D2AE}" name="Last trading day" dataDxfId="7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BE254D-E40B-47F9-ABCC-67E41B711225}" name="Historie_Alternativ_VDAX_NEW_2M" displayName="Historie_Alternativ_VDAX_NEW_2M" ref="A1:C23" tableType="queryTable" totalsRowShown="0">
  <autoFilter ref="A1:C23" xr:uid="{3CBE254D-E40B-47F9-ABCC-67E41B711225}"/>
  <tableColumns count="3">
    <tableColumn id="4" xr3:uid="{FAD4E981-7DB7-43B7-8F92-C52E7FC18F2E}" uniqueName="4" name="Datum" queryTableFieldId="1" dataDxfId="74"/>
    <tableColumn id="2" xr3:uid="{6B15C46F-1F82-4747-B9B8-6F6467AEB924}" uniqueName="2" name="Eröffnung" queryTableFieldId="2" dataDxfId="73"/>
    <tableColumn id="3" xr3:uid="{34C883AF-210D-4CCC-9D1C-2C7C01173756}" uniqueName="3" name="Schluss" queryTableFieldId="3" dataDxfId="7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5491997-72E0-4004-926E-862B23336D73}" name="VDAX_N_2M" displayName="VDAX_N_2M" ref="A1:K3" tableType="queryTable" totalsRowShown="0">
  <autoFilter ref="A1:K3" xr:uid="{15491997-72E0-4004-926E-862B23336D73}"/>
  <tableColumns count="11">
    <tableColumn id="12" xr3:uid="{F3273211-AAA4-4BFE-A53F-2A1BC016DAC5}" uniqueName="12" name="Column1" queryTableFieldId="1" dataDxfId="71"/>
    <tableColumn id="2" xr3:uid="{5AA647D3-D324-4CFF-9952-8F7DAA8D6FB0}" uniqueName="2" name="Column2" queryTableFieldId="2" dataDxfId="70"/>
    <tableColumn id="3" xr3:uid="{1ED6836C-FEAE-4BF4-8D81-BFF2007B2F38}" uniqueName="3" name="Column3" queryTableFieldId="3" dataDxfId="69"/>
    <tableColumn id="4" xr3:uid="{B12EE65A-D48F-45FB-B854-56CC4837B170}" uniqueName="4" name="Column4" queryTableFieldId="4" dataDxfId="68"/>
    <tableColumn id="5" xr3:uid="{823F7734-5425-47B6-B873-C21A116D9521}" uniqueName="5" name="Column5" queryTableFieldId="5" dataDxfId="67"/>
    <tableColumn id="6" xr3:uid="{4861C4B4-6E66-4700-9950-F2A1EC08851F}" uniqueName="6" name="Column6" queryTableFieldId="6" dataDxfId="66"/>
    <tableColumn id="7" xr3:uid="{398481C9-B4A0-4DAE-96D7-0E1CB58A8E98}" uniqueName="7" name="Column7" queryTableFieldId="7" dataDxfId="65"/>
    <tableColumn id="8" xr3:uid="{35F1D529-6ACA-4C72-B4FB-FB47E22580A8}" uniqueName="8" name="Column8" queryTableFieldId="8" dataDxfId="64"/>
    <tableColumn id="9" xr3:uid="{B98FF5A0-A482-4208-B7D9-301AC4F786A7}" uniqueName="9" name="Column9" queryTableFieldId="9" dataDxfId="63"/>
    <tableColumn id="10" xr3:uid="{370B75C8-F000-461C-AC8A-F58CD09EC819}" uniqueName="10" name="Column10" queryTableFieldId="10" dataDxfId="62"/>
    <tableColumn id="11" xr3:uid="{948E8ED4-FD3A-4628-9985-AABB26FF0845}" uniqueName="11" name="Column11" queryTableFieldId="11" dataDxfId="6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B85BF3-E94B-4ACD-A851-B47DFCC134D4}" name="Historische_Kurse_VDAX_NEW_2M" displayName="Historische_Kurse_VDAX_NEW_2M" ref="A1:C22" tableType="queryTable" totalsRowShown="0">
  <autoFilter ref="A1:C22" xr:uid="{7CB85BF3-E94B-4ACD-A851-B47DFCC134D4}"/>
  <tableColumns count="3">
    <tableColumn id="4" xr3:uid="{B8F61EAF-5A8D-4291-9A80-0507C41C4C1D}" uniqueName="4" name="Datum" queryTableFieldId="1" dataDxfId="2"/>
    <tableColumn id="2" xr3:uid="{3E1DC355-F824-48F5-8881-D31363B7D0D9}" uniqueName="2" name="Eröffnung" queryTableFieldId="2" dataDxfId="1"/>
    <tableColumn id="3" xr3:uid="{4BB9C7BD-C4BC-4A0E-AD1E-A4C4E6BC323A}" uniqueName="3" name="Schluss"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8" Type="http://schemas.openxmlformats.org/officeDocument/2006/relationships/hyperlink" Target="mailto:info@dieball.de" TargetMode="External"/><Relationship Id="rId3" Type="http://schemas.openxmlformats.org/officeDocument/2006/relationships/hyperlink" Target="http://www.boerse-frankfurt.de/index/VDAX-NEW-12M" TargetMode="External"/><Relationship Id="rId7" Type="http://schemas.openxmlformats.org/officeDocument/2006/relationships/hyperlink" Target="mailto:info@dieball.de"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eurexchange.com/exchange-de/marktdaten/statistik/online-marktstatistiken/185232!onlineStats?productGroupId=826&amp;productId=17254&amp;viewType=3&amp;cp=Put&amp;month=8&amp;year=2018&amp;busDate=20180814" TargetMode="External"/><Relationship Id="rId6" Type="http://schemas.openxmlformats.org/officeDocument/2006/relationships/hyperlink" Target="mailto:dax-trader@t-online.de" TargetMode="External"/><Relationship Id="rId5" Type="http://schemas.openxmlformats.org/officeDocument/2006/relationships/hyperlink" Target="mailto:detlefd@gmx.net" TargetMode="External"/><Relationship Id="rId4" Type="http://schemas.openxmlformats.org/officeDocument/2006/relationships/hyperlink" Target="mailto:info@dieball.de" TargetMode="External"/><Relationship Id="rId9"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mailto:kid-trading@gmx.de" TargetMode="External"/><Relationship Id="rId3" Type="http://schemas.openxmlformats.org/officeDocument/2006/relationships/hyperlink" Target="mailto:dax-trader@t-online.de" TargetMode="External"/><Relationship Id="rId7" Type="http://schemas.openxmlformats.org/officeDocument/2006/relationships/hyperlink" Target="mailto:info@dieball.de" TargetMode="External"/><Relationship Id="rId2" Type="http://schemas.openxmlformats.org/officeDocument/2006/relationships/hyperlink" Target="mailto:detlefd@gmx.net" TargetMode="External"/><Relationship Id="rId1" Type="http://schemas.openxmlformats.org/officeDocument/2006/relationships/hyperlink" Target="mailto:info@dieball.de" TargetMode="External"/><Relationship Id="rId6" Type="http://schemas.openxmlformats.org/officeDocument/2006/relationships/hyperlink" Target="mailto:info@dieball.de" TargetMode="External"/><Relationship Id="rId5" Type="http://schemas.openxmlformats.org/officeDocument/2006/relationships/hyperlink" Target="mailto:info@dieball.de" TargetMode="External"/><Relationship Id="rId4" Type="http://schemas.openxmlformats.org/officeDocument/2006/relationships/hyperlink" Target="mailto:info@dieball.de"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mailto:info@dieball.de" TargetMode="External"/><Relationship Id="rId1" Type="http://schemas.openxmlformats.org/officeDocument/2006/relationships/hyperlink" Target="mailto:info@dieball.de"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G30"/>
  <sheetViews>
    <sheetView workbookViewId="0">
      <selection activeCell="A3" sqref="A3:XFD3"/>
    </sheetView>
  </sheetViews>
  <sheetFormatPr baseColWidth="10" defaultRowHeight="15" x14ac:dyDescent="0.25"/>
  <cols>
    <col min="3" max="3" width="11.42578125" style="58"/>
    <col min="5" max="5" width="104.42578125" customWidth="1"/>
  </cols>
  <sheetData>
    <row r="2" spans="1:7" x14ac:dyDescent="0.25">
      <c r="B2" t="s">
        <v>56</v>
      </c>
      <c r="C2" s="58" t="s">
        <v>57</v>
      </c>
      <c r="D2" t="s">
        <v>58</v>
      </c>
      <c r="E2" t="s">
        <v>34</v>
      </c>
    </row>
    <row r="3" spans="1:7" x14ac:dyDescent="0.25">
      <c r="A3" t="s">
        <v>65</v>
      </c>
      <c r="B3" s="57">
        <v>45151</v>
      </c>
      <c r="C3" s="59" t="s">
        <v>796</v>
      </c>
      <c r="D3" t="s">
        <v>59</v>
      </c>
      <c r="E3" t="s">
        <v>797</v>
      </c>
      <c r="F3" s="57"/>
    </row>
    <row r="4" spans="1:7" x14ac:dyDescent="0.25">
      <c r="B4" s="57">
        <v>44604</v>
      </c>
      <c r="C4" s="58" t="s">
        <v>419</v>
      </c>
      <c r="D4" t="s">
        <v>59</v>
      </c>
      <c r="E4" t="s">
        <v>421</v>
      </c>
      <c r="F4" s="57"/>
    </row>
    <row r="5" spans="1:7" x14ac:dyDescent="0.25">
      <c r="B5" s="57">
        <v>44545</v>
      </c>
      <c r="C5" s="58" t="s">
        <v>392</v>
      </c>
      <c r="D5" t="s">
        <v>59</v>
      </c>
      <c r="E5" t="s">
        <v>393</v>
      </c>
      <c r="F5" s="57"/>
    </row>
    <row r="6" spans="1:7" x14ac:dyDescent="0.25">
      <c r="B6" s="57">
        <v>44521</v>
      </c>
      <c r="C6" s="58" t="s">
        <v>387</v>
      </c>
      <c r="D6" t="s">
        <v>59</v>
      </c>
      <c r="E6" t="s">
        <v>388</v>
      </c>
      <c r="F6" s="57"/>
    </row>
    <row r="7" spans="1:7" x14ac:dyDescent="0.25">
      <c r="B7" s="57">
        <v>44475</v>
      </c>
      <c r="C7" s="58" t="s">
        <v>381</v>
      </c>
      <c r="D7" t="s">
        <v>59</v>
      </c>
      <c r="E7" t="s">
        <v>382</v>
      </c>
      <c r="F7" s="57">
        <v>44480</v>
      </c>
      <c r="G7" t="s">
        <v>379</v>
      </c>
    </row>
    <row r="8" spans="1:7" x14ac:dyDescent="0.25">
      <c r="B8" s="57">
        <v>44475</v>
      </c>
      <c r="C8" s="58" t="s">
        <v>375</v>
      </c>
      <c r="D8" t="s">
        <v>59</v>
      </c>
      <c r="E8" t="s">
        <v>377</v>
      </c>
    </row>
    <row r="9" spans="1:7" x14ac:dyDescent="0.25">
      <c r="B9" s="57">
        <v>44359</v>
      </c>
      <c r="C9" s="58" t="s">
        <v>301</v>
      </c>
      <c r="D9" t="s">
        <v>59</v>
      </c>
      <c r="E9" t="s">
        <v>326</v>
      </c>
    </row>
    <row r="10" spans="1:7" x14ac:dyDescent="0.25">
      <c r="B10" s="57">
        <v>44248</v>
      </c>
      <c r="C10" s="58" t="s">
        <v>239</v>
      </c>
      <c r="D10" t="s">
        <v>59</v>
      </c>
      <c r="E10" t="s">
        <v>240</v>
      </c>
    </row>
    <row r="11" spans="1:7" x14ac:dyDescent="0.25">
      <c r="B11" s="57">
        <v>44248</v>
      </c>
      <c r="C11" s="58" t="s">
        <v>231</v>
      </c>
      <c r="D11" t="s">
        <v>59</v>
      </c>
      <c r="E11" t="s">
        <v>232</v>
      </c>
    </row>
    <row r="12" spans="1:7" x14ac:dyDescent="0.25">
      <c r="B12" s="57">
        <v>44234</v>
      </c>
      <c r="C12" s="58" t="s">
        <v>229</v>
      </c>
      <c r="D12" t="s">
        <v>59</v>
      </c>
      <c r="E12" t="s">
        <v>230</v>
      </c>
    </row>
    <row r="13" spans="1:7" x14ac:dyDescent="0.25">
      <c r="B13" s="57">
        <v>44202</v>
      </c>
      <c r="C13" s="58" t="s">
        <v>227</v>
      </c>
      <c r="D13" t="s">
        <v>59</v>
      </c>
      <c r="E13" t="s">
        <v>228</v>
      </c>
    </row>
    <row r="14" spans="1:7" x14ac:dyDescent="0.25">
      <c r="B14" s="57">
        <v>44107</v>
      </c>
      <c r="C14" s="58" t="s">
        <v>224</v>
      </c>
      <c r="D14" t="s">
        <v>59</v>
      </c>
      <c r="E14" t="s">
        <v>225</v>
      </c>
    </row>
    <row r="15" spans="1:7" x14ac:dyDescent="0.25">
      <c r="B15" s="57">
        <v>44024</v>
      </c>
      <c r="C15" s="58" t="s">
        <v>220</v>
      </c>
      <c r="D15" t="s">
        <v>59</v>
      </c>
      <c r="E15" t="s">
        <v>221</v>
      </c>
    </row>
    <row r="16" spans="1:7" x14ac:dyDescent="0.25">
      <c r="B16" s="57">
        <v>44006</v>
      </c>
      <c r="C16" s="58" t="s">
        <v>218</v>
      </c>
      <c r="D16" t="s">
        <v>59</v>
      </c>
      <c r="E16" t="s">
        <v>219</v>
      </c>
    </row>
    <row r="17" spans="2:5" x14ac:dyDescent="0.25">
      <c r="B17" s="57">
        <v>43996</v>
      </c>
      <c r="C17" s="58" t="s">
        <v>203</v>
      </c>
      <c r="D17" t="s">
        <v>59</v>
      </c>
      <c r="E17" t="s">
        <v>204</v>
      </c>
    </row>
    <row r="18" spans="2:5" x14ac:dyDescent="0.25">
      <c r="B18" s="57">
        <v>43852</v>
      </c>
      <c r="C18" s="58" t="s">
        <v>199</v>
      </c>
      <c r="D18" t="s">
        <v>59</v>
      </c>
      <c r="E18" t="s">
        <v>200</v>
      </c>
    </row>
    <row r="19" spans="2:5" x14ac:dyDescent="0.25">
      <c r="B19" s="57">
        <v>43835</v>
      </c>
      <c r="C19" s="58" t="s">
        <v>193</v>
      </c>
      <c r="D19" t="s">
        <v>59</v>
      </c>
      <c r="E19" t="s">
        <v>194</v>
      </c>
    </row>
    <row r="20" spans="2:5" x14ac:dyDescent="0.25">
      <c r="B20" s="57">
        <v>43779</v>
      </c>
      <c r="C20" s="58" t="s">
        <v>183</v>
      </c>
      <c r="D20" t="s">
        <v>59</v>
      </c>
      <c r="E20" t="s">
        <v>184</v>
      </c>
    </row>
    <row r="21" spans="2:5" x14ac:dyDescent="0.25">
      <c r="B21" s="57">
        <v>43604</v>
      </c>
      <c r="C21" s="58" t="s">
        <v>142</v>
      </c>
      <c r="D21" t="s">
        <v>59</v>
      </c>
      <c r="E21" t="s">
        <v>143</v>
      </c>
    </row>
    <row r="22" spans="2:5" x14ac:dyDescent="0.25">
      <c r="B22" s="57">
        <v>43508</v>
      </c>
      <c r="C22" s="58" t="s">
        <v>125</v>
      </c>
      <c r="D22" t="s">
        <v>59</v>
      </c>
      <c r="E22" t="s">
        <v>126</v>
      </c>
    </row>
    <row r="23" spans="2:5" x14ac:dyDescent="0.25">
      <c r="B23" s="57">
        <v>43499</v>
      </c>
      <c r="C23" s="58" t="s">
        <v>121</v>
      </c>
      <c r="D23" t="s">
        <v>59</v>
      </c>
      <c r="E23" t="s">
        <v>124</v>
      </c>
    </row>
    <row r="24" spans="2:5" x14ac:dyDescent="0.25">
      <c r="B24" s="57">
        <v>43483</v>
      </c>
      <c r="C24" s="58" t="s">
        <v>118</v>
      </c>
      <c r="D24" t="s">
        <v>59</v>
      </c>
      <c r="E24" t="s">
        <v>117</v>
      </c>
    </row>
    <row r="25" spans="2:5" x14ac:dyDescent="0.25">
      <c r="B25" s="57">
        <v>43479</v>
      </c>
      <c r="C25" s="58" t="s">
        <v>113</v>
      </c>
      <c r="D25" t="s">
        <v>59</v>
      </c>
      <c r="E25" t="s">
        <v>119</v>
      </c>
    </row>
    <row r="26" spans="2:5" x14ac:dyDescent="0.25">
      <c r="B26" s="57">
        <v>43477</v>
      </c>
      <c r="C26" s="58" t="s">
        <v>103</v>
      </c>
      <c r="D26" t="s">
        <v>59</v>
      </c>
      <c r="E26" t="s">
        <v>120</v>
      </c>
    </row>
    <row r="27" spans="2:5" x14ac:dyDescent="0.25">
      <c r="B27" s="57">
        <v>43476</v>
      </c>
      <c r="C27" s="58" t="s">
        <v>68</v>
      </c>
      <c r="D27" t="s">
        <v>59</v>
      </c>
      <c r="E27" t="s">
        <v>69</v>
      </c>
    </row>
    <row r="28" spans="2:5" x14ac:dyDescent="0.25">
      <c r="B28" s="57">
        <v>43474</v>
      </c>
      <c r="C28" s="60" t="s">
        <v>63</v>
      </c>
      <c r="D28" t="s">
        <v>59</v>
      </c>
      <c r="E28" t="s">
        <v>64</v>
      </c>
    </row>
    <row r="29" spans="2:5" x14ac:dyDescent="0.25">
      <c r="B29" s="57">
        <v>43446</v>
      </c>
      <c r="C29" s="58" t="s">
        <v>62</v>
      </c>
      <c r="D29" t="s">
        <v>59</v>
      </c>
      <c r="E29" t="s">
        <v>61</v>
      </c>
    </row>
    <row r="30" spans="2:5" x14ac:dyDescent="0.25">
      <c r="B30" s="57">
        <v>43443</v>
      </c>
      <c r="C30" s="58" t="s">
        <v>55</v>
      </c>
      <c r="D30" t="s">
        <v>59</v>
      </c>
      <c r="E30" t="s">
        <v>60</v>
      </c>
    </row>
  </sheetData>
  <sortState xmlns:xlrd2="http://schemas.microsoft.com/office/spreadsheetml/2017/richdata2" ref="B6:E8">
    <sortCondition descending="1" ref="C6:C8"/>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1476-DDF3-4297-8E67-8CCFCC40A846}">
  <sheetPr codeName="Tabelle37"/>
  <dimension ref="A2:I47"/>
  <sheetViews>
    <sheetView view="pageBreakPreview" topLeftCell="A26" zoomScaleNormal="100" zoomScaleSheetLayoutView="100" workbookViewId="0">
      <selection activeCell="A47" sqref="A47:I47"/>
    </sheetView>
  </sheetViews>
  <sheetFormatPr baseColWidth="10" defaultRowHeight="15" x14ac:dyDescent="0.25"/>
  <sheetData>
    <row r="2" spans="1:6" ht="28.5" x14ac:dyDescent="0.45">
      <c r="A2" s="133" t="s">
        <v>338</v>
      </c>
    </row>
    <row r="4" spans="1:6" ht="21" x14ac:dyDescent="0.25">
      <c r="A4" s="134" t="s">
        <v>339</v>
      </c>
    </row>
    <row r="5" spans="1:6" ht="18.75" x14ac:dyDescent="0.3">
      <c r="A5" s="30" t="s">
        <v>340</v>
      </c>
      <c r="E5" s="135" t="s">
        <v>341</v>
      </c>
      <c r="F5" s="135"/>
    </row>
    <row r="7" spans="1:6" ht="23.25" x14ac:dyDescent="0.35">
      <c r="E7" s="136" t="s">
        <v>342</v>
      </c>
    </row>
    <row r="8" spans="1:6" ht="23.25" x14ac:dyDescent="0.35">
      <c r="E8" s="136" t="s">
        <v>343</v>
      </c>
    </row>
    <row r="9" spans="1:6" ht="23.25" x14ac:dyDescent="0.35">
      <c r="E9" s="136" t="s">
        <v>344</v>
      </c>
    </row>
    <row r="11" spans="1:6" ht="23.25" x14ac:dyDescent="0.35">
      <c r="E11" s="136" t="s">
        <v>345</v>
      </c>
    </row>
    <row r="12" spans="1:6" ht="23.25" x14ac:dyDescent="0.35">
      <c r="E12" s="136" t="s">
        <v>346</v>
      </c>
    </row>
    <row r="15" spans="1:6" ht="23.25" x14ac:dyDescent="0.35">
      <c r="A15" s="30" t="s">
        <v>347</v>
      </c>
      <c r="E15" s="136" t="s">
        <v>348</v>
      </c>
    </row>
    <row r="16" spans="1:6" ht="23.25" x14ac:dyDescent="0.35">
      <c r="E16" s="136" t="s">
        <v>349</v>
      </c>
    </row>
    <row r="17" spans="1:5" ht="23.25" x14ac:dyDescent="0.35">
      <c r="E17" s="136" t="s">
        <v>350</v>
      </c>
    </row>
    <row r="18" spans="1:5" ht="23.25" x14ac:dyDescent="0.35">
      <c r="E18" s="136" t="s">
        <v>351</v>
      </c>
    </row>
    <row r="20" spans="1:5" ht="23.25" x14ac:dyDescent="0.35">
      <c r="E20" s="136" t="s">
        <v>345</v>
      </c>
    </row>
    <row r="21" spans="1:5" ht="23.25" x14ac:dyDescent="0.35">
      <c r="E21" s="136" t="s">
        <v>346</v>
      </c>
    </row>
    <row r="24" spans="1:5" x14ac:dyDescent="0.25">
      <c r="A24" t="s">
        <v>352</v>
      </c>
    </row>
    <row r="27" spans="1:5" ht="18.75" x14ac:dyDescent="0.3">
      <c r="A27" s="30" t="s">
        <v>353</v>
      </c>
    </row>
    <row r="29" spans="1:5" ht="23.25" x14ac:dyDescent="0.25">
      <c r="A29" s="137" t="s">
        <v>354</v>
      </c>
    </row>
    <row r="30" spans="1:5" ht="23.25" x14ac:dyDescent="0.35">
      <c r="A30" s="137" t="s">
        <v>355</v>
      </c>
      <c r="E30" s="136" t="s">
        <v>356</v>
      </c>
    </row>
    <row r="31" spans="1:5" ht="23.25" x14ac:dyDescent="0.25">
      <c r="A31" s="137" t="s">
        <v>357</v>
      </c>
    </row>
    <row r="32" spans="1:5" ht="23.25" x14ac:dyDescent="0.25">
      <c r="A32" s="137" t="s">
        <v>358</v>
      </c>
    </row>
    <row r="35" spans="1:9" x14ac:dyDescent="0.25">
      <c r="A35" s="138" t="s">
        <v>359</v>
      </c>
    </row>
    <row r="40" spans="1:9" x14ac:dyDescent="0.25">
      <c r="A40" s="150"/>
      <c r="B40" s="150"/>
      <c r="C40" s="150"/>
      <c r="D40" s="150"/>
      <c r="E40" s="150"/>
      <c r="F40" s="150"/>
      <c r="G40" s="150"/>
      <c r="H40" s="150"/>
      <c r="I40" s="150"/>
    </row>
    <row r="47" spans="1:9" x14ac:dyDescent="0.25">
      <c r="A47" s="150" t="s">
        <v>360</v>
      </c>
      <c r="B47" s="150"/>
      <c r="C47" s="150"/>
      <c r="D47" s="150"/>
      <c r="E47" s="150"/>
      <c r="F47" s="150"/>
      <c r="G47" s="150"/>
      <c r="H47" s="150"/>
      <c r="I47" s="150"/>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CBC8B-B8D0-464E-A257-503EAB8E16CF}">
  <sheetPr codeName="Tabelle47"/>
  <dimension ref="A2:I48"/>
  <sheetViews>
    <sheetView view="pageBreakPreview" topLeftCell="A13" zoomScaleNormal="100" zoomScaleSheetLayoutView="100" workbookViewId="0">
      <selection activeCell="A4" sqref="A4:I37"/>
    </sheetView>
  </sheetViews>
  <sheetFormatPr baseColWidth="10" defaultRowHeight="15" x14ac:dyDescent="0.25"/>
  <sheetData>
    <row r="2" spans="1:6" ht="28.5" x14ac:dyDescent="0.45">
      <c r="A2" s="133" t="s">
        <v>338</v>
      </c>
    </row>
    <row r="4" spans="1:6" ht="21" x14ac:dyDescent="0.25">
      <c r="A4" s="134" t="s">
        <v>339</v>
      </c>
    </row>
    <row r="5" spans="1:6" ht="18.75" x14ac:dyDescent="0.3">
      <c r="A5" s="30" t="s">
        <v>340</v>
      </c>
      <c r="E5" s="135" t="s">
        <v>361</v>
      </c>
      <c r="F5" s="135"/>
    </row>
    <row r="7" spans="1:6" ht="23.25" x14ac:dyDescent="0.35">
      <c r="E7" s="136" t="s">
        <v>342</v>
      </c>
    </row>
    <row r="8" spans="1:6" ht="23.25" x14ac:dyDescent="0.35">
      <c r="E8" s="136" t="s">
        <v>343</v>
      </c>
    </row>
    <row r="9" spans="1:6" ht="23.25" x14ac:dyDescent="0.35">
      <c r="E9" s="136" t="s">
        <v>362</v>
      </c>
    </row>
    <row r="11" spans="1:6" ht="23.25" x14ac:dyDescent="0.35">
      <c r="E11" s="136" t="s">
        <v>345</v>
      </c>
    </row>
    <row r="12" spans="1:6" ht="23.25" x14ac:dyDescent="0.35">
      <c r="E12" s="136" t="s">
        <v>346</v>
      </c>
    </row>
    <row r="15" spans="1:6" ht="18.75" x14ac:dyDescent="0.3">
      <c r="A15" s="30" t="s">
        <v>347</v>
      </c>
      <c r="E15" s="135" t="s">
        <v>363</v>
      </c>
    </row>
    <row r="16" spans="1:6" ht="18.75" x14ac:dyDescent="0.3">
      <c r="A16" s="30"/>
      <c r="E16" s="135"/>
    </row>
    <row r="17" spans="1:5" ht="23.25" x14ac:dyDescent="0.35">
      <c r="E17" s="136" t="s">
        <v>348</v>
      </c>
    </row>
    <row r="18" spans="1:5" ht="23.25" x14ac:dyDescent="0.35">
      <c r="E18" s="136" t="s">
        <v>349</v>
      </c>
    </row>
    <row r="19" spans="1:5" ht="23.25" x14ac:dyDescent="0.35">
      <c r="E19" s="136" t="s">
        <v>350</v>
      </c>
    </row>
    <row r="20" spans="1:5" ht="23.25" x14ac:dyDescent="0.35">
      <c r="E20" s="136" t="s">
        <v>364</v>
      </c>
    </row>
    <row r="22" spans="1:5" ht="23.25" x14ac:dyDescent="0.35">
      <c r="E22" s="136" t="s">
        <v>345</v>
      </c>
    </row>
    <row r="23" spans="1:5" ht="23.25" x14ac:dyDescent="0.35">
      <c r="E23" s="136" t="s">
        <v>346</v>
      </c>
    </row>
    <row r="25" spans="1:5" x14ac:dyDescent="0.25">
      <c r="A25" t="s">
        <v>352</v>
      </c>
    </row>
    <row r="28" spans="1:5" ht="18.75" x14ac:dyDescent="0.3">
      <c r="A28" s="30" t="s">
        <v>353</v>
      </c>
    </row>
    <row r="30" spans="1:5" ht="23.25" x14ac:dyDescent="0.25">
      <c r="A30" s="137" t="s">
        <v>354</v>
      </c>
    </row>
    <row r="31" spans="1:5" ht="23.25" x14ac:dyDescent="0.35">
      <c r="A31" s="137" t="s">
        <v>355</v>
      </c>
      <c r="E31" s="136" t="s">
        <v>356</v>
      </c>
    </row>
    <row r="32" spans="1:5" ht="23.25" x14ac:dyDescent="0.25">
      <c r="A32" s="137" t="s">
        <v>357</v>
      </c>
    </row>
    <row r="33" spans="1:9" ht="23.25" x14ac:dyDescent="0.25">
      <c r="A33" s="137" t="s">
        <v>358</v>
      </c>
    </row>
    <row r="36" spans="1:9" x14ac:dyDescent="0.25">
      <c r="A36" s="138" t="s">
        <v>359</v>
      </c>
    </row>
    <row r="41" spans="1:9" x14ac:dyDescent="0.25">
      <c r="A41" s="150"/>
      <c r="B41" s="150"/>
      <c r="C41" s="150"/>
      <c r="D41" s="150"/>
      <c r="E41" s="150"/>
      <c r="F41" s="150"/>
      <c r="G41" s="150"/>
      <c r="H41" s="150"/>
      <c r="I41" s="150"/>
    </row>
    <row r="48" spans="1:9" x14ac:dyDescent="0.25">
      <c r="A48" s="150" t="s">
        <v>360</v>
      </c>
      <c r="B48" s="150"/>
      <c r="C48" s="150"/>
      <c r="D48" s="150"/>
      <c r="E48" s="150"/>
      <c r="F48" s="150"/>
      <c r="G48" s="150"/>
      <c r="H48" s="150"/>
      <c r="I48" s="150"/>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pageSetUpPr fitToPage="1"/>
  </sheetPr>
  <dimension ref="A1:AC414"/>
  <sheetViews>
    <sheetView tabSelected="1" topLeftCell="D1" zoomScale="70" zoomScaleNormal="70" workbookViewId="0">
      <pane ySplit="9" topLeftCell="A10" activePane="bottomLeft" state="frozen"/>
      <selection pane="bottomLeft" activeCell="G3" sqref="G3"/>
    </sheetView>
  </sheetViews>
  <sheetFormatPr baseColWidth="10" defaultRowHeight="15" x14ac:dyDescent="0.25"/>
  <cols>
    <col min="2" max="2" width="12.7109375" customWidth="1"/>
    <col min="3" max="3" width="13.42578125" customWidth="1"/>
    <col min="7" max="7" width="12.7109375" customWidth="1"/>
    <col min="13" max="13" width="12.7109375" customWidth="1"/>
    <col min="14" max="14" width="14.28515625" customWidth="1"/>
    <col min="15" max="15" width="12" customWidth="1"/>
    <col min="18" max="18" width="14.28515625" customWidth="1"/>
    <col min="21" max="21" width="16.7109375" customWidth="1"/>
    <col min="23" max="23" width="12.42578125" customWidth="1"/>
    <col min="24" max="24" width="14.140625" customWidth="1"/>
    <col min="25" max="25" width="13.85546875" customWidth="1"/>
  </cols>
  <sheetData>
    <row r="1" spans="1:29" ht="60.75" customHeight="1" thickBot="1" x14ac:dyDescent="0.3">
      <c r="A1" s="151" t="s">
        <v>29</v>
      </c>
      <c r="B1" s="151"/>
      <c r="C1" s="151"/>
      <c r="D1" s="151"/>
      <c r="E1" s="151"/>
      <c r="F1" s="151"/>
      <c r="G1" s="152">
        <f>G5</f>
        <v>45188</v>
      </c>
      <c r="H1" s="153"/>
      <c r="N1" s="120">
        <f>Infos!X8</f>
        <v>3364</v>
      </c>
      <c r="R1" s="154" t="s">
        <v>799</v>
      </c>
      <c r="S1" s="154"/>
      <c r="X1">
        <f>IF((X4-C3)&gt;500,C3+500,IF((X4-C3)&lt;-500,C3-500,C3))</f>
        <v>16000</v>
      </c>
      <c r="Y1" t="s">
        <v>242</v>
      </c>
      <c r="Z1">
        <f>MIN(U10:U210)</f>
        <v>-3.1568208421753159</v>
      </c>
      <c r="AA1" t="s">
        <v>243</v>
      </c>
      <c r="AB1">
        <f>MAX(U10:U210)</f>
        <v>4.4020277680865867</v>
      </c>
    </row>
    <row r="2" spans="1:29" s="10" customFormat="1" ht="16.5" thickBot="1" x14ac:dyDescent="0.3">
      <c r="B2" s="10" t="s">
        <v>23</v>
      </c>
      <c r="C2" s="11">
        <v>20230918</v>
      </c>
      <c r="D2" s="10" t="s">
        <v>24</v>
      </c>
      <c r="G2" s="16">
        <f>G3-G5</f>
        <v>31</v>
      </c>
      <c r="H2" s="10" t="s">
        <v>25</v>
      </c>
      <c r="M2" s="61"/>
      <c r="N2" s="67"/>
      <c r="W2" s="10" t="s">
        <v>57</v>
      </c>
      <c r="X2" s="116" t="str">
        <f>Version!$C$3</f>
        <v>9.00</v>
      </c>
    </row>
    <row r="3" spans="1:29" s="10" customFormat="1" ht="16.5" thickBot="1" x14ac:dyDescent="0.3">
      <c r="B3" s="10" t="s">
        <v>6</v>
      </c>
      <c r="C3" s="12">
        <v>16000</v>
      </c>
      <c r="G3" s="17">
        <f>Infos!S34</f>
        <v>45219</v>
      </c>
      <c r="H3" s="10" t="s">
        <v>30</v>
      </c>
      <c r="N3" s="13">
        <f>N9</f>
        <v>3.8780000000000002E-2</v>
      </c>
      <c r="O3" s="10" t="s">
        <v>26</v>
      </c>
      <c r="V3" s="10" t="s">
        <v>101</v>
      </c>
      <c r="W3" s="10" t="s">
        <v>102</v>
      </c>
      <c r="X3" s="10" t="s">
        <v>826</v>
      </c>
      <c r="Y3" s="10" t="e">
        <f>#REF!</f>
        <v>#REF!</v>
      </c>
    </row>
    <row r="4" spans="1:29" s="10" customFormat="1" ht="22.5" customHeight="1" thickBot="1" x14ac:dyDescent="0.3">
      <c r="B4" s="10" t="s">
        <v>7</v>
      </c>
      <c r="C4" s="12">
        <v>2000</v>
      </c>
      <c r="D4" s="10" t="s">
        <v>9</v>
      </c>
      <c r="G4" s="141">
        <f>WORKDAY(G5,1)</f>
        <v>45189</v>
      </c>
      <c r="H4" s="10" t="s">
        <v>374</v>
      </c>
      <c r="M4" s="68" t="s">
        <v>72</v>
      </c>
      <c r="N4" s="132">
        <f>R8</f>
        <v>0.13919999999999999</v>
      </c>
      <c r="O4" s="140" t="s">
        <v>27</v>
      </c>
      <c r="P4" s="140" t="str">
        <f>T9</f>
        <v>onvista</v>
      </c>
      <c r="Q4" s="140"/>
      <c r="R4" s="20" t="str">
        <f>TEXT(G5,"TTTT")</f>
        <v>Dienstag</v>
      </c>
      <c r="S4" s="10" t="s">
        <v>33</v>
      </c>
      <c r="W4" s="10" t="s">
        <v>49</v>
      </c>
      <c r="X4" s="119">
        <f>X8*1</f>
        <v>15864</v>
      </c>
      <c r="Y4" s="10">
        <v>1.2143138365171589</v>
      </c>
      <c r="Z4" s="10">
        <f>IF(Y4&gt;0,Y4*1.1,Y4*0.9)</f>
        <v>1.3357452201688749</v>
      </c>
      <c r="AB4" s="10">
        <f>10+ROUND((C3+(0.5*C4)-X4)/C5,0)</f>
        <v>33</v>
      </c>
    </row>
    <row r="5" spans="1:29" s="10" customFormat="1" ht="16.5" thickBot="1" x14ac:dyDescent="0.3">
      <c r="B5" s="10" t="s">
        <v>8</v>
      </c>
      <c r="C5" s="11">
        <v>50</v>
      </c>
      <c r="D5" s="10" t="s">
        <v>9</v>
      </c>
      <c r="G5" s="18">
        <v>45188</v>
      </c>
      <c r="H5" s="10" t="s">
        <v>31</v>
      </c>
      <c r="N5" s="20">
        <v>20230915</v>
      </c>
      <c r="O5" s="10" t="s">
        <v>32</v>
      </c>
      <c r="R5" s="16">
        <f>R6-G5</f>
        <v>60</v>
      </c>
      <c r="S5" s="10" t="s">
        <v>45</v>
      </c>
      <c r="X5" s="10">
        <f>ROUND((C3+(0.5*C4)-X4)/10,0)</f>
        <v>114</v>
      </c>
      <c r="Y5" s="10">
        <v>1.3056070931096286</v>
      </c>
      <c r="Z5" s="10">
        <f>IF(Y5&gt;0,Y5*1.1,Y5*0.9)</f>
        <v>1.4361678024205917</v>
      </c>
    </row>
    <row r="6" spans="1:29" s="10" customFormat="1" ht="16.5" thickBot="1" x14ac:dyDescent="0.3">
      <c r="G6" s="103" t="s">
        <v>201</v>
      </c>
      <c r="H6" s="10" t="s">
        <v>191</v>
      </c>
      <c r="N6" s="10">
        <v>60</v>
      </c>
      <c r="O6" s="10" t="s">
        <v>51</v>
      </c>
      <c r="R6" s="17">
        <f>Infos!S36</f>
        <v>45248</v>
      </c>
      <c r="S6" s="10" t="s">
        <v>46</v>
      </c>
      <c r="X6" s="10" t="s">
        <v>71</v>
      </c>
      <c r="Y6" s="10" t="s">
        <v>72</v>
      </c>
      <c r="Z6" s="10" t="s">
        <v>73</v>
      </c>
      <c r="AA6" s="10" t="s">
        <v>91</v>
      </c>
    </row>
    <row r="7" spans="1:29" s="10" customFormat="1" ht="26.25" customHeight="1" x14ac:dyDescent="0.25">
      <c r="B7" s="10" t="s">
        <v>4</v>
      </c>
      <c r="N7" s="67"/>
      <c r="R7" s="10">
        <f>'VDAX-New 2M Hist_2'!C2/100</f>
        <v>0.21969999999999998</v>
      </c>
      <c r="S7" s="131" t="s">
        <v>27</v>
      </c>
      <c r="T7" s="131" t="s">
        <v>138</v>
      </c>
      <c r="V7" s="10" t="s">
        <v>92</v>
      </c>
      <c r="W7" s="10" t="e">
        <f>#REF!</f>
        <v>#REF!</v>
      </c>
      <c r="X7" s="10" t="e">
        <f>#REF!</f>
        <v>#REF!</v>
      </c>
      <c r="Y7" s="62" t="e">
        <f>#REF!</f>
        <v>#REF!</v>
      </c>
      <c r="Z7" s="10" t="e">
        <f>#REF!</f>
        <v>#REF!</v>
      </c>
      <c r="AA7" s="10" t="e">
        <f>#REF!</f>
        <v>#REF!</v>
      </c>
    </row>
    <row r="8" spans="1:29" s="10" customFormat="1" ht="15.75" x14ac:dyDescent="0.25">
      <c r="C8" s="14"/>
      <c r="D8" s="14" t="str">
        <f>Infos!B31</f>
        <v>2023-10</v>
      </c>
      <c r="E8" s="14" t="str">
        <f>Infos!B32</f>
        <v>2023-11</v>
      </c>
      <c r="F8" s="14" t="str">
        <f>Infos!O38&amp;"-"&amp;Infos!P38</f>
        <v>2023-10</v>
      </c>
      <c r="G8" s="14" t="str">
        <f>Infos!O40&amp;"-"&amp;Infos!P40</f>
        <v>2023-10</v>
      </c>
      <c r="H8" s="14" t="str">
        <f>Infos!O42&amp;"-"&amp;Infos!P42</f>
        <v>2023-10</v>
      </c>
      <c r="I8" s="14" t="str">
        <f>Infos!O44&amp;"-"&amp;Infos!P44</f>
        <v>-</v>
      </c>
      <c r="N8" s="67">
        <v>-3.7100000000000002E-3</v>
      </c>
      <c r="O8" s="57"/>
      <c r="P8" s="111">
        <v>13258.05</v>
      </c>
      <c r="Q8" s="111">
        <f>P8-P9</f>
        <v>2.5499999999992724</v>
      </c>
      <c r="R8" s="10">
        <f>'VDAX-New 2M Hist'!C2/100</f>
        <v>0.13919999999999999</v>
      </c>
      <c r="S8" s="68" t="s">
        <v>27</v>
      </c>
      <c r="T8" s="68" t="s">
        <v>244</v>
      </c>
      <c r="V8" s="10" t="s">
        <v>102</v>
      </c>
      <c r="W8" s="10" t="s">
        <v>226</v>
      </c>
      <c r="X8" s="143">
        <f>StgrtDAX!B3</f>
        <v>15864</v>
      </c>
    </row>
    <row r="9" spans="1:29" s="10" customFormat="1" ht="16.5" thickBot="1" x14ac:dyDescent="0.3">
      <c r="A9" s="10" t="s">
        <v>3</v>
      </c>
      <c r="C9" s="14" t="s">
        <v>28</v>
      </c>
      <c r="D9" s="14" t="s">
        <v>5</v>
      </c>
      <c r="E9" s="15" t="s">
        <v>10</v>
      </c>
      <c r="F9" s="15" t="s">
        <v>11</v>
      </c>
      <c r="G9" s="14" t="s">
        <v>12</v>
      </c>
      <c r="H9" s="14" t="s">
        <v>13</v>
      </c>
      <c r="I9" s="14" t="s">
        <v>48</v>
      </c>
      <c r="N9" s="112">
        <f>'EURIBOR 3M'!B2</f>
        <v>3.8780000000000002E-2</v>
      </c>
      <c r="P9" s="10">
        <v>13255.5</v>
      </c>
      <c r="R9" s="10">
        <f>'VDAX-N 2M'!B2/100</f>
        <v>0.22039999999999998</v>
      </c>
      <c r="S9" s="140" t="s">
        <v>27</v>
      </c>
      <c r="T9" s="140" t="s">
        <v>373</v>
      </c>
      <c r="U9" s="10" t="s">
        <v>47</v>
      </c>
      <c r="V9" s="10" t="s">
        <v>93</v>
      </c>
      <c r="W9" s="10" t="e">
        <f>#REF!</f>
        <v>#REF!</v>
      </c>
      <c r="X9" s="70">
        <v>13992</v>
      </c>
      <c r="Y9" s="10" t="e">
        <f>#REF!</f>
        <v>#REF!</v>
      </c>
      <c r="Z9" s="70" t="str">
        <f>SUBSTITUTE(AA9,".",",")</f>
        <v>15851,00</v>
      </c>
      <c r="AA9" s="10" t="str">
        <f>SUBSTITUTE(AB9,",","")</f>
        <v>15851.00</v>
      </c>
      <c r="AB9" s="118" t="str">
        <f>LEFT('GT L&amp;S'!B2,9)</f>
        <v>15,851.00</v>
      </c>
      <c r="AC9" s="10" t="str">
        <f>'GT L&amp;S'!A2</f>
        <v>Lang &amp; Schwarz</v>
      </c>
    </row>
    <row r="10" spans="1:29" x14ac:dyDescent="0.25">
      <c r="A10" s="2">
        <v>17000</v>
      </c>
      <c r="B10" s="2"/>
      <c r="C10" s="7">
        <v>-1441</v>
      </c>
      <c r="D10" s="2">
        <v>-1155</v>
      </c>
      <c r="E10" s="2">
        <v>-286</v>
      </c>
      <c r="F10" s="2"/>
      <c r="G10" s="2"/>
      <c r="H10" s="2"/>
      <c r="I10" s="2"/>
      <c r="J10" s="2"/>
      <c r="K10" s="2"/>
      <c r="L10" s="2"/>
      <c r="M10" s="2"/>
      <c r="N10" s="2"/>
      <c r="O10" s="2"/>
      <c r="P10" s="2"/>
      <c r="Q10" s="2"/>
      <c r="R10" s="2"/>
      <c r="S10" s="2"/>
      <c r="U10">
        <f>HedgeBedarf!C5+'HedgeBedarf+01'!C5</f>
        <v>-2.1989512219792617</v>
      </c>
    </row>
    <row r="11" spans="1:29" x14ac:dyDescent="0.25">
      <c r="A11" s="2">
        <v>16950</v>
      </c>
      <c r="B11" s="2"/>
      <c r="C11" s="8">
        <v>-432</v>
      </c>
      <c r="D11" s="2">
        <v>-239</v>
      </c>
      <c r="E11" s="2">
        <v>-193</v>
      </c>
      <c r="F11" s="2"/>
      <c r="G11" s="2"/>
      <c r="H11" s="2"/>
      <c r="I11" s="2"/>
      <c r="J11" s="2"/>
      <c r="K11" s="2"/>
      <c r="L11" s="2"/>
      <c r="M11" s="2"/>
      <c r="N11" s="2"/>
      <c r="O11" s="2"/>
      <c r="P11" s="2"/>
      <c r="Q11" s="2"/>
      <c r="R11" s="2"/>
      <c r="S11" s="2"/>
      <c r="U11">
        <f>HedgeBedarf!C6+'HedgeBedarf+01'!C6</f>
        <v>-2.2351682735476484</v>
      </c>
    </row>
    <row r="12" spans="1:29" x14ac:dyDescent="0.25">
      <c r="A12" s="2">
        <v>16900</v>
      </c>
      <c r="B12" s="2"/>
      <c r="C12" s="8">
        <v>-1642</v>
      </c>
      <c r="D12" s="2">
        <v>-1190</v>
      </c>
      <c r="E12" s="2">
        <v>-452</v>
      </c>
      <c r="F12" s="2"/>
      <c r="G12" s="2"/>
      <c r="H12" s="2"/>
      <c r="I12" s="2"/>
      <c r="J12" s="2"/>
      <c r="K12" s="2"/>
      <c r="L12" s="2"/>
      <c r="M12" s="2"/>
      <c r="N12" s="2"/>
      <c r="O12" s="2"/>
      <c r="P12" s="2"/>
      <c r="Q12" s="2"/>
      <c r="R12" s="2"/>
      <c r="S12" s="2"/>
      <c r="U12">
        <f>HedgeBedarf!C7+'HedgeBedarf+01'!C7</f>
        <v>-2.271224463706853</v>
      </c>
    </row>
    <row r="13" spans="1:29" x14ac:dyDescent="0.25">
      <c r="A13" s="2">
        <v>16850</v>
      </c>
      <c r="B13" s="2"/>
      <c r="C13" s="8">
        <v>-228</v>
      </c>
      <c r="D13" s="2">
        <v>-96</v>
      </c>
      <c r="E13" s="2">
        <v>-132</v>
      </c>
      <c r="F13" s="2"/>
      <c r="G13" s="2"/>
      <c r="H13" s="2"/>
      <c r="I13" s="2"/>
      <c r="J13" s="2"/>
      <c r="K13" s="2"/>
      <c r="L13" s="2"/>
      <c r="M13" s="2"/>
      <c r="N13" s="2"/>
      <c r="O13" s="2"/>
      <c r="P13" s="2"/>
      <c r="Q13" s="2"/>
      <c r="R13" s="2"/>
      <c r="S13" s="2"/>
      <c r="U13">
        <f>HedgeBedarf!C8+'HedgeBedarf+01'!C8</f>
        <v>-2.3070871634909982</v>
      </c>
    </row>
    <row r="14" spans="1:29" x14ac:dyDescent="0.25">
      <c r="A14" s="2">
        <v>16800</v>
      </c>
      <c r="B14" s="2"/>
      <c r="C14" s="8">
        <v>-8890</v>
      </c>
      <c r="D14" s="2">
        <v>-8519</v>
      </c>
      <c r="E14" s="2">
        <v>-371</v>
      </c>
      <c r="F14" s="2"/>
      <c r="G14" s="2"/>
      <c r="H14" s="2"/>
      <c r="I14" s="2"/>
      <c r="J14" s="3"/>
      <c r="K14" s="2"/>
      <c r="L14" s="2"/>
      <c r="M14" s="2"/>
      <c r="N14" s="2"/>
      <c r="O14" s="2"/>
      <c r="P14" s="2"/>
      <c r="Q14" s="2"/>
      <c r="R14" s="2"/>
      <c r="S14" s="2"/>
      <c r="U14">
        <f>HedgeBedarf!C9+'HedgeBedarf+01'!C9</f>
        <v>-2.342723036321376</v>
      </c>
    </row>
    <row r="15" spans="1:29" x14ac:dyDescent="0.25">
      <c r="A15" s="2">
        <v>16750</v>
      </c>
      <c r="B15" s="2"/>
      <c r="C15" s="8">
        <v>-971</v>
      </c>
      <c r="D15" s="2">
        <v>-463</v>
      </c>
      <c r="E15" s="2">
        <v>-508</v>
      </c>
      <c r="F15" s="2"/>
      <c r="G15" s="2"/>
      <c r="H15" s="2"/>
      <c r="I15" s="2"/>
      <c r="J15" s="3"/>
      <c r="K15" s="2"/>
      <c r="L15" s="2"/>
      <c r="M15" s="2"/>
      <c r="N15" s="2"/>
      <c r="O15" s="2"/>
      <c r="P15" s="2"/>
      <c r="Q15" s="2"/>
      <c r="R15" s="2"/>
      <c r="S15" s="2"/>
      <c r="U15">
        <f>HedgeBedarf!C10+'HedgeBedarf+01'!C10</f>
        <v>-2.3780980611137954</v>
      </c>
    </row>
    <row r="16" spans="1:29" x14ac:dyDescent="0.25">
      <c r="A16" s="2">
        <v>16700</v>
      </c>
      <c r="B16" s="2"/>
      <c r="C16" s="8">
        <v>-1420</v>
      </c>
      <c r="D16" s="2">
        <v>-1177</v>
      </c>
      <c r="E16" s="2">
        <v>-243</v>
      </c>
      <c r="F16" s="2"/>
      <c r="G16" s="2"/>
      <c r="H16" s="2"/>
      <c r="I16" s="2"/>
      <c r="J16" s="3"/>
      <c r="K16" s="2"/>
      <c r="L16" s="2"/>
      <c r="M16" s="2"/>
      <c r="N16" s="2"/>
      <c r="O16" s="2"/>
      <c r="P16" s="2"/>
      <c r="Q16" s="2"/>
      <c r="R16" s="2"/>
      <c r="S16" s="2"/>
      <c r="U16">
        <f>HedgeBedarf!C11+'HedgeBedarf+01'!C11</f>
        <v>-2.4131775570379115</v>
      </c>
    </row>
    <row r="17" spans="1:21" x14ac:dyDescent="0.25">
      <c r="A17" s="2">
        <v>16650</v>
      </c>
      <c r="B17" s="2"/>
      <c r="C17" s="8">
        <v>-299</v>
      </c>
      <c r="D17" s="2">
        <v>-276</v>
      </c>
      <c r="E17" s="2">
        <v>-23</v>
      </c>
      <c r="F17" s="2"/>
      <c r="G17" s="2"/>
      <c r="H17" s="2"/>
      <c r="I17" s="2"/>
      <c r="J17" s="3"/>
      <c r="K17" s="2"/>
      <c r="L17" s="2"/>
      <c r="M17" s="2"/>
      <c r="N17" s="2"/>
      <c r="O17" s="2"/>
      <c r="P17" s="2"/>
      <c r="Q17" s="2"/>
      <c r="R17" s="2"/>
      <c r="S17" s="2"/>
      <c r="U17">
        <f>HedgeBedarf!C12+'HedgeBedarf+01'!C12</f>
        <v>-2.4479262099268015</v>
      </c>
    </row>
    <row r="18" spans="1:21" x14ac:dyDescent="0.25">
      <c r="A18" s="2">
        <v>16600</v>
      </c>
      <c r="B18" s="2"/>
      <c r="C18" s="8">
        <v>-1994</v>
      </c>
      <c r="D18" s="2">
        <v>-1848</v>
      </c>
      <c r="E18" s="2">
        <v>-146</v>
      </c>
      <c r="F18" s="2"/>
      <c r="G18" s="2"/>
      <c r="H18" s="2"/>
      <c r="I18" s="2"/>
      <c r="J18" s="3"/>
      <c r="K18" s="2"/>
      <c r="L18" s="2"/>
      <c r="M18" s="2"/>
      <c r="N18" s="2"/>
      <c r="O18" s="2"/>
      <c r="P18" s="2"/>
      <c r="Q18" s="2"/>
      <c r="R18" s="2"/>
      <c r="S18" s="2"/>
      <c r="U18">
        <f>HedgeBedarf!C13+'HedgeBedarf+01'!C13</f>
        <v>-2.4823081003318075</v>
      </c>
    </row>
    <row r="19" spans="1:21" x14ac:dyDescent="0.25">
      <c r="A19" s="2">
        <v>16550</v>
      </c>
      <c r="B19" s="2"/>
      <c r="C19" s="8">
        <v>-621</v>
      </c>
      <c r="D19" s="2">
        <v>-396</v>
      </c>
      <c r="E19" s="2">
        <v>-225</v>
      </c>
      <c r="F19" s="2"/>
      <c r="G19" s="2"/>
      <c r="H19" s="2"/>
      <c r="I19" s="2"/>
      <c r="J19" s="3"/>
      <c r="K19" s="2"/>
      <c r="L19" s="2"/>
      <c r="M19" s="2"/>
      <c r="N19" s="2"/>
      <c r="O19" s="2"/>
      <c r="P19" s="2"/>
      <c r="Q19" s="2"/>
      <c r="R19" s="2"/>
      <c r="S19" s="2"/>
      <c r="U19">
        <f>HedgeBedarf!C14+'HedgeBedarf+01'!C14</f>
        <v>-2.5162867332139682</v>
      </c>
    </row>
    <row r="20" spans="1:21" x14ac:dyDescent="0.25">
      <c r="A20" s="2">
        <v>16500</v>
      </c>
      <c r="B20" s="2"/>
      <c r="C20" s="8">
        <v>-19630</v>
      </c>
      <c r="D20" s="2">
        <v>-19243</v>
      </c>
      <c r="E20" s="2">
        <v>-387</v>
      </c>
      <c r="F20" s="2"/>
      <c r="G20" s="2"/>
      <c r="H20" s="2"/>
      <c r="I20" s="2"/>
      <c r="J20" s="3"/>
      <c r="K20" s="2"/>
      <c r="L20" s="2"/>
      <c r="M20" s="2"/>
      <c r="N20" s="2"/>
      <c r="O20" s="2"/>
      <c r="P20" s="2"/>
      <c r="Q20" s="2"/>
      <c r="R20" s="2"/>
      <c r="S20" s="2"/>
      <c r="U20">
        <f>HedgeBedarf!C15+'HedgeBedarf+01'!C15</f>
        <v>-2.549825069259938</v>
      </c>
    </row>
    <row r="21" spans="1:21" x14ac:dyDescent="0.25">
      <c r="A21" s="2">
        <v>16450</v>
      </c>
      <c r="B21" s="2"/>
      <c r="C21" s="8">
        <v>-509</v>
      </c>
      <c r="D21" s="2">
        <v>-475</v>
      </c>
      <c r="E21" s="2">
        <v>-34</v>
      </c>
      <c r="F21" s="2"/>
      <c r="G21" s="2"/>
      <c r="H21" s="2"/>
      <c r="I21" s="2"/>
      <c r="J21" s="3"/>
      <c r="K21" s="2"/>
      <c r="L21" s="2"/>
      <c r="M21" s="2"/>
      <c r="N21" s="2"/>
      <c r="O21" s="2"/>
      <c r="P21" s="2"/>
      <c r="Q21" s="2"/>
      <c r="R21" s="2"/>
      <c r="S21" s="2"/>
      <c r="U21">
        <f>HedgeBedarf!C16+'HedgeBedarf+01'!C16</f>
        <v>-2.5828855578064323</v>
      </c>
    </row>
    <row r="22" spans="1:21" x14ac:dyDescent="0.25">
      <c r="A22" s="2">
        <v>16400</v>
      </c>
      <c r="B22" s="2"/>
      <c r="C22" s="8">
        <v>-6454</v>
      </c>
      <c r="D22" s="2">
        <v>-6263</v>
      </c>
      <c r="E22" s="2">
        <v>-191</v>
      </c>
      <c r="F22" s="2"/>
      <c r="G22" s="2"/>
      <c r="H22" s="2"/>
      <c r="I22" s="2"/>
      <c r="J22" s="3"/>
      <c r="K22" s="2"/>
      <c r="L22" s="2"/>
      <c r="M22" s="2"/>
      <c r="N22" s="2"/>
      <c r="O22" s="2"/>
      <c r="P22" s="2"/>
      <c r="Q22" s="2"/>
      <c r="R22" s="2"/>
      <c r="S22" s="2"/>
      <c r="U22">
        <f>HedgeBedarf!C17+'HedgeBedarf+01'!C17</f>
        <v>-2.6154301713538115</v>
      </c>
    </row>
    <row r="23" spans="1:21" x14ac:dyDescent="0.25">
      <c r="A23" s="2">
        <v>16350</v>
      </c>
      <c r="B23" s="2"/>
      <c r="C23" s="8">
        <v>-521</v>
      </c>
      <c r="D23" s="2">
        <v>-425</v>
      </c>
      <c r="E23" s="2">
        <v>-96</v>
      </c>
      <c r="F23" s="2"/>
      <c r="G23" s="2"/>
      <c r="H23" s="2"/>
      <c r="I23" s="2"/>
      <c r="J23" s="3"/>
      <c r="K23" s="2"/>
      <c r="L23" s="2"/>
      <c r="M23" s="2"/>
      <c r="N23" s="2"/>
      <c r="O23" s="2"/>
      <c r="P23" s="2"/>
      <c r="Q23" s="2"/>
      <c r="R23" s="2"/>
      <c r="S23" s="2"/>
      <c r="U23">
        <f>HedgeBedarf!C18+'HedgeBedarf+01'!C18</f>
        <v>-2.6474204416453544</v>
      </c>
    </row>
    <row r="24" spans="1:21" x14ac:dyDescent="0.25">
      <c r="A24" s="2">
        <v>16300</v>
      </c>
      <c r="B24" s="2"/>
      <c r="C24" s="8">
        <v>-2378</v>
      </c>
      <c r="D24" s="2">
        <v>-2257</v>
      </c>
      <c r="E24" s="2">
        <v>-121</v>
      </c>
      <c r="F24" s="2"/>
      <c r="G24" s="2"/>
      <c r="H24" s="2"/>
      <c r="I24" s="2"/>
      <c r="J24" s="3"/>
      <c r="K24" s="2"/>
      <c r="L24" s="2"/>
      <c r="M24" s="2"/>
      <c r="N24" s="2"/>
      <c r="O24" s="2"/>
      <c r="P24" s="2"/>
      <c r="Q24" s="2"/>
      <c r="R24" s="2"/>
      <c r="S24" s="2"/>
      <c r="U24">
        <f>HedgeBedarf!C19+'HedgeBedarf+01'!C19</f>
        <v>-2.6788174972852699</v>
      </c>
    </row>
    <row r="25" spans="1:21" x14ac:dyDescent="0.25">
      <c r="A25" s="2">
        <v>16250</v>
      </c>
      <c r="B25" s="2"/>
      <c r="C25" s="8">
        <v>-941</v>
      </c>
      <c r="D25" s="2">
        <v>-935</v>
      </c>
      <c r="E25" s="2">
        <v>-6</v>
      </c>
      <c r="F25" s="2"/>
      <c r="G25" s="2"/>
      <c r="H25" s="2"/>
      <c r="I25" s="2"/>
      <c r="J25" s="3"/>
      <c r="K25" s="2"/>
      <c r="L25" s="2"/>
      <c r="M25" s="2"/>
      <c r="N25" s="2"/>
      <c r="O25" s="2"/>
      <c r="P25" s="2"/>
      <c r="Q25" s="2"/>
      <c r="R25" s="2"/>
      <c r="S25" s="2"/>
      <c r="U25">
        <f>HedgeBedarf!C20+'HedgeBedarf+01'!C20</f>
        <v>-2.7095821028645197</v>
      </c>
    </row>
    <row r="26" spans="1:21" x14ac:dyDescent="0.25">
      <c r="A26" s="2">
        <v>16200</v>
      </c>
      <c r="B26" s="2"/>
      <c r="C26" s="8">
        <v>-3600</v>
      </c>
      <c r="D26" s="2">
        <v>-3528</v>
      </c>
      <c r="E26" s="2">
        <v>-72</v>
      </c>
      <c r="F26" s="2"/>
      <c r="G26" s="2"/>
      <c r="H26" s="2"/>
      <c r="I26" s="2"/>
      <c r="J26" s="3"/>
      <c r="K26" s="2"/>
      <c r="L26" s="2"/>
      <c r="M26" s="2"/>
      <c r="N26" s="2"/>
      <c r="O26" s="2"/>
      <c r="P26" s="2"/>
      <c r="Q26" s="2"/>
      <c r="R26" s="2"/>
      <c r="S26" s="2"/>
      <c r="U26">
        <f>HedgeBedarf!C21+'HedgeBedarf+01'!C21</f>
        <v>-2.7396746995598193</v>
      </c>
    </row>
    <row r="27" spans="1:21" x14ac:dyDescent="0.25">
      <c r="A27" s="2">
        <v>16150</v>
      </c>
      <c r="B27" s="2"/>
      <c r="C27" s="8">
        <v>334</v>
      </c>
      <c r="D27" s="2">
        <v>347</v>
      </c>
      <c r="E27" s="2">
        <v>-13</v>
      </c>
      <c r="F27" s="2"/>
      <c r="G27" s="2"/>
      <c r="H27" s="2"/>
      <c r="I27" s="2"/>
      <c r="J27" s="3"/>
      <c r="K27" s="2"/>
      <c r="L27" s="2"/>
      <c r="M27" s="2"/>
      <c r="N27" s="2"/>
      <c r="O27" s="2"/>
      <c r="P27" s="2"/>
      <c r="Q27" s="2"/>
      <c r="R27" s="2"/>
      <c r="S27" s="2"/>
      <c r="U27">
        <f>HedgeBedarf!C22+'HedgeBedarf+01'!C22</f>
        <v>-2.7690554471672519</v>
      </c>
    </row>
    <row r="28" spans="1:21" x14ac:dyDescent="0.25">
      <c r="A28" s="2">
        <v>16100</v>
      </c>
      <c r="B28" s="2"/>
      <c r="C28" s="8">
        <v>-178</v>
      </c>
      <c r="D28" s="2">
        <v>-104</v>
      </c>
      <c r="E28" s="2">
        <v>-74</v>
      </c>
      <c r="F28" s="2"/>
      <c r="G28" s="2"/>
      <c r="H28" s="2"/>
      <c r="I28" s="2"/>
      <c r="J28" s="3"/>
      <c r="K28" s="2"/>
      <c r="L28" s="2"/>
      <c r="M28" s="2"/>
      <c r="N28" s="2"/>
      <c r="O28" s="2"/>
      <c r="P28" s="2"/>
      <c r="Q28" s="2"/>
      <c r="R28" s="2"/>
      <c r="S28" s="2"/>
      <c r="U28">
        <f>HedgeBedarf!C23+'HedgeBedarf+01'!C23</f>
        <v>-2.7976842675282798</v>
      </c>
    </row>
    <row r="29" spans="1:21" x14ac:dyDescent="0.25">
      <c r="A29" s="2">
        <v>16050</v>
      </c>
      <c r="B29" s="2"/>
      <c r="C29" s="8">
        <v>-146</v>
      </c>
      <c r="D29" s="2">
        <v>-254</v>
      </c>
      <c r="E29" s="2">
        <v>108</v>
      </c>
      <c r="F29" s="2"/>
      <c r="G29" s="2"/>
      <c r="H29" s="2"/>
      <c r="I29" s="2"/>
      <c r="J29" s="3"/>
      <c r="K29" s="2"/>
      <c r="L29" s="2"/>
      <c r="M29" s="2"/>
      <c r="N29" s="2"/>
      <c r="O29" s="2"/>
      <c r="P29" s="2"/>
      <c r="Q29" s="2"/>
      <c r="R29" s="2"/>
      <c r="S29" s="2"/>
      <c r="U29">
        <f>HedgeBedarf!C24+'HedgeBedarf+01'!C24</f>
        <v>-2.8255208893019441</v>
      </c>
    </row>
    <row r="30" spans="1:21" x14ac:dyDescent="0.25">
      <c r="A30" s="2">
        <v>16000</v>
      </c>
      <c r="B30" s="2"/>
      <c r="C30" s="8">
        <v>-58</v>
      </c>
      <c r="D30" s="2">
        <v>-34</v>
      </c>
      <c r="E30" s="2">
        <v>-24</v>
      </c>
      <c r="F30" s="2"/>
      <c r="G30" s="2"/>
      <c r="H30" s="2"/>
      <c r="I30" s="2"/>
      <c r="J30" s="3"/>
      <c r="K30" s="2"/>
      <c r="L30" s="2"/>
      <c r="M30" s="2"/>
      <c r="N30" s="2"/>
      <c r="O30" s="2"/>
      <c r="P30" s="2"/>
      <c r="Q30" s="2"/>
      <c r="R30" s="2"/>
      <c r="S30" s="2"/>
      <c r="U30">
        <f>HedgeBedarf!C25+'HedgeBedarf+01'!C25</f>
        <v>-2.852524894033496</v>
      </c>
    </row>
    <row r="31" spans="1:21" x14ac:dyDescent="0.25">
      <c r="A31" s="2">
        <v>15950</v>
      </c>
      <c r="B31" s="2"/>
      <c r="C31" s="8">
        <v>125</v>
      </c>
      <c r="D31" s="2">
        <v>328</v>
      </c>
      <c r="E31" s="2">
        <v>-203</v>
      </c>
      <c r="F31" s="2"/>
      <c r="G31" s="2"/>
      <c r="H31" s="2"/>
      <c r="I31" s="2"/>
      <c r="J31" s="3"/>
      <c r="K31" s="2"/>
      <c r="L31" s="2"/>
      <c r="M31" s="2"/>
      <c r="N31" s="2"/>
      <c r="O31" s="2"/>
      <c r="P31" s="2"/>
      <c r="Q31" s="2"/>
      <c r="R31" s="2"/>
      <c r="S31" s="2"/>
      <c r="U31">
        <f>HedgeBedarf!C26+'HedgeBedarf+01'!C26</f>
        <v>-2.8786557634657668</v>
      </c>
    </row>
    <row r="32" spans="1:21" x14ac:dyDescent="0.25">
      <c r="A32" s="2">
        <v>15900</v>
      </c>
      <c r="B32" s="2"/>
      <c r="C32" s="8">
        <v>1991</v>
      </c>
      <c r="D32" s="2">
        <v>2124</v>
      </c>
      <c r="E32" s="2">
        <v>-133</v>
      </c>
      <c r="F32" s="2"/>
      <c r="G32" s="2"/>
      <c r="H32" s="2"/>
      <c r="I32" s="2"/>
      <c r="J32" s="3"/>
      <c r="K32" s="2"/>
      <c r="L32" s="2"/>
      <c r="M32" s="2"/>
      <c r="N32" s="2"/>
      <c r="O32" s="2"/>
      <c r="P32" s="2"/>
      <c r="Q32" s="2"/>
      <c r="R32" s="2"/>
      <c r="S32" s="2"/>
      <c r="U32">
        <f>HedgeBedarf!C27+'HedgeBedarf+01'!C27</f>
        <v>-2.9038729280360691</v>
      </c>
    </row>
    <row r="33" spans="1:21" x14ac:dyDescent="0.25">
      <c r="A33" s="2">
        <v>15850</v>
      </c>
      <c r="B33" s="2"/>
      <c r="C33" s="8">
        <v>1777</v>
      </c>
      <c r="D33" s="2">
        <v>1467</v>
      </c>
      <c r="E33" s="2">
        <v>310</v>
      </c>
      <c r="F33" s="2"/>
      <c r="G33" s="2"/>
      <c r="H33" s="2"/>
      <c r="I33" s="2"/>
      <c r="J33" s="3"/>
      <c r="K33" s="2"/>
      <c r="L33" s="2"/>
      <c r="M33" s="2"/>
      <c r="N33" s="2"/>
      <c r="O33" s="2"/>
      <c r="P33" s="2"/>
      <c r="Q33" s="2"/>
      <c r="R33" s="2"/>
      <c r="S33" s="2"/>
      <c r="U33">
        <f>HedgeBedarf!C28+'HedgeBedarf+01'!C28</f>
        <v>-2.92813581649771</v>
      </c>
    </row>
    <row r="34" spans="1:21" x14ac:dyDescent="0.25">
      <c r="A34" s="2">
        <v>15800</v>
      </c>
      <c r="B34" s="2"/>
      <c r="C34" s="8">
        <v>2326</v>
      </c>
      <c r="D34" s="2">
        <v>1144</v>
      </c>
      <c r="E34" s="2">
        <v>1182</v>
      </c>
      <c r="F34" s="2"/>
      <c r="G34" s="2"/>
      <c r="H34" s="2"/>
      <c r="I34" s="2"/>
      <c r="J34" s="3"/>
      <c r="K34" s="2"/>
      <c r="L34" s="2"/>
      <c r="M34" s="2"/>
      <c r="N34" s="2"/>
      <c r="O34" s="2"/>
      <c r="P34" s="2"/>
      <c r="Q34" s="2"/>
      <c r="R34" s="2"/>
      <c r="S34" s="2"/>
      <c r="U34">
        <f>HedgeBedarf!C29+'HedgeBedarf+01'!C29</f>
        <v>-2.9514039066016178</v>
      </c>
    </row>
    <row r="35" spans="1:21" x14ac:dyDescent="0.25">
      <c r="A35" s="2">
        <v>15750</v>
      </c>
      <c r="B35" s="2"/>
      <c r="C35" s="8">
        <v>-954</v>
      </c>
      <c r="D35" s="2">
        <v>-1064</v>
      </c>
      <c r="E35" s="2">
        <v>110</v>
      </c>
      <c r="F35" s="2"/>
      <c r="G35" s="2"/>
      <c r="H35" s="2"/>
      <c r="I35" s="2"/>
      <c r="J35" s="3"/>
      <c r="K35" s="2"/>
      <c r="L35" s="2"/>
      <c r="M35" s="2"/>
      <c r="N35" s="2"/>
      <c r="O35" s="2"/>
      <c r="P35" s="2"/>
      <c r="Q35" s="2"/>
      <c r="R35" s="2"/>
      <c r="S35" s="2"/>
      <c r="U35">
        <f>HedgeBedarf!C30+'HedgeBedarf+01'!C30</f>
        <v>-2.9736367767703431</v>
      </c>
    </row>
    <row r="36" spans="1:21" x14ac:dyDescent="0.25">
      <c r="A36" s="2">
        <v>15700</v>
      </c>
      <c r="B36" s="2"/>
      <c r="C36" s="8">
        <v>17968</v>
      </c>
      <c r="D36" s="2">
        <v>17964</v>
      </c>
      <c r="E36" s="2">
        <v>4</v>
      </c>
      <c r="F36" s="2"/>
      <c r="G36" s="2"/>
      <c r="H36" s="2"/>
      <c r="I36" s="2"/>
      <c r="J36" s="3"/>
      <c r="K36" s="2"/>
      <c r="L36" s="2"/>
      <c r="M36" s="2"/>
      <c r="N36" s="2"/>
      <c r="O36" s="2"/>
      <c r="P36" s="2"/>
      <c r="Q36" s="2"/>
      <c r="R36" s="2"/>
      <c r="S36" s="2"/>
      <c r="U36">
        <f>HedgeBedarf!C31+'HedgeBedarf+01'!C31</f>
        <v>-2.9947941586928764</v>
      </c>
    </row>
    <row r="37" spans="1:21" x14ac:dyDescent="0.25">
      <c r="A37" s="2">
        <v>15650</v>
      </c>
      <c r="B37" s="2"/>
      <c r="C37" s="8">
        <v>1435</v>
      </c>
      <c r="D37" s="2">
        <v>1010</v>
      </c>
      <c r="E37" s="2">
        <v>425</v>
      </c>
      <c r="F37" s="2"/>
      <c r="G37" s="2"/>
      <c r="H37" s="2"/>
      <c r="I37" s="2"/>
      <c r="J37" s="3"/>
      <c r="K37" s="2"/>
      <c r="L37" s="2"/>
      <c r="M37" s="2"/>
      <c r="N37" s="2"/>
      <c r="O37" s="2"/>
      <c r="P37" s="2"/>
      <c r="Q37" s="2"/>
      <c r="R37" s="2"/>
      <c r="S37" s="2"/>
      <c r="U37">
        <f>HedgeBedarf!C32+'HedgeBedarf+01'!C32</f>
        <v>-3.0148359907660947</v>
      </c>
    </row>
    <row r="38" spans="1:21" x14ac:dyDescent="0.25">
      <c r="A38" s="2">
        <v>15600</v>
      </c>
      <c r="B38" s="2"/>
      <c r="C38" s="8">
        <v>4094</v>
      </c>
      <c r="D38" s="2">
        <v>2999</v>
      </c>
      <c r="E38" s="2">
        <v>1095</v>
      </c>
      <c r="F38" s="2"/>
      <c r="G38" s="2"/>
      <c r="H38" s="2"/>
      <c r="I38" s="2"/>
      <c r="J38" s="3"/>
      <c r="K38" s="2"/>
      <c r="L38" s="2"/>
      <c r="M38" s="2"/>
      <c r="N38" s="2"/>
      <c r="O38" s="2"/>
      <c r="P38" s="2"/>
      <c r="Q38" s="2"/>
      <c r="R38" s="2"/>
      <c r="S38" s="2"/>
      <c r="U38">
        <f>HedgeBedarf!C33+'HedgeBedarf+01'!C33</f>
        <v>-3.033722472304706</v>
      </c>
    </row>
    <row r="39" spans="1:21" x14ac:dyDescent="0.25">
      <c r="A39" s="2">
        <v>15550</v>
      </c>
      <c r="B39" s="2"/>
      <c r="C39" s="8">
        <v>680</v>
      </c>
      <c r="D39" s="2">
        <v>497</v>
      </c>
      <c r="E39" s="2">
        <v>183</v>
      </c>
      <c r="F39" s="2"/>
      <c r="G39" s="2"/>
      <c r="H39" s="2"/>
      <c r="I39" s="2"/>
      <c r="J39" s="3"/>
      <c r="K39" s="2"/>
      <c r="L39" s="2"/>
      <c r="M39" s="2"/>
      <c r="N39" s="2"/>
      <c r="O39" s="2"/>
      <c r="P39" s="2"/>
      <c r="Q39" s="2"/>
      <c r="R39" s="2"/>
      <c r="S39" s="2"/>
      <c r="U39">
        <f>HedgeBedarf!C34+'HedgeBedarf+01'!C34</f>
        <v>-3.0514141184393835</v>
      </c>
    </row>
    <row r="40" spans="1:21" x14ac:dyDescent="0.25">
      <c r="A40" s="2">
        <v>15500</v>
      </c>
      <c r="B40" s="2"/>
      <c r="C40" s="8">
        <v>1929</v>
      </c>
      <c r="D40" s="2">
        <v>1833</v>
      </c>
      <c r="E40" s="2">
        <v>96</v>
      </c>
      <c r="F40" s="2"/>
      <c r="G40" s="2"/>
      <c r="H40" s="2"/>
      <c r="I40" s="2"/>
      <c r="J40" s="3"/>
      <c r="K40" s="2"/>
      <c r="L40" s="2"/>
      <c r="M40" s="2"/>
      <c r="N40" s="2"/>
      <c r="O40" s="2"/>
      <c r="P40" s="2"/>
      <c r="Q40" s="2"/>
      <c r="R40" s="2"/>
      <c r="S40" s="2"/>
      <c r="U40">
        <f>HedgeBedarf!C35+'HedgeBedarf+01'!C35</f>
        <v>-3.0678718156190774</v>
      </c>
    </row>
    <row r="41" spans="1:21" x14ac:dyDescent="0.25">
      <c r="A41" s="2">
        <v>15450</v>
      </c>
      <c r="B41" s="2"/>
      <c r="C41" s="8">
        <v>481</v>
      </c>
      <c r="D41" s="2">
        <v>395</v>
      </c>
      <c r="E41" s="2">
        <v>86</v>
      </c>
      <c r="F41" s="2"/>
      <c r="G41" s="2"/>
      <c r="H41" s="2"/>
      <c r="I41" s="2"/>
      <c r="J41" s="3"/>
      <c r="K41" s="2"/>
      <c r="L41" s="2"/>
      <c r="M41" s="2"/>
      <c r="N41" s="2"/>
      <c r="O41" s="2"/>
      <c r="P41" s="2"/>
      <c r="Q41" s="2"/>
      <c r="R41" s="2"/>
      <c r="S41" s="2"/>
      <c r="U41">
        <f>HedgeBedarf!C36+'HedgeBedarf+01'!C36</f>
        <v>-3.0830568776314546</v>
      </c>
    </row>
    <row r="42" spans="1:21" x14ac:dyDescent="0.25">
      <c r="A42" s="2">
        <v>15400</v>
      </c>
      <c r="B42" s="2"/>
      <c r="C42" s="8">
        <v>2689</v>
      </c>
      <c r="D42" s="2">
        <v>2334</v>
      </c>
      <c r="E42" s="2">
        <v>355</v>
      </c>
      <c r="F42" s="2"/>
      <c r="G42" s="2"/>
      <c r="H42" s="2"/>
      <c r="I42" s="2"/>
      <c r="J42" s="3"/>
      <c r="K42" s="2"/>
      <c r="L42" s="2"/>
      <c r="M42" s="2"/>
      <c r="N42" s="2"/>
      <c r="O42" s="2"/>
      <c r="P42" s="2"/>
      <c r="Q42" s="2"/>
      <c r="R42" s="2"/>
      <c r="S42" s="2"/>
      <c r="U42">
        <f>HedgeBedarf!C37+'HedgeBedarf+01'!C37</f>
        <v>-3.0969311020521855</v>
      </c>
    </row>
    <row r="43" spans="1:21" x14ac:dyDescent="0.25">
      <c r="A43" s="2">
        <v>15350</v>
      </c>
      <c r="B43" s="2"/>
      <c r="C43" s="8">
        <v>11650</v>
      </c>
      <c r="D43" s="2">
        <v>11536</v>
      </c>
      <c r="E43" s="2">
        <v>114</v>
      </c>
      <c r="F43" s="2"/>
      <c r="G43" s="2"/>
      <c r="H43" s="2"/>
      <c r="I43" s="2"/>
      <c r="J43" s="3"/>
      <c r="K43" s="2"/>
      <c r="L43" s="2"/>
      <c r="M43" s="2"/>
      <c r="N43" s="2"/>
      <c r="O43" s="2"/>
      <c r="P43" s="2"/>
      <c r="Q43" s="2"/>
      <c r="R43" s="2"/>
      <c r="S43" s="2"/>
      <c r="U43">
        <f>HedgeBedarf!C38+'HedgeBedarf+01'!C38</f>
        <v>-3.109456827031988</v>
      </c>
    </row>
    <row r="44" spans="1:21" x14ac:dyDescent="0.25">
      <c r="A44" s="2">
        <v>15300</v>
      </c>
      <c r="B44" s="2"/>
      <c r="C44" s="8">
        <v>7656</v>
      </c>
      <c r="D44" s="2">
        <v>6969</v>
      </c>
      <c r="E44" s="2">
        <v>687</v>
      </c>
      <c r="F44" s="2"/>
      <c r="G44" s="2"/>
      <c r="H44" s="2"/>
      <c r="I44" s="2"/>
      <c r="J44" s="3"/>
      <c r="K44" s="2"/>
      <c r="L44" s="2"/>
      <c r="M44" s="2"/>
      <c r="N44" s="2"/>
      <c r="O44" s="2"/>
      <c r="P44" s="2"/>
      <c r="Q44" s="2"/>
      <c r="R44" s="2"/>
      <c r="S44" s="2"/>
      <c r="U44">
        <f>HedgeBedarf!C39+'HedgeBedarf+01'!C39</f>
        <v>-3.1205969883274469</v>
      </c>
    </row>
    <row r="45" spans="1:21" x14ac:dyDescent="0.25">
      <c r="A45" s="2">
        <v>15250</v>
      </c>
      <c r="B45" s="2"/>
      <c r="C45" s="8">
        <v>657</v>
      </c>
      <c r="D45" s="2">
        <v>444</v>
      </c>
      <c r="E45" s="2">
        <v>213</v>
      </c>
      <c r="F45" s="2"/>
      <c r="G45" s="2"/>
      <c r="H45" s="2"/>
      <c r="I45" s="2"/>
      <c r="J45" s="3"/>
      <c r="K45" s="2"/>
      <c r="L45" s="2"/>
      <c r="M45" s="2"/>
      <c r="N45" s="2"/>
      <c r="O45" s="2"/>
      <c r="P45" s="2"/>
      <c r="Q45" s="2"/>
      <c r="R45" s="2"/>
      <c r="S45" s="2"/>
      <c r="U45">
        <f>HedgeBedarf!C40+'HedgeBedarf+01'!C40</f>
        <v>-3.1303151764802202</v>
      </c>
    </row>
    <row r="46" spans="1:21" x14ac:dyDescent="0.25">
      <c r="A46" s="2">
        <v>15200</v>
      </c>
      <c r="B46" s="2"/>
      <c r="C46" s="8">
        <v>4153</v>
      </c>
      <c r="D46" s="2">
        <v>4064</v>
      </c>
      <c r="E46" s="2">
        <v>89</v>
      </c>
      <c r="F46" s="2"/>
      <c r="G46" s="2"/>
      <c r="H46" s="2"/>
      <c r="I46" s="2"/>
      <c r="J46" s="3"/>
      <c r="K46" s="2"/>
      <c r="L46" s="2"/>
      <c r="M46" s="2"/>
      <c r="N46" s="2"/>
      <c r="O46" s="2"/>
      <c r="P46" s="2"/>
      <c r="Q46" s="2"/>
      <c r="R46" s="2"/>
      <c r="S46" s="2"/>
      <c r="U46">
        <f>HedgeBedarf!C41+'HedgeBedarf+01'!C41</f>
        <v>-3.1385756940467018</v>
      </c>
    </row>
    <row r="47" spans="1:21" x14ac:dyDescent="0.25">
      <c r="A47" s="2">
        <v>15150</v>
      </c>
      <c r="B47" s="2"/>
      <c r="C47" s="8">
        <v>579</v>
      </c>
      <c r="D47" s="2">
        <v>366</v>
      </c>
      <c r="E47" s="2">
        <v>213</v>
      </c>
      <c r="F47" s="2"/>
      <c r="G47" s="2"/>
      <c r="H47" s="2"/>
      <c r="I47" s="2"/>
      <c r="J47" s="3"/>
      <c r="K47" s="2"/>
      <c r="L47" s="2"/>
      <c r="M47" s="2"/>
      <c r="N47" s="2"/>
      <c r="O47" s="2"/>
      <c r="P47" s="2"/>
      <c r="Q47" s="2"/>
      <c r="R47" s="2"/>
      <c r="S47" s="2"/>
      <c r="U47">
        <f>HedgeBedarf!C42+'HedgeBedarf+01'!C42</f>
        <v>-3.1453436127791536</v>
      </c>
    </row>
    <row r="48" spans="1:21" x14ac:dyDescent="0.25">
      <c r="A48" s="2">
        <v>15100</v>
      </c>
      <c r="B48" s="2"/>
      <c r="C48" s="8">
        <v>1614</v>
      </c>
      <c r="D48" s="2">
        <v>1404</v>
      </c>
      <c r="E48" s="2">
        <v>210</v>
      </c>
      <c r="F48" s="2"/>
      <c r="G48" s="2"/>
      <c r="H48" s="2"/>
      <c r="I48" s="2"/>
      <c r="J48" s="3"/>
      <c r="K48" s="2"/>
      <c r="L48" s="2"/>
      <c r="M48" s="2"/>
      <c r="N48" s="2"/>
      <c r="O48" s="2"/>
      <c r="P48" s="2"/>
      <c r="Q48" s="2"/>
      <c r="R48" s="2"/>
      <c r="S48" s="2"/>
      <c r="U48">
        <f>HedgeBedarf!C43+'HedgeBedarf+01'!C43</f>
        <v>-3.150584830657301</v>
      </c>
    </row>
    <row r="49" spans="1:21" x14ac:dyDescent="0.25">
      <c r="A49" s="2">
        <v>15050</v>
      </c>
      <c r="B49" s="2"/>
      <c r="C49" s="8">
        <v>490</v>
      </c>
      <c r="D49" s="2">
        <v>472</v>
      </c>
      <c r="E49" s="2">
        <v>18</v>
      </c>
      <c r="F49" s="2"/>
      <c r="G49" s="2"/>
      <c r="H49" s="2"/>
      <c r="I49" s="2"/>
      <c r="J49" s="3"/>
      <c r="K49" s="2"/>
      <c r="L49" s="2"/>
      <c r="M49" s="2"/>
      <c r="N49" s="2"/>
      <c r="O49" s="2"/>
      <c r="P49" s="2"/>
      <c r="Q49" s="2"/>
      <c r="R49" s="2"/>
      <c r="S49" s="2"/>
      <c r="U49">
        <f>HedgeBedarf!C44+'HedgeBedarf+01'!C44</f>
        <v>-3.154266128668624</v>
      </c>
    </row>
    <row r="50" spans="1:21" ht="15.75" thickBot="1" x14ac:dyDescent="0.3">
      <c r="A50" s="2">
        <v>15000</v>
      </c>
      <c r="B50" s="2"/>
      <c r="C50" s="9">
        <v>4925</v>
      </c>
      <c r="D50" s="2">
        <v>4270</v>
      </c>
      <c r="E50" s="2">
        <v>655</v>
      </c>
      <c r="F50" s="2"/>
      <c r="G50" s="2"/>
      <c r="H50" s="2"/>
      <c r="I50" s="2"/>
      <c r="J50" s="3"/>
      <c r="K50" s="2"/>
      <c r="L50" s="2"/>
      <c r="M50" s="2"/>
      <c r="N50" s="2"/>
      <c r="O50" s="2"/>
      <c r="P50" s="2"/>
      <c r="Q50" s="2"/>
      <c r="R50" s="2"/>
      <c r="S50" s="2"/>
      <c r="U50">
        <f>HedgeBedarf!C45+'HedgeBedarf+01'!C45</f>
        <v>-3.1563552272340205</v>
      </c>
    </row>
    <row r="51" spans="1:21" x14ac:dyDescent="0.25">
      <c r="A51" s="2"/>
      <c r="B51" s="2"/>
      <c r="C51" s="2"/>
      <c r="D51" s="2"/>
      <c r="E51" s="2"/>
      <c r="F51" s="2"/>
      <c r="G51" s="2"/>
      <c r="H51" s="2"/>
      <c r="I51" s="2"/>
      <c r="J51" s="3"/>
      <c r="K51" s="2"/>
      <c r="L51" s="2"/>
      <c r="M51" s="2"/>
      <c r="N51" s="2"/>
      <c r="O51" s="2"/>
      <c r="P51" s="2"/>
      <c r="Q51" s="2"/>
      <c r="R51" s="2"/>
      <c r="S51" s="2"/>
      <c r="U51">
        <f>HedgeBedarf!C46+'HedgeBedarf+01'!C46</f>
        <v>-3.1568208421753159</v>
      </c>
    </row>
    <row r="52" spans="1:21" x14ac:dyDescent="0.25">
      <c r="A52" s="2"/>
      <c r="B52" s="2"/>
      <c r="C52" s="2"/>
      <c r="D52" s="2"/>
      <c r="E52" s="2"/>
      <c r="F52" s="2"/>
      <c r="G52" s="2"/>
      <c r="H52" s="2"/>
      <c r="I52" s="2"/>
      <c r="J52" s="3"/>
      <c r="K52" s="2"/>
      <c r="L52" s="2"/>
      <c r="M52" s="2"/>
      <c r="N52" s="2"/>
      <c r="O52" s="2"/>
      <c r="P52" s="2"/>
      <c r="Q52" s="2"/>
      <c r="R52" s="2"/>
      <c r="S52" s="2"/>
      <c r="U52">
        <f>HedgeBedarf!C47+'HedgeBedarf+01'!C47</f>
        <v>-3.1556327401198452</v>
      </c>
    </row>
    <row r="53" spans="1:21" x14ac:dyDescent="0.25">
      <c r="A53" s="2"/>
      <c r="B53" s="2"/>
      <c r="C53" s="2"/>
      <c r="D53" s="2"/>
      <c r="E53" s="2"/>
      <c r="F53" s="2"/>
      <c r="G53" s="2"/>
      <c r="H53" s="2"/>
      <c r="I53" s="2"/>
      <c r="J53" s="3"/>
      <c r="K53" s="2"/>
      <c r="L53" s="2"/>
      <c r="M53" s="2"/>
      <c r="N53" s="2"/>
      <c r="O53" s="2"/>
      <c r="P53" s="2"/>
      <c r="Q53" s="2"/>
      <c r="R53" s="2"/>
      <c r="S53" s="2"/>
      <c r="U53">
        <f>HedgeBedarf!C48+'HedgeBedarf+01'!C48</f>
        <v>-3.1527617932376581</v>
      </c>
    </row>
    <row r="54" spans="1:21" x14ac:dyDescent="0.25">
      <c r="A54" s="2"/>
      <c r="B54" s="2"/>
      <c r="C54" s="2"/>
      <c r="D54" s="2"/>
      <c r="E54" s="2"/>
      <c r="F54" s="2"/>
      <c r="G54" s="2"/>
      <c r="H54" s="2"/>
      <c r="I54" s="2"/>
      <c r="J54" s="3"/>
      <c r="K54" s="2"/>
      <c r="L54" s="2"/>
      <c r="M54" s="2"/>
      <c r="N54" s="2"/>
      <c r="O54" s="2"/>
      <c r="P54" s="2"/>
      <c r="Q54" s="2"/>
      <c r="R54" s="2"/>
      <c r="S54" s="2"/>
      <c r="U54">
        <f>HedgeBedarf!C49+'HedgeBedarf+01'!C49</f>
        <v>-3.1481800332061827</v>
      </c>
    </row>
    <row r="55" spans="1:21" x14ac:dyDescent="0.25">
      <c r="A55" s="2"/>
      <c r="B55" s="2"/>
      <c r="C55" s="2"/>
      <c r="D55" s="2"/>
      <c r="E55" s="2"/>
      <c r="F55" s="2"/>
      <c r="G55" s="2"/>
      <c r="H55" s="2"/>
      <c r="I55" s="2"/>
      <c r="J55" s="3"/>
      <c r="K55" s="2"/>
      <c r="L55" s="2"/>
      <c r="M55" s="2"/>
      <c r="N55" s="2"/>
      <c r="O55" s="2"/>
      <c r="P55" s="2"/>
      <c r="Q55" s="2"/>
      <c r="R55" s="2"/>
      <c r="S55" s="2"/>
      <c r="U55">
        <f>HedgeBedarf!C50+'HedgeBedarf+01'!C50</f>
        <v>-3.1418607042978759</v>
      </c>
    </row>
    <row r="56" spans="1:21" x14ac:dyDescent="0.25">
      <c r="A56" s="2"/>
      <c r="B56" s="2"/>
      <c r="C56" s="2"/>
      <c r="D56" s="2"/>
      <c r="E56" s="2"/>
      <c r="F56" s="2"/>
      <c r="G56" s="2"/>
      <c r="H56" s="2"/>
      <c r="I56" s="2"/>
      <c r="J56" s="3"/>
      <c r="K56" s="2"/>
      <c r="L56" s="2"/>
      <c r="M56" s="2"/>
      <c r="N56" s="2"/>
      <c r="O56" s="2"/>
      <c r="P56" s="2"/>
      <c r="Q56" s="2"/>
      <c r="R56" s="2"/>
      <c r="S56" s="2"/>
      <c r="U56">
        <f>HedgeBedarf!C51+'HedgeBedarf+01'!C51</f>
        <v>-3.1337783154863175</v>
      </c>
    </row>
    <row r="57" spans="1:21" x14ac:dyDescent="0.25">
      <c r="A57" s="2"/>
      <c r="B57" s="2"/>
      <c r="C57" s="2"/>
      <c r="D57" s="2"/>
      <c r="E57" s="2"/>
      <c r="F57" s="2"/>
      <c r="G57" s="2"/>
      <c r="H57" s="2"/>
      <c r="I57" s="2"/>
      <c r="J57" s="3"/>
      <c r="K57" s="2"/>
      <c r="L57" s="2"/>
      <c r="M57" s="2"/>
      <c r="N57" s="2"/>
      <c r="O57" s="2"/>
      <c r="P57" s="2"/>
      <c r="Q57" s="2"/>
      <c r="R57" s="2"/>
      <c r="S57" s="2"/>
      <c r="U57">
        <f>HedgeBedarf!C52+'HedgeBedarf+01'!C52</f>
        <v>-3.1239086914672023</v>
      </c>
    </row>
    <row r="58" spans="1:21" x14ac:dyDescent="0.25">
      <c r="A58" s="2"/>
      <c r="B58" s="2"/>
      <c r="C58" s="2"/>
      <c r="D58" s="2"/>
      <c r="E58" s="2"/>
      <c r="F58" s="2"/>
      <c r="G58" s="2"/>
      <c r="H58" s="2"/>
      <c r="I58" s="2"/>
      <c r="J58" s="3"/>
      <c r="K58" s="2"/>
      <c r="L58" s="2"/>
      <c r="M58" s="2"/>
      <c r="N58" s="2"/>
      <c r="O58" s="2"/>
      <c r="P58" s="2"/>
      <c r="Q58" s="2"/>
      <c r="R58" s="2"/>
      <c r="S58" s="2"/>
      <c r="U58">
        <f>HedgeBedarf!C53+'HedgeBedarf+01'!C53</f>
        <v>-3.1122290224912725</v>
      </c>
    </row>
    <row r="59" spans="1:21" x14ac:dyDescent="0.25">
      <c r="A59" s="2"/>
      <c r="B59" s="2"/>
      <c r="C59" s="2"/>
      <c r="D59" s="2"/>
      <c r="E59" s="2"/>
      <c r="F59" s="2"/>
      <c r="G59" s="2"/>
      <c r="H59" s="2"/>
      <c r="I59" s="2"/>
      <c r="J59" s="3"/>
      <c r="K59" s="2"/>
      <c r="L59" s="2"/>
      <c r="M59" s="2"/>
      <c r="N59" s="2"/>
      <c r="O59" s="2"/>
      <c r="P59" s="2"/>
      <c r="Q59" s="2"/>
      <c r="R59" s="2"/>
      <c r="S59" s="2"/>
      <c r="U59">
        <f>HedgeBedarf!C54+'HedgeBedarf+01'!C54</f>
        <v>-3.0987179129076803</v>
      </c>
    </row>
    <row r="60" spans="1:21" x14ac:dyDescent="0.25">
      <c r="A60" s="2"/>
      <c r="B60" s="2"/>
      <c r="C60" s="2"/>
      <c r="D60" s="2"/>
      <c r="E60" s="2"/>
      <c r="F60" s="2"/>
      <c r="G60" s="2"/>
      <c r="H60" s="2"/>
      <c r="I60" s="2"/>
      <c r="J60" s="2"/>
      <c r="K60" s="2"/>
      <c r="L60" s="2"/>
      <c r="M60" s="2"/>
      <c r="N60" s="2"/>
      <c r="O60" s="2"/>
      <c r="P60" s="2"/>
      <c r="Q60" s="2"/>
      <c r="R60" s="2"/>
      <c r="S60" s="2"/>
      <c r="U60">
        <f>HedgeBedarf!C55+'HedgeBedarf+01'!C55</f>
        <v>-3.0833554283172915</v>
      </c>
    </row>
    <row r="61" spans="1:21" x14ac:dyDescent="0.25">
      <c r="A61" s="2"/>
      <c r="B61" s="2"/>
      <c r="C61" s="2"/>
      <c r="D61" s="2"/>
      <c r="E61" s="2"/>
      <c r="F61" s="2"/>
      <c r="G61" s="2"/>
      <c r="H61" s="2"/>
      <c r="I61" s="2"/>
      <c r="J61" s="4"/>
      <c r="K61" s="2"/>
      <c r="L61" s="2"/>
      <c r="M61" s="2"/>
      <c r="N61" s="2"/>
      <c r="O61" s="2"/>
      <c r="P61" s="2"/>
      <c r="Q61" s="2"/>
      <c r="R61" s="2"/>
      <c r="S61" s="2"/>
      <c r="U61">
        <f>HedgeBedarf!C56+'HedgeBedarf+01'!C56</f>
        <v>-3.0661231412374748</v>
      </c>
    </row>
    <row r="62" spans="1:21" x14ac:dyDescent="0.25">
      <c r="A62" s="2"/>
      <c r="B62" s="2"/>
      <c r="C62" s="2"/>
      <c r="D62" s="2"/>
      <c r="E62" s="2"/>
      <c r="F62" s="2"/>
      <c r="G62" s="2"/>
      <c r="H62" s="2"/>
      <c r="I62" s="2"/>
      <c r="J62" s="3"/>
      <c r="K62" s="2"/>
      <c r="L62" s="2"/>
      <c r="M62" s="2"/>
      <c r="N62" s="2"/>
      <c r="O62" s="2"/>
      <c r="P62" s="2"/>
      <c r="Q62" s="2"/>
      <c r="R62" s="2"/>
      <c r="S62" s="2"/>
      <c r="U62">
        <f>HedgeBedarf!C57+'HedgeBedarf+01'!C57</f>
        <v>-3.0470041751813821</v>
      </c>
    </row>
    <row r="63" spans="1:21" x14ac:dyDescent="0.25">
      <c r="A63" s="2"/>
      <c r="B63" s="2"/>
      <c r="C63" s="2"/>
      <c r="D63" s="2"/>
      <c r="E63" s="2"/>
      <c r="F63" s="2"/>
      <c r="G63" s="2"/>
      <c r="H63" s="2"/>
      <c r="I63" s="2"/>
      <c r="J63" s="4"/>
      <c r="K63" s="2"/>
      <c r="L63" s="2"/>
      <c r="M63" s="2"/>
      <c r="N63" s="2"/>
      <c r="O63" s="2"/>
      <c r="P63" s="2"/>
      <c r="Q63" s="2"/>
      <c r="R63" s="2"/>
      <c r="S63" s="2"/>
      <c r="U63">
        <f>HedgeBedarf!C58+'HedgeBedarf+01'!C58</f>
        <v>-3.0259832470572658</v>
      </c>
    </row>
    <row r="64" spans="1:21" x14ac:dyDescent="0.25">
      <c r="A64" s="2"/>
      <c r="B64" s="2"/>
      <c r="C64" s="2"/>
      <c r="D64" s="2"/>
      <c r="E64" s="2"/>
      <c r="F64" s="2"/>
      <c r="G64" s="2"/>
      <c r="H64" s="2"/>
      <c r="I64" s="2"/>
      <c r="J64" s="4"/>
      <c r="K64" s="2"/>
      <c r="L64" s="2"/>
      <c r="M64" s="2"/>
      <c r="N64" s="2"/>
      <c r="O64" s="2"/>
      <c r="P64" s="2"/>
      <c r="Q64" s="2"/>
      <c r="R64" s="2"/>
      <c r="S64" s="2"/>
      <c r="U64">
        <f>HedgeBedarf!C59+'HedgeBedarf+01'!C59</f>
        <v>-3.0030467077953364</v>
      </c>
    </row>
    <row r="65" spans="1:21" x14ac:dyDescent="0.25">
      <c r="A65" s="2"/>
      <c r="B65" s="2"/>
      <c r="C65" s="2"/>
      <c r="D65" s="2"/>
      <c r="E65" s="2"/>
      <c r="F65" s="2"/>
      <c r="G65" s="2"/>
      <c r="H65" s="2"/>
      <c r="I65" s="2"/>
      <c r="J65" s="4"/>
      <c r="K65" s="2"/>
      <c r="L65" s="2"/>
      <c r="M65" s="2"/>
      <c r="N65" s="2"/>
      <c r="O65" s="2"/>
      <c r="P65" s="2"/>
      <c r="Q65" s="2"/>
      <c r="R65" s="2"/>
      <c r="S65" s="2"/>
      <c r="U65">
        <f>HedgeBedarf!C60+'HedgeBedarf+01'!C60</f>
        <v>-2.9781825811126144</v>
      </c>
    </row>
    <row r="66" spans="1:21" x14ac:dyDescent="0.25">
      <c r="A66" s="2"/>
      <c r="B66" s="2"/>
      <c r="C66" s="2"/>
      <c r="D66" s="2"/>
      <c r="E66" s="2"/>
      <c r="F66" s="2"/>
      <c r="G66" s="2"/>
      <c r="H66" s="2"/>
      <c r="I66" s="2"/>
      <c r="J66" s="4"/>
      <c r="K66" s="2"/>
      <c r="L66" s="2"/>
      <c r="M66" s="2"/>
      <c r="N66" s="2"/>
      <c r="O66" s="2"/>
      <c r="P66" s="2"/>
      <c r="Q66" s="2"/>
      <c r="R66" s="2"/>
      <c r="S66" s="2"/>
      <c r="U66">
        <f>HedgeBedarf!C61+'HedgeBedarf+01'!C61</f>
        <v>-2.9513806003287435</v>
      </c>
    </row>
    <row r="67" spans="1:21" x14ac:dyDescent="0.25">
      <c r="A67" s="2"/>
      <c r="B67" s="2"/>
      <c r="C67" s="2"/>
      <c r="D67" s="2"/>
      <c r="E67" s="2"/>
      <c r="F67" s="2"/>
      <c r="G67" s="2"/>
      <c r="H67" s="2"/>
      <c r="I67" s="2"/>
      <c r="J67" s="4"/>
      <c r="K67" s="2"/>
      <c r="L67" s="2"/>
      <c r="M67" s="2"/>
      <c r="N67" s="2"/>
      <c r="O67" s="2"/>
      <c r="P67" s="2"/>
      <c r="Q67" s="2"/>
      <c r="R67" s="2"/>
      <c r="S67" s="2"/>
      <c r="U67">
        <f>HedgeBedarf!C62+'HedgeBedarf+01'!C62</f>
        <v>-2.9226322431490703</v>
      </c>
    </row>
    <row r="68" spans="1:21" x14ac:dyDescent="0.25">
      <c r="A68" s="2"/>
      <c r="B68" s="2"/>
      <c r="C68" s="2"/>
      <c r="D68" s="2"/>
      <c r="E68" s="2"/>
      <c r="F68" s="2"/>
      <c r="G68" s="2"/>
      <c r="H68" s="2"/>
      <c r="I68" s="2"/>
      <c r="J68" s="4"/>
      <c r="K68" s="2"/>
      <c r="L68" s="2"/>
      <c r="M68" s="2"/>
      <c r="N68" s="2"/>
      <c r="O68" s="2"/>
      <c r="P68" s="2"/>
      <c r="Q68" s="2"/>
      <c r="R68" s="2"/>
      <c r="S68" s="2"/>
      <c r="U68">
        <f>HedgeBedarf!C63+'HedgeBedarf+01'!C63</f>
        <v>-2.8919307643342611</v>
      </c>
    </row>
    <row r="69" spans="1:21" x14ac:dyDescent="0.25">
      <c r="A69" s="2"/>
      <c r="B69" s="2"/>
      <c r="C69" s="2"/>
      <c r="D69" s="2"/>
      <c r="E69" s="2"/>
      <c r="F69" s="2"/>
      <c r="G69" s="2"/>
      <c r="H69" s="2"/>
      <c r="I69" s="2"/>
      <c r="J69" s="4"/>
      <c r="K69" s="2"/>
      <c r="L69" s="2"/>
      <c r="M69" s="2"/>
      <c r="N69" s="2"/>
      <c r="O69" s="2"/>
      <c r="P69" s="2"/>
      <c r="Q69" s="2"/>
      <c r="R69" s="2"/>
      <c r="S69" s="2"/>
      <c r="U69">
        <f>HedgeBedarf!C64+'HedgeBedarf+01'!C64</f>
        <v>-2.8592712261795188</v>
      </c>
    </row>
    <row r="70" spans="1:21" x14ac:dyDescent="0.25">
      <c r="A70" s="2"/>
      <c r="B70" s="2"/>
      <c r="C70" s="2"/>
      <c r="D70" s="2"/>
      <c r="E70" s="2"/>
      <c r="F70" s="2"/>
      <c r="G70" s="2"/>
      <c r="H70" s="2"/>
      <c r="I70" s="2"/>
      <c r="J70" s="4"/>
      <c r="K70" s="2"/>
      <c r="L70" s="2"/>
      <c r="M70" s="2"/>
      <c r="N70" s="2"/>
      <c r="O70" s="2"/>
      <c r="P70" s="2"/>
      <c r="Q70" s="2"/>
      <c r="R70" s="2"/>
      <c r="S70" s="2"/>
      <c r="U70">
        <f>HedgeBedarf!C65+'HedgeBedarf+01'!C65</f>
        <v>-2.8246505267298003</v>
      </c>
    </row>
    <row r="71" spans="1:21" x14ac:dyDescent="0.25">
      <c r="A71" s="2"/>
      <c r="B71" s="2"/>
      <c r="C71" s="2"/>
      <c r="D71" s="2"/>
      <c r="E71" s="2"/>
      <c r="F71" s="2"/>
      <c r="G71" s="2"/>
      <c r="H71" s="2"/>
      <c r="I71" s="2"/>
      <c r="J71" s="4"/>
      <c r="K71" s="2"/>
      <c r="L71" s="2"/>
      <c r="M71" s="2"/>
      <c r="N71" s="2"/>
      <c r="O71" s="2"/>
      <c r="P71" s="2"/>
      <c r="Q71" s="2"/>
      <c r="R71" s="2"/>
      <c r="S71" s="2"/>
      <c r="U71">
        <f>HedgeBedarf!C66+'HedgeBedarf+01'!C66</f>
        <v>-2.7880674256616569</v>
      </c>
    </row>
    <row r="72" spans="1:21" x14ac:dyDescent="0.25">
      <c r="A72" s="2"/>
      <c r="B72" s="2"/>
      <c r="C72" s="2"/>
      <c r="D72" s="2"/>
      <c r="E72" s="2"/>
      <c r="F72" s="2"/>
      <c r="G72" s="2"/>
      <c r="H72" s="2"/>
      <c r="I72" s="2"/>
      <c r="J72" s="4"/>
      <c r="K72" s="2"/>
      <c r="L72" s="2"/>
      <c r="M72" s="2"/>
      <c r="N72" s="2"/>
      <c r="O72" s="2"/>
      <c r="P72" s="2"/>
      <c r="Q72" s="2"/>
      <c r="R72" s="2"/>
      <c r="S72" s="2"/>
      <c r="U72">
        <f>HedgeBedarf!C67+'HedgeBedarf+01'!C67</f>
        <v>-2.7495225677660153</v>
      </c>
    </row>
    <row r="73" spans="1:21" x14ac:dyDescent="0.25">
      <c r="A73" s="2"/>
      <c r="B73" s="2"/>
      <c r="C73" s="2"/>
      <c r="D73" s="2"/>
      <c r="E73" s="2"/>
      <c r="F73" s="2"/>
      <c r="G73" s="2"/>
      <c r="H73" s="2"/>
      <c r="I73" s="2"/>
      <c r="J73" s="4"/>
      <c r="K73" s="2"/>
      <c r="L73" s="2"/>
      <c r="M73" s="2"/>
      <c r="N73" s="2"/>
      <c r="O73" s="2"/>
      <c r="P73" s="2"/>
      <c r="Q73" s="2"/>
      <c r="R73" s="2"/>
      <c r="S73" s="2"/>
      <c r="U73">
        <f>HedgeBedarf!C68+'HedgeBedarf+01'!C68</f>
        <v>-2.7090185039707761</v>
      </c>
    </row>
    <row r="74" spans="1:21" x14ac:dyDescent="0.25">
      <c r="A74" s="2"/>
      <c r="B74" s="2"/>
      <c r="C74" s="2"/>
      <c r="D74" s="2"/>
      <c r="E74" s="2"/>
      <c r="F74" s="2"/>
      <c r="G74" s="2"/>
      <c r="H74" s="2"/>
      <c r="I74" s="2"/>
      <c r="J74" s="4"/>
      <c r="K74" s="2"/>
      <c r="L74" s="2"/>
      <c r="M74" s="2"/>
      <c r="N74" s="2"/>
      <c r="O74" s="2"/>
      <c r="P74" s="2"/>
      <c r="Q74" s="2"/>
      <c r="R74" s="2"/>
      <c r="S74" s="2"/>
      <c r="U74">
        <f>HedgeBedarf!C69+'HedgeBedarf+01'!C69</f>
        <v>-2.666559709846215</v>
      </c>
    </row>
    <row r="75" spans="1:21" x14ac:dyDescent="0.25">
      <c r="A75" s="2"/>
      <c r="B75" s="2"/>
      <c r="C75" s="2"/>
      <c r="D75" s="2"/>
      <c r="E75" s="2"/>
      <c r="F75" s="2"/>
      <c r="G75" s="2"/>
      <c r="H75" s="2"/>
      <c r="I75" s="2"/>
      <c r="J75" s="4"/>
      <c r="K75" s="2"/>
      <c r="L75" s="2"/>
      <c r="M75" s="2"/>
      <c r="N75" s="2"/>
      <c r="O75" s="2"/>
      <c r="P75" s="2"/>
      <c r="Q75" s="2"/>
      <c r="R75" s="2"/>
      <c r="S75" s="2"/>
      <c r="U75">
        <f>HedgeBedarf!C70+'HedgeBedarf+01'!C70</f>
        <v>-2.6221526015409466</v>
      </c>
    </row>
    <row r="76" spans="1:21" x14ac:dyDescent="0.25">
      <c r="A76" s="2"/>
      <c r="B76" s="2"/>
      <c r="C76" s="2"/>
      <c r="D76" s="2"/>
      <c r="E76" s="2"/>
      <c r="F76" s="2"/>
      <c r="G76" s="2"/>
      <c r="H76" s="2"/>
      <c r="I76" s="2"/>
      <c r="J76" s="3"/>
      <c r="K76" s="2"/>
      <c r="L76" s="2"/>
      <c r="M76" s="2"/>
      <c r="N76" s="2"/>
      <c r="O76" s="2"/>
      <c r="P76" s="2"/>
      <c r="Q76" s="2"/>
      <c r="R76" s="2"/>
      <c r="S76" s="2"/>
      <c r="U76">
        <f>HedgeBedarf!C71+'HedgeBedarf+01'!C71</f>
        <v>-2.5758055491006679</v>
      </c>
    </row>
    <row r="77" spans="1:21" x14ac:dyDescent="0.25">
      <c r="A77" s="2"/>
      <c r="B77" s="2"/>
      <c r="C77" s="2"/>
      <c r="D77" s="2"/>
      <c r="E77" s="2"/>
      <c r="F77" s="2"/>
      <c r="G77" s="2"/>
      <c r="H77" s="2"/>
      <c r="I77" s="2"/>
      <c r="J77" s="4"/>
      <c r="K77" s="2"/>
      <c r="L77" s="2"/>
      <c r="M77" s="2"/>
      <c r="N77" s="2"/>
      <c r="O77" s="2"/>
      <c r="P77" s="2"/>
      <c r="Q77" s="2"/>
      <c r="R77" s="2"/>
      <c r="S77" s="2"/>
      <c r="U77">
        <f>HedgeBedarf!C72+'HedgeBedarf+01'!C72</f>
        <v>-2.5275288871269521</v>
      </c>
    </row>
    <row r="78" spans="1:21" x14ac:dyDescent="0.25">
      <c r="A78" s="2"/>
      <c r="B78" s="2"/>
      <c r="C78" s="2"/>
      <c r="D78" s="2"/>
      <c r="E78" s="2"/>
      <c r="F78" s="2"/>
      <c r="G78" s="2"/>
      <c r="H78" s="2"/>
      <c r="I78" s="2"/>
      <c r="J78" s="3"/>
      <c r="K78" s="2"/>
      <c r="L78" s="2"/>
      <c r="M78" s="2"/>
      <c r="N78" s="2"/>
      <c r="O78" s="2"/>
      <c r="P78" s="2"/>
      <c r="Q78" s="2"/>
      <c r="R78" s="2"/>
      <c r="S78" s="2"/>
      <c r="U78">
        <f>HedgeBedarf!C73+'HedgeBedarf+01'!C73</f>
        <v>-2.4773349227380246</v>
      </c>
    </row>
    <row r="79" spans="1:21" x14ac:dyDescent="0.25">
      <c r="A79" s="2"/>
      <c r="B79" s="2"/>
      <c r="C79" s="2"/>
      <c r="D79" s="2"/>
      <c r="E79" s="2"/>
      <c r="F79" s="2"/>
      <c r="G79" s="2"/>
      <c r="H79" s="2"/>
      <c r="I79" s="2"/>
      <c r="J79" s="4"/>
      <c r="K79" s="2"/>
      <c r="L79" s="2"/>
      <c r="M79" s="2"/>
      <c r="N79" s="2"/>
      <c r="O79" s="2"/>
      <c r="P79" s="2"/>
      <c r="Q79" s="2"/>
      <c r="R79" s="2"/>
      <c r="S79" s="2"/>
      <c r="U79">
        <f>HedgeBedarf!C74+'HedgeBedarf+01'!C74</f>
        <v>-2.425237940798767</v>
      </c>
    </row>
    <row r="80" spans="1:21" x14ac:dyDescent="0.25">
      <c r="A80" s="2"/>
      <c r="B80" s="2"/>
      <c r="C80" s="2"/>
      <c r="D80" s="2"/>
      <c r="E80" s="2"/>
      <c r="F80" s="2"/>
      <c r="G80" s="2"/>
      <c r="H80" s="2"/>
      <c r="I80" s="2"/>
      <c r="J80" s="4"/>
      <c r="K80" s="2"/>
      <c r="L80" s="2"/>
      <c r="M80" s="2"/>
      <c r="N80" s="2"/>
      <c r="O80" s="2"/>
      <c r="P80" s="2"/>
      <c r="Q80" s="2"/>
      <c r="R80" s="2"/>
      <c r="S80" s="2"/>
      <c r="U80">
        <f>HedgeBedarf!C75+'HedgeBedarf+01'!C75</f>
        <v>-2.3712542063920057</v>
      </c>
    </row>
    <row r="81" spans="1:21" x14ac:dyDescent="0.25">
      <c r="A81" s="2"/>
      <c r="B81" s="2"/>
      <c r="C81" s="2"/>
      <c r="D81" s="2"/>
      <c r="E81" s="2"/>
      <c r="F81" s="2"/>
      <c r="G81" s="2"/>
      <c r="H81" s="2"/>
      <c r="I81" s="2"/>
      <c r="J81" s="4"/>
      <c r="K81" s="2"/>
      <c r="L81" s="2"/>
      <c r="M81" s="2"/>
      <c r="N81" s="2"/>
      <c r="O81" s="2"/>
      <c r="P81" s="2"/>
      <c r="Q81" s="2"/>
      <c r="R81" s="2"/>
      <c r="S81" s="2"/>
      <c r="U81">
        <f>HedgeBedarf!C76+'HedgeBedarf+01'!C76</f>
        <v>-2.3154019645086676</v>
      </c>
    </row>
    <row r="82" spans="1:21" x14ac:dyDescent="0.25">
      <c r="A82" s="2"/>
      <c r="B82" s="2"/>
      <c r="C82" s="2"/>
      <c r="D82" s="2"/>
      <c r="E82" s="2"/>
      <c r="F82" s="2"/>
      <c r="G82" s="2"/>
      <c r="H82" s="2"/>
      <c r="I82" s="2"/>
      <c r="J82" s="4"/>
      <c r="K82" s="2"/>
      <c r="L82" s="2"/>
      <c r="M82" s="2"/>
      <c r="N82" s="2"/>
      <c r="O82" s="2"/>
      <c r="P82" s="2"/>
      <c r="Q82" s="2"/>
      <c r="R82" s="2"/>
      <c r="S82" s="2"/>
      <c r="U82">
        <f>HedgeBedarf!C77+'HedgeBedarf+01'!C77</f>
        <v>-2.2577014369392976</v>
      </c>
    </row>
    <row r="83" spans="1:21" x14ac:dyDescent="0.25">
      <c r="A83" s="2"/>
      <c r="B83" s="2"/>
      <c r="C83" s="2"/>
      <c r="D83" s="2"/>
      <c r="E83" s="2"/>
      <c r="F83" s="2"/>
      <c r="G83" s="2"/>
      <c r="H83" s="2"/>
      <c r="I83" s="2"/>
      <c r="J83" s="4"/>
      <c r="K83" s="2"/>
      <c r="L83" s="2"/>
      <c r="M83" s="2"/>
      <c r="N83" s="2"/>
      <c r="O83" s="2"/>
      <c r="P83" s="2"/>
      <c r="Q83" s="2"/>
      <c r="R83" s="2"/>
      <c r="S83" s="2"/>
      <c r="U83">
        <f>HedgeBedarf!C78+'HedgeBedarf+01'!C78</f>
        <v>-2.1981748163550874</v>
      </c>
    </row>
    <row r="84" spans="1:21" x14ac:dyDescent="0.25">
      <c r="A84" s="2"/>
      <c r="B84" s="2"/>
      <c r="C84" s="2"/>
      <c r="D84" s="2"/>
      <c r="E84" s="2"/>
      <c r="F84" s="2"/>
      <c r="G84" s="2"/>
      <c r="H84" s="2"/>
      <c r="I84" s="2"/>
      <c r="J84" s="4"/>
      <c r="K84" s="2"/>
      <c r="L84" s="2"/>
      <c r="M84" s="2"/>
      <c r="N84" s="2"/>
      <c r="O84" s="2"/>
      <c r="P84" s="2"/>
      <c r="Q84" s="2"/>
      <c r="R84" s="2"/>
      <c r="S84" s="2"/>
      <c r="U84">
        <f>HedgeBedarf!C79+'HedgeBedarf+01'!C79</f>
        <v>-2.1368462575715643</v>
      </c>
    </row>
    <row r="85" spans="1:21" x14ac:dyDescent="0.25">
      <c r="A85" s="2"/>
      <c r="B85" s="2"/>
      <c r="C85" s="2"/>
      <c r="D85" s="2"/>
      <c r="E85" s="2"/>
      <c r="F85" s="2"/>
      <c r="G85" s="2"/>
      <c r="H85" s="2"/>
      <c r="I85" s="2"/>
      <c r="J85" s="4"/>
      <c r="K85" s="2"/>
      <c r="L85" s="2"/>
      <c r="M85" s="2"/>
      <c r="N85" s="2"/>
      <c r="O85" s="2"/>
      <c r="P85" s="2"/>
      <c r="Q85" s="2"/>
      <c r="R85" s="2"/>
      <c r="S85" s="2"/>
      <c r="U85">
        <f>HedgeBedarf!C80+'HedgeBedarf+01'!C80</f>
        <v>-2.0737418659937941</v>
      </c>
    </row>
    <row r="86" spans="1:21" x14ac:dyDescent="0.25">
      <c r="A86" s="2"/>
      <c r="B86" s="2"/>
      <c r="C86" s="2"/>
      <c r="D86" s="2"/>
      <c r="E86" s="2"/>
      <c r="F86" s="2"/>
      <c r="G86" s="2"/>
      <c r="H86" s="2"/>
      <c r="I86" s="2"/>
      <c r="J86" s="4"/>
      <c r="K86" s="2"/>
      <c r="L86" s="2"/>
      <c r="M86" s="2"/>
      <c r="N86" s="2"/>
      <c r="O86" s="2"/>
      <c r="P86" s="2"/>
      <c r="Q86" s="2"/>
      <c r="R86" s="2"/>
      <c r="S86" s="2"/>
      <c r="U86">
        <f>HedgeBedarf!C81+'HedgeBedarf+01'!C81</f>
        <v>-2.0088896832469589</v>
      </c>
    </row>
    <row r="87" spans="1:21" x14ac:dyDescent="0.25">
      <c r="A87" s="2"/>
      <c r="B87" s="2"/>
      <c r="C87" s="2"/>
      <c r="D87" s="2"/>
      <c r="E87" s="2"/>
      <c r="F87" s="2"/>
      <c r="G87" s="2"/>
      <c r="H87" s="2"/>
      <c r="I87" s="2"/>
      <c r="J87" s="4"/>
      <c r="K87" s="2"/>
      <c r="L87" s="2"/>
      <c r="M87" s="2"/>
      <c r="N87" s="2"/>
      <c r="O87" s="2"/>
      <c r="P87" s="2"/>
      <c r="Q87" s="2"/>
      <c r="R87" s="2"/>
      <c r="S87" s="2"/>
      <c r="U87">
        <f>HedgeBedarf!C82+'HedgeBedarf+01'!C82</f>
        <v>-1.9423196700019221</v>
      </c>
    </row>
    <row r="88" spans="1:21" x14ac:dyDescent="0.25">
      <c r="A88" s="2"/>
      <c r="B88" s="2"/>
      <c r="C88" s="2"/>
      <c r="D88" s="2"/>
      <c r="E88" s="2"/>
      <c r="F88" s="2"/>
      <c r="G88" s="2"/>
      <c r="H88" s="2"/>
      <c r="I88" s="2"/>
      <c r="J88" s="4"/>
      <c r="K88" s="2"/>
      <c r="L88" s="2"/>
      <c r="M88" s="2"/>
      <c r="N88" s="2"/>
      <c r="O88" s="2"/>
      <c r="P88" s="2"/>
      <c r="Q88" s="2"/>
      <c r="R88" s="2"/>
      <c r="S88" s="2"/>
      <c r="U88">
        <f>HedgeBedarf!C83+'HedgeBedarf+01'!C83</f>
        <v>-1.8740636860103008</v>
      </c>
    </row>
    <row r="89" spans="1:21" x14ac:dyDescent="0.25">
      <c r="A89" s="2"/>
      <c r="B89" s="2"/>
      <c r="C89" s="2"/>
      <c r="D89" s="2"/>
      <c r="E89" s="2"/>
      <c r="F89" s="2"/>
      <c r="G89" s="2"/>
      <c r="H89" s="2"/>
      <c r="I89" s="2"/>
      <c r="J89" s="4"/>
      <c r="K89" s="2"/>
      <c r="L89" s="2"/>
      <c r="M89" s="2"/>
      <c r="N89" s="2"/>
      <c r="O89" s="2"/>
      <c r="P89" s="2"/>
      <c r="Q89" s="2"/>
      <c r="R89" s="2"/>
      <c r="S89" s="2"/>
      <c r="U89">
        <f>HedgeBedarf!C84+'HedgeBedarf+01'!C84</f>
        <v>-1.8041554673693347</v>
      </c>
    </row>
    <row r="90" spans="1:21" x14ac:dyDescent="0.25">
      <c r="A90" s="2"/>
      <c r="B90" s="2"/>
      <c r="C90" s="2"/>
      <c r="D90" s="2"/>
      <c r="E90" s="2"/>
      <c r="F90" s="2"/>
      <c r="G90" s="2"/>
      <c r="H90" s="2"/>
      <c r="I90" s="2"/>
      <c r="J90" s="3"/>
      <c r="K90" s="2"/>
      <c r="L90" s="2"/>
      <c r="M90" s="2"/>
      <c r="N90" s="2"/>
      <c r="O90" s="2"/>
      <c r="P90" s="2"/>
      <c r="Q90" s="2"/>
      <c r="R90" s="2"/>
      <c r="S90" s="2"/>
      <c r="U90">
        <f>HedgeBedarf!C85+'HedgeBedarf+01'!C85</f>
        <v>-1.7326306010415999</v>
      </c>
    </row>
    <row r="91" spans="1:21" x14ac:dyDescent="0.25">
      <c r="A91" s="2"/>
      <c r="B91" s="2"/>
      <c r="C91" s="2"/>
      <c r="D91" s="2"/>
      <c r="E91" s="2"/>
      <c r="F91" s="2"/>
      <c r="G91" s="2"/>
      <c r="H91" s="2"/>
      <c r="I91" s="2"/>
      <c r="J91" s="4"/>
      <c r="K91" s="2"/>
      <c r="L91" s="2"/>
      <c r="M91" s="2"/>
      <c r="N91" s="2"/>
      <c r="O91" s="2"/>
      <c r="P91" s="2"/>
      <c r="Q91" s="2"/>
      <c r="R91" s="2"/>
      <c r="S91" s="2"/>
      <c r="U91">
        <f>HedgeBedarf!C86+'HedgeBedarf+01'!C86</f>
        <v>-1.6595264966603194</v>
      </c>
    </row>
    <row r="92" spans="1:21" x14ac:dyDescent="0.25">
      <c r="A92" s="2"/>
      <c r="B92" s="2"/>
      <c r="C92" s="2"/>
      <c r="D92" s="2"/>
      <c r="E92" s="2"/>
      <c r="F92" s="2"/>
      <c r="G92" s="2"/>
      <c r="H92" s="2"/>
      <c r="I92" s="2"/>
      <c r="J92" s="3"/>
      <c r="K92" s="2"/>
      <c r="L92" s="2"/>
      <c r="M92" s="2"/>
      <c r="N92" s="2"/>
      <c r="O92" s="2"/>
      <c r="P92" s="2"/>
      <c r="Q92" s="2"/>
      <c r="R92" s="2"/>
      <c r="S92" s="2"/>
      <c r="U92">
        <f>HedgeBedarf!C87+'HedgeBedarf+01'!C87</f>
        <v>-1.5848823556556049</v>
      </c>
    </row>
    <row r="93" spans="1:21" x14ac:dyDescent="0.25">
      <c r="A93" s="2"/>
      <c r="B93" s="2"/>
      <c r="C93" s="2"/>
      <c r="D93" s="2"/>
      <c r="E93" s="2"/>
      <c r="F93" s="2"/>
      <c r="G93" s="2"/>
      <c r="H93" s="2"/>
      <c r="I93" s="2"/>
      <c r="J93" s="4"/>
      <c r="K93" s="2"/>
      <c r="L93" s="2"/>
      <c r="M93" s="2"/>
      <c r="N93" s="2"/>
      <c r="O93" s="2"/>
      <c r="P93" s="2"/>
      <c r="Q93" s="2"/>
      <c r="R93" s="2"/>
      <c r="S93" s="2"/>
      <c r="U93">
        <f>HedgeBedarf!C88+'HedgeBedarf+01'!C88</f>
        <v>-1.5087391377424946</v>
      </c>
    </row>
    <row r="94" spans="1:21" x14ac:dyDescent="0.25">
      <c r="A94" s="2"/>
      <c r="B94" s="2"/>
      <c r="C94" s="2"/>
      <c r="D94" s="2"/>
      <c r="E94" s="2"/>
      <c r="F94" s="2"/>
      <c r="G94" s="2"/>
      <c r="H94" s="2"/>
      <c r="I94" s="2"/>
      <c r="J94" s="4"/>
      <c r="K94" s="2"/>
      <c r="L94" s="2"/>
      <c r="M94" s="2"/>
      <c r="N94" s="2"/>
      <c r="O94" s="2"/>
      <c r="P94" s="2"/>
      <c r="Q94" s="2"/>
      <c r="R94" s="2"/>
      <c r="S94" s="2"/>
      <c r="U94">
        <f>HedgeBedarf!C89+'HedgeBedarf+01'!C89</f>
        <v>-1.4311395248161187</v>
      </c>
    </row>
    <row r="95" spans="1:21" x14ac:dyDescent="0.25">
      <c r="A95" s="2"/>
      <c r="B95" s="2"/>
      <c r="C95" s="2"/>
      <c r="D95" s="2"/>
      <c r="E95" s="2"/>
      <c r="F95" s="2"/>
      <c r="G95" s="2"/>
      <c r="H95" s="2"/>
      <c r="I95" s="2"/>
      <c r="J95" s="4"/>
      <c r="K95" s="2"/>
      <c r="L95" s="2"/>
      <c r="M95" s="2"/>
      <c r="N95" s="2"/>
      <c r="O95" s="2"/>
      <c r="P95" s="2"/>
      <c r="Q95" s="2"/>
      <c r="R95" s="2"/>
      <c r="S95" s="2"/>
      <c r="U95">
        <f>HedgeBedarf!C90+'HedgeBedarf+01'!C90</f>
        <v>-1.3521278823045366</v>
      </c>
    </row>
    <row r="96" spans="1:21" x14ac:dyDescent="0.25">
      <c r="A96" s="2"/>
      <c r="B96" s="2"/>
      <c r="C96" s="2"/>
      <c r="D96" s="2"/>
      <c r="E96" s="2"/>
      <c r="F96" s="2"/>
      <c r="G96" s="2"/>
      <c r="H96" s="2"/>
      <c r="I96" s="2"/>
      <c r="J96" s="3"/>
      <c r="K96" s="2"/>
      <c r="L96" s="2"/>
      <c r="M96" s="2"/>
      <c r="N96" s="2"/>
      <c r="O96" s="2"/>
      <c r="P96" s="2"/>
      <c r="Q96" s="2"/>
      <c r="R96" s="2"/>
      <c r="S96" s="2"/>
      <c r="U96">
        <f>HedgeBedarf!C91+'HedgeBedarf+01'!C91</f>
        <v>-1.2717502180340607</v>
      </c>
    </row>
    <row r="97" spans="1:21" x14ac:dyDescent="0.25">
      <c r="A97" s="2"/>
      <c r="B97" s="2"/>
      <c r="C97" s="2"/>
      <c r="D97" s="2"/>
      <c r="E97" s="2"/>
      <c r="F97" s="2"/>
      <c r="G97" s="2"/>
      <c r="H97" s="2"/>
      <c r="I97" s="2"/>
      <c r="J97" s="3"/>
      <c r="K97" s="2"/>
      <c r="L97" s="2"/>
      <c r="M97" s="2"/>
      <c r="N97" s="2"/>
      <c r="O97" s="2"/>
      <c r="P97" s="2"/>
      <c r="Q97" s="2"/>
      <c r="R97" s="2"/>
      <c r="S97" s="2"/>
      <c r="U97">
        <f>HedgeBedarf!C92+'HedgeBedarf+01'!C92</f>
        <v>-1.190054138666865</v>
      </c>
    </row>
    <row r="98" spans="1:21" x14ac:dyDescent="0.25">
      <c r="A98" s="2"/>
      <c r="B98" s="2"/>
      <c r="C98" s="2"/>
      <c r="D98" s="2"/>
      <c r="E98" s="2"/>
      <c r="F98" s="2"/>
      <c r="G98" s="2"/>
      <c r="H98" s="2"/>
      <c r="I98" s="2"/>
      <c r="J98" s="4"/>
      <c r="K98" s="2"/>
      <c r="L98" s="2"/>
      <c r="M98" s="2"/>
      <c r="N98" s="2"/>
      <c r="O98" s="2"/>
      <c r="P98" s="2"/>
      <c r="Q98" s="2"/>
      <c r="R98" s="2"/>
      <c r="S98" s="2"/>
      <c r="U98">
        <f>HedgeBedarf!C93+'HedgeBedarf+01'!C93</f>
        <v>-1.1070888037745847</v>
      </c>
    </row>
    <row r="99" spans="1:21" x14ac:dyDescent="0.25">
      <c r="A99" s="2"/>
      <c r="B99" s="2"/>
      <c r="C99" s="2"/>
      <c r="D99" s="2"/>
      <c r="E99" s="2"/>
      <c r="F99" s="2"/>
      <c r="G99" s="2"/>
      <c r="H99" s="2"/>
      <c r="I99" s="2"/>
      <c r="J99" s="2"/>
      <c r="K99" s="2"/>
      <c r="L99" s="2"/>
      <c r="M99" s="2"/>
      <c r="N99" s="2"/>
      <c r="O99" s="2"/>
      <c r="P99" s="2"/>
      <c r="Q99" s="2"/>
      <c r="R99" s="2"/>
      <c r="S99" s="2"/>
      <c r="U99">
        <f>HedgeBedarf!C94+'HedgeBedarf+01'!C94</f>
        <v>-1.0229048776163385</v>
      </c>
    </row>
    <row r="100" spans="1:21" x14ac:dyDescent="0.25">
      <c r="A100" s="2"/>
      <c r="B100" s="2"/>
      <c r="C100" s="2"/>
      <c r="D100" s="2"/>
      <c r="E100" s="2"/>
      <c r="F100" s="2"/>
      <c r="G100" s="2"/>
      <c r="H100" s="2"/>
      <c r="I100" s="2"/>
      <c r="J100" s="2"/>
      <c r="K100" s="2"/>
      <c r="L100" s="2"/>
      <c r="M100" s="2"/>
      <c r="N100" s="2"/>
      <c r="O100" s="2"/>
      <c r="P100" s="2"/>
      <c r="Q100" s="2"/>
      <c r="R100" s="2"/>
      <c r="S100" s="2"/>
      <c r="U100">
        <f>HedgeBedarf!C95+'HedgeBedarf+01'!C95</f>
        <v>-0.9375544786932023</v>
      </c>
    </row>
    <row r="101" spans="1:21" x14ac:dyDescent="0.25">
      <c r="U101">
        <f>HedgeBedarf!C96+'HedgeBedarf+01'!C96</f>
        <v>-0.85109112715550828</v>
      </c>
    </row>
    <row r="102" spans="1:21" x14ac:dyDescent="0.25">
      <c r="U102">
        <f>HedgeBedarf!C97+'HedgeBedarf+01'!C97</f>
        <v>-0.76356969014255038</v>
      </c>
    </row>
    <row r="103" spans="1:21" x14ac:dyDescent="0.25">
      <c r="U103">
        <f>HedgeBedarf!C98+'HedgeBedarf+01'!C98</f>
        <v>-0.67504632513833085</v>
      </c>
    </row>
    <row r="104" spans="1:21" x14ac:dyDescent="0.25">
      <c r="U104">
        <f>HedgeBedarf!C99+'HedgeBedarf+01'!C99</f>
        <v>-0.58557842142968741</v>
      </c>
    </row>
    <row r="105" spans="1:21" x14ac:dyDescent="0.25">
      <c r="U105">
        <f>HedgeBedarf!C100+'HedgeBedarf+01'!C100</f>
        <v>-0.49522453975692871</v>
      </c>
    </row>
    <row r="106" spans="1:21" x14ac:dyDescent="0.25">
      <c r="U106">
        <f>HedgeBedarf!C101+'HedgeBedarf+01'!C101</f>
        <v>-0.40404435024926277</v>
      </c>
    </row>
    <row r="107" spans="1:21" x14ac:dyDescent="0.25">
      <c r="U107">
        <f>HedgeBedarf!C102+'HedgeBedarf+01'!C102</f>
        <v>-0.31209856874063624</v>
      </c>
    </row>
    <row r="108" spans="1:21" x14ac:dyDescent="0.25">
      <c r="U108">
        <f>HedgeBedarf!C103+'HedgeBedarf+01'!C103</f>
        <v>-0.21944889156353478</v>
      </c>
    </row>
    <row r="109" spans="1:21" x14ac:dyDescent="0.25">
      <c r="U109">
        <f>HedgeBedarf!C104+'HedgeBedarf+01'!C104</f>
        <v>-0.12615792892096239</v>
      </c>
    </row>
    <row r="110" spans="1:21" x14ac:dyDescent="0.25">
      <c r="U110">
        <f>HedgeBedarf!C105+'HedgeBedarf+01'!C105</f>
        <v>-3.228913693840587E-2</v>
      </c>
    </row>
    <row r="111" spans="1:21" x14ac:dyDescent="0.25">
      <c r="U111">
        <f>HedgeBedarf!C106+'HedgeBedarf+01'!C106</f>
        <v>6.2093251500226133E-2</v>
      </c>
    </row>
    <row r="112" spans="1:21" x14ac:dyDescent="0.25">
      <c r="U112">
        <f>HedgeBedarf!C107+'HedgeBedarf+01'!C107</f>
        <v>0.15692429702757166</v>
      </c>
    </row>
    <row r="113" spans="21:21" x14ac:dyDescent="0.25">
      <c r="U113">
        <f>HedgeBedarf!C108+'HedgeBedarf+01'!C108</f>
        <v>0.25213842507176415</v>
      </c>
    </row>
    <row r="114" spans="21:21" x14ac:dyDescent="0.25">
      <c r="U114">
        <f>HedgeBedarf!C109+'HedgeBedarf+01'!C109</f>
        <v>0.34766949803191016</v>
      </c>
    </row>
    <row r="115" spans="21:21" x14ac:dyDescent="0.25">
      <c r="U115">
        <f>HedgeBedarf!C110+'HedgeBedarf+01'!C110</f>
        <v>0.4434508882411699</v>
      </c>
    </row>
    <row r="116" spans="21:21" x14ac:dyDescent="0.25">
      <c r="U116">
        <f>HedgeBedarf!C111+'HedgeBedarf+01'!C111</f>
        <v>0.53941555160845545</v>
      </c>
    </row>
    <row r="117" spans="21:21" x14ac:dyDescent="0.25">
      <c r="U117">
        <f>HedgeBedarf!C112+'HedgeBedarf+01'!C112</f>
        <v>0.63549610182881444</v>
      </c>
    </row>
    <row r="118" spans="21:21" x14ac:dyDescent="0.25">
      <c r="U118">
        <f>HedgeBedarf!C113+'HedgeBedarf+01'!C113</f>
        <v>0.7316248850528202</v>
      </c>
    </row>
    <row r="119" spans="21:21" x14ac:dyDescent="0.25">
      <c r="U119">
        <f>HedgeBedarf!C114+'HedgeBedarf+01'!C114</f>
        <v>0.82773405490490071</v>
      </c>
    </row>
    <row r="120" spans="21:21" x14ac:dyDescent="0.25">
      <c r="U120">
        <f>HedgeBedarf!C115+'HedgeBedarf+01'!C115</f>
        <v>0.92375564774107444</v>
      </c>
    </row>
    <row r="121" spans="21:21" x14ac:dyDescent="0.25">
      <c r="U121">
        <f>HedgeBedarf!C116+'HedgeBedarf+01'!C116</f>
        <v>1.0196216580367445</v>
      </c>
    </row>
    <row r="122" spans="21:21" x14ac:dyDescent="0.25">
      <c r="U122">
        <f>HedgeBedarf!C117+'HedgeBedarf+01'!C117</f>
        <v>1.1152641137960144</v>
      </c>
    </row>
    <row r="123" spans="21:21" x14ac:dyDescent="0.25">
      <c r="U123">
        <f>HedgeBedarf!C118+'HedgeBedarf+01'!C118</f>
        <v>1.2106151518745958</v>
      </c>
    </row>
    <row r="124" spans="21:21" x14ac:dyDescent="0.25">
      <c r="U124">
        <f>HedgeBedarf!C119+'HedgeBedarf+01'!C119</f>
        <v>1.3056070931096286</v>
      </c>
    </row>
    <row r="125" spans="21:21" x14ac:dyDescent="0.25">
      <c r="U125">
        <f>HedgeBedarf!C120+'HedgeBedarf+01'!C120</f>
        <v>1.4001725171505419</v>
      </c>
    </row>
    <row r="126" spans="21:21" x14ac:dyDescent="0.25">
      <c r="U126">
        <f>HedgeBedarf!C121+'HedgeBedarf+01'!C121</f>
        <v>1.4942443368869081</v>
      </c>
    </row>
    <row r="127" spans="21:21" x14ac:dyDescent="0.25">
      <c r="U127">
        <f>HedgeBedarf!C122+'HedgeBedarf+01'!C122</f>
        <v>1.5877558723702201</v>
      </c>
    </row>
    <row r="128" spans="21:21" x14ac:dyDescent="0.25">
      <c r="U128">
        <f>HedgeBedarf!C123+'HedgeBedarf+01'!C123</f>
        <v>1.6806409241286462</v>
      </c>
    </row>
    <row r="129" spans="21:21" x14ac:dyDescent="0.25">
      <c r="U129">
        <f>HedgeBedarf!C124+'HedgeBedarf+01'!C124</f>
        <v>1.7728338457752524</v>
      </c>
    </row>
    <row r="130" spans="21:21" x14ac:dyDescent="0.25">
      <c r="U130">
        <f>HedgeBedarf!C125+'HedgeBedarf+01'!C125</f>
        <v>1.864269615812395</v>
      </c>
    </row>
    <row r="131" spans="21:21" x14ac:dyDescent="0.25">
      <c r="U131">
        <f>HedgeBedarf!C126+'HedgeBedarf+01'!C126</f>
        <v>1.9548839085368437</v>
      </c>
    </row>
    <row r="132" spans="21:21" x14ac:dyDescent="0.25">
      <c r="U132">
        <f>HedgeBedarf!C127+'HedgeBedarf+01'!C127</f>
        <v>2.044613163952584</v>
      </c>
    </row>
    <row r="133" spans="21:21" x14ac:dyDescent="0.25">
      <c r="U133">
        <f>HedgeBedarf!C128+'HedgeBedarf+01'!C128</f>
        <v>2.133394656600343</v>
      </c>
    </row>
    <row r="134" spans="21:21" x14ac:dyDescent="0.25">
      <c r="U134">
        <f>HedgeBedarf!C129+'HedgeBedarf+01'!C129</f>
        <v>2.221166563215438</v>
      </c>
    </row>
    <row r="135" spans="21:21" x14ac:dyDescent="0.25">
      <c r="U135">
        <f>HedgeBedarf!C130+'HedgeBedarf+01'!C130</f>
        <v>2.3078680291279507</v>
      </c>
    </row>
    <row r="136" spans="21:21" x14ac:dyDescent="0.25">
      <c r="U136">
        <f>HedgeBedarf!C131+'HedgeBedarf+01'!C131</f>
        <v>2.3934392333219159</v>
      </c>
    </row>
    <row r="137" spans="21:21" x14ac:dyDescent="0.25">
      <c r="U137">
        <f>HedgeBedarf!C132+'HedgeBedarf+01'!C132</f>
        <v>2.4778214520726678</v>
      </c>
    </row>
    <row r="138" spans="21:21" x14ac:dyDescent="0.25">
      <c r="U138">
        <f>HedgeBedarf!C133+'HedgeBedarf+01'!C133</f>
        <v>2.5609571210844746</v>
      </c>
    </row>
    <row r="139" spans="21:21" x14ac:dyDescent="0.25">
      <c r="U139">
        <f>HedgeBedarf!C134+'HedgeBedarf+01'!C134</f>
        <v>2.6427898960531548</v>
      </c>
    </row>
    <row r="140" spans="21:21" x14ac:dyDescent="0.25">
      <c r="U140">
        <f>HedgeBedarf!C135+'HedgeBedarf+01'!C135</f>
        <v>2.7232647115812925</v>
      </c>
    </row>
    <row r="141" spans="21:21" x14ac:dyDescent="0.25">
      <c r="U141">
        <f>HedgeBedarf!C136+'HedgeBedarf+01'!C136</f>
        <v>2.8023278383765717</v>
      </c>
    </row>
    <row r="142" spans="21:21" x14ac:dyDescent="0.25">
      <c r="U142">
        <f>HedgeBedarf!C137+'HedgeBedarf+01'!C137</f>
        <v>2.8799269386666451</v>
      </c>
    </row>
    <row r="143" spans="21:21" x14ac:dyDescent="0.25">
      <c r="U143">
        <f>HedgeBedarf!C138+'HedgeBedarf+01'!C138</f>
        <v>2.9560111197668157</v>
      </c>
    </row>
    <row r="144" spans="21:21" x14ac:dyDescent="0.25">
      <c r="U144">
        <f>HedgeBedarf!C139+'HedgeBedarf+01'!C139</f>
        <v>3.03053098573998</v>
      </c>
    </row>
    <row r="145" spans="21:21" x14ac:dyDescent="0.25">
      <c r="U145">
        <f>HedgeBedarf!C140+'HedgeBedarf+01'!C140</f>
        <v>3.1034386870910158</v>
      </c>
    </row>
    <row r="146" spans="21:21" x14ac:dyDescent="0.25">
      <c r="U146">
        <f>HedgeBedarf!C141+'HedgeBedarf+01'!C141</f>
        <v>3.1746879684410167</v>
      </c>
    </row>
    <row r="147" spans="21:21" x14ac:dyDescent="0.25">
      <c r="U147">
        <f>HedgeBedarf!C142+'HedgeBedarf+01'!C142</f>
        <v>3.2442342141296963</v>
      </c>
    </row>
    <row r="148" spans="21:21" x14ac:dyDescent="0.25">
      <c r="U148">
        <f>HedgeBedarf!C143+'HedgeBedarf+01'!C143</f>
        <v>3.3120344916972231</v>
      </c>
    </row>
    <row r="149" spans="21:21" x14ac:dyDescent="0.25">
      <c r="U149">
        <f>HedgeBedarf!C144+'HedgeBedarf+01'!C144</f>
        <v>3.378047593199939</v>
      </c>
    </row>
    <row r="150" spans="21:21" x14ac:dyDescent="0.25">
      <c r="U150">
        <f>HedgeBedarf!C145+'HedgeBedarf+01'!C145</f>
        <v>3.4422340743171849</v>
      </c>
    </row>
    <row r="151" spans="21:21" x14ac:dyDescent="0.25">
      <c r="U151">
        <f>HedgeBedarf!C146+'HedgeBedarf+01'!C146</f>
        <v>3.5045562912096884</v>
      </c>
    </row>
    <row r="152" spans="21:21" x14ac:dyDescent="0.25">
      <c r="U152">
        <f>HedgeBedarf!C147+'HedgeBedarf+01'!C147</f>
        <v>3.5649784350927822</v>
      </c>
    </row>
    <row r="153" spans="21:21" x14ac:dyDescent="0.25">
      <c r="U153">
        <f>HedgeBedarf!C148+'HedgeBedarf+01'!C148</f>
        <v>3.6234665644907262</v>
      </c>
    </row>
    <row r="154" spans="21:21" x14ac:dyDescent="0.25">
      <c r="U154">
        <f>HedgeBedarf!C149+'HedgeBedarf+01'!C149</f>
        <v>3.6799886351414637</v>
      </c>
    </row>
    <row r="155" spans="21:21" x14ac:dyDescent="0.25">
      <c r="U155">
        <f>HedgeBedarf!C150+'HedgeBedarf+01'!C150</f>
        <v>3.7345145275238725</v>
      </c>
    </row>
    <row r="156" spans="21:21" x14ac:dyDescent="0.25">
      <c r="U156">
        <f>HedgeBedarf!C151+'HedgeBedarf+01'!C151</f>
        <v>3.7870160719827468</v>
      </c>
    </row>
    <row r="157" spans="21:21" x14ac:dyDescent="0.25">
      <c r="U157">
        <f>HedgeBedarf!C152+'HedgeBedarf+01'!C152</f>
        <v>3.8374670714293968</v>
      </c>
    </row>
    <row r="158" spans="21:21" x14ac:dyDescent="0.25">
      <c r="U158">
        <f>HedgeBedarf!C153+'HedgeBedarf+01'!C153</f>
        <v>3.8858433215988337</v>
      </c>
    </row>
    <row r="159" spans="21:21" x14ac:dyDescent="0.25">
      <c r="U159">
        <f>HedgeBedarf!C154+'HedgeBedarf+01'!C154</f>
        <v>3.9321226288472224</v>
      </c>
    </row>
    <row r="160" spans="21:21" x14ac:dyDescent="0.25">
      <c r="U160">
        <f>HedgeBedarf!C155+'HedgeBedarf+01'!C155</f>
        <v>3.9762848254762124</v>
      </c>
    </row>
    <row r="161" spans="21:21" x14ac:dyDescent="0.25">
      <c r="U161">
        <f>HedgeBedarf!C156+'HedgeBedarf+01'!C156</f>
        <v>4.0183117825735879</v>
      </c>
    </row>
    <row r="162" spans="21:21" x14ac:dyDescent="0.25">
      <c r="U162">
        <f>HedgeBedarf!C157+'HedgeBedarf+01'!C157</f>
        <v>4.0581874203623922</v>
      </c>
    </row>
    <row r="163" spans="21:21" x14ac:dyDescent="0.25">
      <c r="U163">
        <f>HedgeBedarf!C158+'HedgeBedarf+01'!C158</f>
        <v>4.0958977160536394</v>
      </c>
    </row>
    <row r="164" spans="21:21" x14ac:dyDescent="0.25">
      <c r="U164">
        <f>HedgeBedarf!C159+'HedgeBedarf+01'!C159</f>
        <v>4.1314307092003508</v>
      </c>
    </row>
    <row r="165" spans="21:21" x14ac:dyDescent="0.25">
      <c r="U165">
        <f>HedgeBedarf!C160+'HedgeBedarf+01'!C160</f>
        <v>4.1647765045534904</v>
      </c>
    </row>
    <row r="166" spans="21:21" x14ac:dyDescent="0.25">
      <c r="U166">
        <f>HedgeBedarf!C161+'HedgeBedarf+01'!C161</f>
        <v>4.195927272423206</v>
      </c>
    </row>
    <row r="167" spans="21:21" x14ac:dyDescent="0.25">
      <c r="U167">
        <f>HedgeBedarf!C162+'HedgeBedarf+01'!C162</f>
        <v>4.2248772465514133</v>
      </c>
    </row>
    <row r="168" spans="21:21" x14ac:dyDescent="0.25">
      <c r="U168">
        <f>HedgeBedarf!C163+'HedgeBedarf+01'!C163</f>
        <v>4.251622719504569</v>
      </c>
    </row>
    <row r="169" spans="21:21" x14ac:dyDescent="0.25">
      <c r="U169">
        <f>HedgeBedarf!C164+'HedgeBedarf+01'!C164</f>
        <v>4.2761620355982872</v>
      </c>
    </row>
    <row r="170" spans="21:21" x14ac:dyDescent="0.25">
      <c r="U170">
        <f>HedgeBedarf!C165+'HedgeBedarf+01'!C165</f>
        <v>4.2984955813680639</v>
      </c>
    </row>
    <row r="171" spans="21:21" x14ac:dyDescent="0.25">
      <c r="U171">
        <f>HedgeBedarf!C166+'HedgeBedarf+01'!C166</f>
        <v>4.3186257736032552</v>
      </c>
    </row>
    <row r="172" spans="21:21" x14ac:dyDescent="0.25">
      <c r="U172">
        <f>HedgeBedarf!C167+'HedgeBedarf+01'!C167</f>
        <v>4.336557044964124</v>
      </c>
    </row>
    <row r="173" spans="21:21" x14ac:dyDescent="0.25">
      <c r="U173">
        <f>HedgeBedarf!C168+'HedgeBedarf+01'!C168</f>
        <v>4.3522958272045535</v>
      </c>
    </row>
    <row r="174" spans="21:21" x14ac:dyDescent="0.25">
      <c r="U174">
        <f>HedgeBedarf!C169+'HedgeBedarf+01'!C169</f>
        <v>4.3658505320257621</v>
      </c>
    </row>
    <row r="175" spans="21:21" x14ac:dyDescent="0.25">
      <c r="U175">
        <f>HedgeBedarf!C170+'HedgeBedarf+01'!C170</f>
        <v>4.3772315295891584</v>
      </c>
    </row>
    <row r="176" spans="21:21" x14ac:dyDescent="0.25">
      <c r="U176">
        <f>HedgeBedarf!C171+'HedgeBedarf+01'!C171</f>
        <v>4.386451124719188</v>
      </c>
    </row>
    <row r="177" spans="21:21" x14ac:dyDescent="0.25">
      <c r="U177">
        <f>HedgeBedarf!C172+'HedgeBedarf+01'!C172</f>
        <v>4.3935235308298672</v>
      </c>
    </row>
    <row r="178" spans="21:21" x14ac:dyDescent="0.25">
      <c r="U178">
        <f>HedgeBedarf!C173+'HedgeBedarf+01'!C173</f>
        <v>4.3984648416114291</v>
      </c>
    </row>
    <row r="179" spans="21:21" x14ac:dyDescent="0.25">
      <c r="U179">
        <f>HedgeBedarf!C174+'HedgeBedarf+01'!C174</f>
        <v>4.4012930005163193</v>
      </c>
    </row>
    <row r="180" spans="21:21" x14ac:dyDescent="0.25">
      <c r="U180">
        <f>HedgeBedarf!C175+'HedgeBedarf+01'!C175</f>
        <v>4.4020277680865867</v>
      </c>
    </row>
    <row r="181" spans="21:21" x14ac:dyDescent="0.25">
      <c r="U181">
        <f>HedgeBedarf!C176+'HedgeBedarf+01'!C176</f>
        <v>4.400690687167498</v>
      </c>
    </row>
    <row r="182" spans="21:21" x14ac:dyDescent="0.25">
      <c r="U182">
        <f>HedgeBedarf!C177+'HedgeBedarf+01'!C177</f>
        <v>4.3973050460550116</v>
      </c>
    </row>
    <row r="183" spans="21:21" x14ac:dyDescent="0.25">
      <c r="U183">
        <f>HedgeBedarf!C178+'HedgeBedarf+01'!C178</f>
        <v>4.3918958396275452</v>
      </c>
    </row>
    <row r="184" spans="21:21" x14ac:dyDescent="0.25">
      <c r="U184">
        <f>HedgeBedarf!C179+'HedgeBedarf+01'!C179</f>
        <v>4.384489728515307</v>
      </c>
    </row>
    <row r="185" spans="21:21" x14ac:dyDescent="0.25">
      <c r="U185">
        <f>HedgeBedarf!C180+'HedgeBedarf+01'!C180</f>
        <v>4.375114996363167</v>
      </c>
    </row>
    <row r="186" spans="21:21" x14ac:dyDescent="0.25">
      <c r="U186">
        <f>HedgeBedarf!C181+'HedgeBedarf+01'!C181</f>
        <v>4.3638015052459291</v>
      </c>
    </row>
    <row r="187" spans="21:21" x14ac:dyDescent="0.25">
      <c r="U187">
        <f>HedgeBedarf!C182+'HedgeBedarf+01'!C182</f>
        <v>4.3505806492975676</v>
      </c>
    </row>
    <row r="188" spans="21:21" x14ac:dyDescent="0.25">
      <c r="U188">
        <f>HedgeBedarf!C183+'HedgeBedarf+01'!C183</f>
        <v>4.3354853066187244</v>
      </c>
    </row>
    <row r="189" spans="21:21" x14ac:dyDescent="0.25">
      <c r="U189">
        <f>HedgeBedarf!C184+'HedgeBedarf+01'!C184</f>
        <v>4.3185497895295519</v>
      </c>
    </row>
    <row r="190" spans="21:21" x14ac:dyDescent="0.25">
      <c r="U190">
        <f>HedgeBedarf!C185+'HedgeBedarf+01'!C185</f>
        <v>4.2998097932375847</v>
      </c>
    </row>
    <row r="191" spans="21:21" x14ac:dyDescent="0.25">
      <c r="U191">
        <f>HedgeBedarf!C186+'HedgeBedarf+01'!C186</f>
        <v>4.2793023429930486</v>
      </c>
    </row>
    <row r="192" spans="21:21" x14ac:dyDescent="0.25">
      <c r="U192">
        <f>HedgeBedarf!C187+'HedgeBedarf+01'!C187</f>
        <v>4.2570657398065341</v>
      </c>
    </row>
    <row r="193" spans="21:21" x14ac:dyDescent="0.25">
      <c r="U193">
        <f>HedgeBedarf!C188+'HedgeBedarf+01'!C188</f>
        <v>4.2331395048066014</v>
      </c>
    </row>
    <row r="194" spans="21:21" x14ac:dyDescent="0.25">
      <c r="U194">
        <f>HedgeBedarf!C189+'HedgeBedarf+01'!C189</f>
        <v>4.2075643223172658</v>
      </c>
    </row>
    <row r="195" spans="21:21" x14ac:dyDescent="0.25">
      <c r="U195">
        <f>HedgeBedarf!C190+'HedgeBedarf+01'!C190</f>
        <v>4.1803819817377965</v>
      </c>
    </row>
    <row r="196" spans="21:21" x14ac:dyDescent="0.25">
      <c r="U196">
        <f>HedgeBedarf!C191+'HedgeBedarf+01'!C191</f>
        <v>4.1516353183095696</v>
      </c>
    </row>
    <row r="197" spans="21:21" x14ac:dyDescent="0.25">
      <c r="U197">
        <f>HedgeBedarf!C192+'HedgeBedarf+01'!C192</f>
        <v>4.1213681528569461</v>
      </c>
    </row>
    <row r="198" spans="21:21" x14ac:dyDescent="0.25">
      <c r="U198">
        <f>HedgeBedarf!C193+'HedgeBedarf+01'!C193</f>
        <v>4.089625230591281</v>
      </c>
    </row>
    <row r="199" spans="21:21" x14ac:dyDescent="0.25">
      <c r="U199">
        <f>HedgeBedarf!C194+'HedgeBedarf+01'!C194</f>
        <v>4.0564521590692841</v>
      </c>
    </row>
    <row r="200" spans="21:21" x14ac:dyDescent="0.25">
      <c r="U200">
        <f>HedgeBedarf!C195+'HedgeBedarf+01'!C195</f>
        <v>4.0218953453987245</v>
      </c>
    </row>
    <row r="201" spans="21:21" x14ac:dyDescent="0.25">
      <c r="U201">
        <f>HedgeBedarf!C196+'HedgeBedarf+01'!C196</f>
        <v>3.986001932786416</v>
      </c>
    </row>
    <row r="202" spans="21:21" x14ac:dyDescent="0.25">
      <c r="U202">
        <f>HedgeBedarf!C197+'HedgeBedarf+01'!C197</f>
        <v>3.9488197365249702</v>
      </c>
    </row>
    <row r="203" spans="21:21" x14ac:dyDescent="0.25">
      <c r="U203">
        <f>HedgeBedarf!C198+'HedgeBedarf+01'!C198</f>
        <v>3.9103971795163259</v>
      </c>
    </row>
    <row r="204" spans="21:21" x14ac:dyDescent="0.25">
      <c r="U204">
        <f>HedgeBedarf!C199+'HedgeBedarf+01'!C199</f>
        <v>3.8707832274314669</v>
      </c>
    </row>
    <row r="205" spans="21:21" x14ac:dyDescent="0.25">
      <c r="U205">
        <f>HedgeBedarf!C200+'HedgeBedarf+01'!C200</f>
        <v>3.8300273236068514</v>
      </c>
    </row>
    <row r="206" spans="21:21" x14ac:dyDescent="0.25">
      <c r="U206">
        <f>HedgeBedarf!C201+'HedgeBedarf+01'!C201</f>
        <v>3.7881793237791164</v>
      </c>
    </row>
    <row r="207" spans="21:21" x14ac:dyDescent="0.25">
      <c r="U207">
        <f>HedgeBedarf!C202+'HedgeBedarf+01'!C202</f>
        <v>3.7452894307604399</v>
      </c>
    </row>
    <row r="208" spans="21:21" x14ac:dyDescent="0.25">
      <c r="U208">
        <f>HedgeBedarf!C203+'HedgeBedarf+01'!C203</f>
        <v>3.7014081291575618</v>
      </c>
    </row>
    <row r="209" spans="21:21" x14ac:dyDescent="0.25">
      <c r="U209">
        <f>HedgeBedarf!C204+'HedgeBedarf+01'!C204</f>
        <v>3.6565861202379177</v>
      </c>
    </row>
    <row r="210" spans="21:21" x14ac:dyDescent="0.25">
      <c r="U210">
        <f>HedgeBedarf!C205+'HedgeBedarf+01'!C205</f>
        <v>3.6108742570464822</v>
      </c>
    </row>
    <row r="211" spans="21:21" x14ac:dyDescent="0.25">
      <c r="U211">
        <f>HedgeBedarf!C206+'HedgeBedarf+01'!C206</f>
        <v>0</v>
      </c>
    </row>
    <row r="212" spans="21:21" x14ac:dyDescent="0.25">
      <c r="U212">
        <f>HedgeBedarf!C207+'HedgeBedarf+01'!C207</f>
        <v>0</v>
      </c>
    </row>
    <row r="213" spans="21:21" x14ac:dyDescent="0.25">
      <c r="U213">
        <f>HedgeBedarf!C208+'HedgeBedarf+01'!C208</f>
        <v>0</v>
      </c>
    </row>
    <row r="214" spans="21:21" x14ac:dyDescent="0.25">
      <c r="U214">
        <f>HedgeBedarf!C209+'HedgeBedarf+01'!C209</f>
        <v>0</v>
      </c>
    </row>
    <row r="215" spans="21:21" x14ac:dyDescent="0.25">
      <c r="U215">
        <f>HedgeBedarf!C210+'HedgeBedarf+01'!C210</f>
        <v>0</v>
      </c>
    </row>
    <row r="216" spans="21:21" x14ac:dyDescent="0.25">
      <c r="U216">
        <f>HedgeBedarf!C211+'HedgeBedarf+01'!C211</f>
        <v>0</v>
      </c>
    </row>
    <row r="217" spans="21:21" x14ac:dyDescent="0.25">
      <c r="U217">
        <f>HedgeBedarf!C212+'HedgeBedarf+01'!C212</f>
        <v>0</v>
      </c>
    </row>
    <row r="218" spans="21:21" x14ac:dyDescent="0.25">
      <c r="U218">
        <f>HedgeBedarf!C213+'HedgeBedarf+01'!C213</f>
        <v>0</v>
      </c>
    </row>
    <row r="219" spans="21:21" x14ac:dyDescent="0.25">
      <c r="U219">
        <f>HedgeBedarf!C214+'HedgeBedarf+01'!C214</f>
        <v>0</v>
      </c>
    </row>
    <row r="220" spans="21:21" x14ac:dyDescent="0.25">
      <c r="U220">
        <f>HedgeBedarf!C215+'HedgeBedarf+01'!C215</f>
        <v>0</v>
      </c>
    </row>
    <row r="221" spans="21:21" x14ac:dyDescent="0.25">
      <c r="U221">
        <f>HedgeBedarf!C216+'HedgeBedarf+01'!C216</f>
        <v>0</v>
      </c>
    </row>
    <row r="222" spans="21:21" x14ac:dyDescent="0.25">
      <c r="U222">
        <f>HedgeBedarf!C217+'HedgeBedarf+01'!C217</f>
        <v>0</v>
      </c>
    </row>
    <row r="223" spans="21:21" x14ac:dyDescent="0.25">
      <c r="U223">
        <f>HedgeBedarf!C218+'HedgeBedarf+01'!C218</f>
        <v>0</v>
      </c>
    </row>
    <row r="224" spans="21:21" x14ac:dyDescent="0.25">
      <c r="U224">
        <f>HedgeBedarf!C219+'HedgeBedarf+01'!C219</f>
        <v>0</v>
      </c>
    </row>
    <row r="225" spans="21:21" x14ac:dyDescent="0.25">
      <c r="U225">
        <f>HedgeBedarf!C220+'HedgeBedarf+01'!C220</f>
        <v>0</v>
      </c>
    </row>
    <row r="226" spans="21:21" x14ac:dyDescent="0.25">
      <c r="U226">
        <f>HedgeBedarf!C221+'HedgeBedarf+01'!C221</f>
        <v>0</v>
      </c>
    </row>
    <row r="227" spans="21:21" x14ac:dyDescent="0.25">
      <c r="U227">
        <f>HedgeBedarf!C222+'HedgeBedarf+01'!C222</f>
        <v>0</v>
      </c>
    </row>
    <row r="228" spans="21:21" x14ac:dyDescent="0.25">
      <c r="U228">
        <f>HedgeBedarf!C223+'HedgeBedarf+01'!C223</f>
        <v>0</v>
      </c>
    </row>
    <row r="229" spans="21:21" x14ac:dyDescent="0.25">
      <c r="U229">
        <f>HedgeBedarf!C224+'HedgeBedarf+01'!C224</f>
        <v>0</v>
      </c>
    </row>
    <row r="230" spans="21:21" x14ac:dyDescent="0.25">
      <c r="U230">
        <f>HedgeBedarf!C225+'HedgeBedarf+01'!C225</f>
        <v>0</v>
      </c>
    </row>
    <row r="231" spans="21:21" x14ac:dyDescent="0.25">
      <c r="U231">
        <f>HedgeBedarf!C226+'HedgeBedarf+01'!C226</f>
        <v>0</v>
      </c>
    </row>
    <row r="232" spans="21:21" x14ac:dyDescent="0.25">
      <c r="U232">
        <f>HedgeBedarf!C227+'HedgeBedarf+01'!C227</f>
        <v>0</v>
      </c>
    </row>
    <row r="233" spans="21:21" x14ac:dyDescent="0.25">
      <c r="U233">
        <f>HedgeBedarf!C228+'HedgeBedarf+01'!C228</f>
        <v>0</v>
      </c>
    </row>
    <row r="234" spans="21:21" x14ac:dyDescent="0.25">
      <c r="U234">
        <f>HedgeBedarf!C229+'HedgeBedarf+01'!C229</f>
        <v>0</v>
      </c>
    </row>
    <row r="235" spans="21:21" x14ac:dyDescent="0.25">
      <c r="U235">
        <f>HedgeBedarf!C230+'HedgeBedarf+01'!C230</f>
        <v>0</v>
      </c>
    </row>
    <row r="236" spans="21:21" x14ac:dyDescent="0.25">
      <c r="U236">
        <f>HedgeBedarf!C231+'HedgeBedarf+01'!C231</f>
        <v>0</v>
      </c>
    </row>
    <row r="237" spans="21:21" x14ac:dyDescent="0.25">
      <c r="U237">
        <f>HedgeBedarf!C232+'HedgeBedarf+01'!C232</f>
        <v>0</v>
      </c>
    </row>
    <row r="238" spans="21:21" x14ac:dyDescent="0.25">
      <c r="U238">
        <f>HedgeBedarf!C233+'HedgeBedarf+01'!C233</f>
        <v>0</v>
      </c>
    </row>
    <row r="239" spans="21:21" x14ac:dyDescent="0.25">
      <c r="U239">
        <f>HedgeBedarf!C234+'HedgeBedarf+01'!C234</f>
        <v>0</v>
      </c>
    </row>
    <row r="240" spans="21:21" x14ac:dyDescent="0.25">
      <c r="U240">
        <f>HedgeBedarf!C235+'HedgeBedarf+01'!C235</f>
        <v>0</v>
      </c>
    </row>
    <row r="241" spans="21:21" x14ac:dyDescent="0.25">
      <c r="U241">
        <f>HedgeBedarf!C236+'HedgeBedarf+01'!C236</f>
        <v>0</v>
      </c>
    </row>
    <row r="242" spans="21:21" x14ac:dyDescent="0.25">
      <c r="U242">
        <f>HedgeBedarf!C237+'HedgeBedarf+01'!C237</f>
        <v>0</v>
      </c>
    </row>
    <row r="243" spans="21:21" x14ac:dyDescent="0.25">
      <c r="U243">
        <f>HedgeBedarf!C238+'HedgeBedarf+01'!C238</f>
        <v>0</v>
      </c>
    </row>
    <row r="244" spans="21:21" x14ac:dyDescent="0.25">
      <c r="U244">
        <f>HedgeBedarf!C239+'HedgeBedarf+01'!C239</f>
        <v>0</v>
      </c>
    </row>
    <row r="245" spans="21:21" x14ac:dyDescent="0.25">
      <c r="U245">
        <f>HedgeBedarf!C240+'HedgeBedarf+01'!C240</f>
        <v>0</v>
      </c>
    </row>
    <row r="246" spans="21:21" x14ac:dyDescent="0.25">
      <c r="U246">
        <f>HedgeBedarf!C241+'HedgeBedarf+01'!C241</f>
        <v>0</v>
      </c>
    </row>
    <row r="247" spans="21:21" x14ac:dyDescent="0.25">
      <c r="U247">
        <f>HedgeBedarf!C242+'HedgeBedarf+01'!C242</f>
        <v>0</v>
      </c>
    </row>
    <row r="248" spans="21:21" x14ac:dyDescent="0.25">
      <c r="U248">
        <f>HedgeBedarf!C243+'HedgeBedarf+01'!C243</f>
        <v>0</v>
      </c>
    </row>
    <row r="249" spans="21:21" x14ac:dyDescent="0.25">
      <c r="U249">
        <f>HedgeBedarf!C244+'HedgeBedarf+01'!C244</f>
        <v>0</v>
      </c>
    </row>
    <row r="250" spans="21:21" x14ac:dyDescent="0.25">
      <c r="U250">
        <f>HedgeBedarf!C245+'HedgeBedarf+01'!C245</f>
        <v>0</v>
      </c>
    </row>
    <row r="251" spans="21:21" x14ac:dyDescent="0.25">
      <c r="U251">
        <f>HedgeBedarf!C246+'HedgeBedarf+01'!C246</f>
        <v>0</v>
      </c>
    </row>
    <row r="252" spans="21:21" x14ac:dyDescent="0.25">
      <c r="U252">
        <f>HedgeBedarf!C247+'HedgeBedarf+01'!C247</f>
        <v>0</v>
      </c>
    </row>
    <row r="253" spans="21:21" x14ac:dyDescent="0.25">
      <c r="U253">
        <f>HedgeBedarf!C248+'HedgeBedarf+01'!C248</f>
        <v>0</v>
      </c>
    </row>
    <row r="254" spans="21:21" x14ac:dyDescent="0.25">
      <c r="U254">
        <f>HedgeBedarf!C249+'HedgeBedarf+01'!C249</f>
        <v>0</v>
      </c>
    </row>
    <row r="255" spans="21:21" x14ac:dyDescent="0.25">
      <c r="U255">
        <f>HedgeBedarf!C250+'HedgeBedarf+01'!C250</f>
        <v>0</v>
      </c>
    </row>
    <row r="256" spans="21:21" x14ac:dyDescent="0.25">
      <c r="U256">
        <f>HedgeBedarf!C251+'HedgeBedarf+01'!C251</f>
        <v>0</v>
      </c>
    </row>
    <row r="257" spans="21:21" x14ac:dyDescent="0.25">
      <c r="U257">
        <f>HedgeBedarf!C252+'HedgeBedarf+01'!C252</f>
        <v>0</v>
      </c>
    </row>
    <row r="258" spans="21:21" x14ac:dyDescent="0.25">
      <c r="U258">
        <f>HedgeBedarf!C253+'HedgeBedarf+01'!C253</f>
        <v>0</v>
      </c>
    </row>
    <row r="259" spans="21:21" x14ac:dyDescent="0.25">
      <c r="U259">
        <f>HedgeBedarf!C254+'HedgeBedarf+01'!C254</f>
        <v>0</v>
      </c>
    </row>
    <row r="260" spans="21:21" x14ac:dyDescent="0.25">
      <c r="U260">
        <f>HedgeBedarf!C255+'HedgeBedarf+01'!C255</f>
        <v>0</v>
      </c>
    </row>
    <row r="261" spans="21:21" x14ac:dyDescent="0.25">
      <c r="U261">
        <f>HedgeBedarf!C256+'HedgeBedarf+01'!C256</f>
        <v>0</v>
      </c>
    </row>
    <row r="262" spans="21:21" x14ac:dyDescent="0.25">
      <c r="U262">
        <f>HedgeBedarf!C257+'HedgeBedarf+01'!C257</f>
        <v>0</v>
      </c>
    </row>
    <row r="263" spans="21:21" x14ac:dyDescent="0.25">
      <c r="U263">
        <f>HedgeBedarf!C258+'HedgeBedarf+01'!C258</f>
        <v>0</v>
      </c>
    </row>
    <row r="264" spans="21:21" x14ac:dyDescent="0.25">
      <c r="U264">
        <f>HedgeBedarf!C259+'HedgeBedarf+01'!C259</f>
        <v>0</v>
      </c>
    </row>
    <row r="265" spans="21:21" x14ac:dyDescent="0.25">
      <c r="U265">
        <f>HedgeBedarf!C260+'HedgeBedarf+01'!C260</f>
        <v>0</v>
      </c>
    </row>
    <row r="266" spans="21:21" x14ac:dyDescent="0.25">
      <c r="U266">
        <f>HedgeBedarf!C261+'HedgeBedarf+01'!C261</f>
        <v>0</v>
      </c>
    </row>
    <row r="267" spans="21:21" x14ac:dyDescent="0.25">
      <c r="U267">
        <f>HedgeBedarf!C262+'HedgeBedarf+01'!C262</f>
        <v>0</v>
      </c>
    </row>
    <row r="268" spans="21:21" x14ac:dyDescent="0.25">
      <c r="U268">
        <f>HedgeBedarf!C263+'HedgeBedarf+01'!C263</f>
        <v>0</v>
      </c>
    </row>
    <row r="269" spans="21:21" x14ac:dyDescent="0.25">
      <c r="U269">
        <f>HedgeBedarf!C264+'HedgeBedarf+01'!C264</f>
        <v>0</v>
      </c>
    </row>
    <row r="270" spans="21:21" x14ac:dyDescent="0.25">
      <c r="U270">
        <f>HedgeBedarf!C265+'HedgeBedarf+01'!C265</f>
        <v>0</v>
      </c>
    </row>
    <row r="271" spans="21:21" x14ac:dyDescent="0.25">
      <c r="U271">
        <f>HedgeBedarf!C266+'HedgeBedarf+01'!C266</f>
        <v>0</v>
      </c>
    </row>
    <row r="272" spans="21:21" x14ac:dyDescent="0.25">
      <c r="U272">
        <f>HedgeBedarf!C267+'HedgeBedarf+01'!C267</f>
        <v>0</v>
      </c>
    </row>
    <row r="273" spans="21:21" x14ac:dyDescent="0.25">
      <c r="U273">
        <f>HedgeBedarf!C268+'HedgeBedarf+01'!C268</f>
        <v>0</v>
      </c>
    </row>
    <row r="274" spans="21:21" x14ac:dyDescent="0.25">
      <c r="U274">
        <f>HedgeBedarf!C269+'HedgeBedarf+01'!C269</f>
        <v>0</v>
      </c>
    </row>
    <row r="275" spans="21:21" x14ac:dyDescent="0.25">
      <c r="U275">
        <f>HedgeBedarf!C270+'HedgeBedarf+01'!C270</f>
        <v>0</v>
      </c>
    </row>
    <row r="276" spans="21:21" x14ac:dyDescent="0.25">
      <c r="U276">
        <f>HedgeBedarf!C271+'HedgeBedarf+01'!C271</f>
        <v>0</v>
      </c>
    </row>
    <row r="277" spans="21:21" x14ac:dyDescent="0.25">
      <c r="U277">
        <f>HedgeBedarf!C272+'HedgeBedarf+01'!C272</f>
        <v>0</v>
      </c>
    </row>
    <row r="278" spans="21:21" x14ac:dyDescent="0.25">
      <c r="U278">
        <f>HedgeBedarf!C273+'HedgeBedarf+01'!C273</f>
        <v>0</v>
      </c>
    </row>
    <row r="279" spans="21:21" x14ac:dyDescent="0.25">
      <c r="U279">
        <f>HedgeBedarf!C274+'HedgeBedarf+01'!C274</f>
        <v>0</v>
      </c>
    </row>
    <row r="280" spans="21:21" x14ac:dyDescent="0.25">
      <c r="U280">
        <f>HedgeBedarf!C275+'HedgeBedarf+01'!C275</f>
        <v>0</v>
      </c>
    </row>
    <row r="281" spans="21:21" x14ac:dyDescent="0.25">
      <c r="U281">
        <f>HedgeBedarf!C276+'HedgeBedarf+01'!C276</f>
        <v>0</v>
      </c>
    </row>
    <row r="282" spans="21:21" x14ac:dyDescent="0.25">
      <c r="U282">
        <f>HedgeBedarf!C277+'HedgeBedarf+01'!C277</f>
        <v>0</v>
      </c>
    </row>
    <row r="283" spans="21:21" x14ac:dyDescent="0.25">
      <c r="U283">
        <f>HedgeBedarf!C278+'HedgeBedarf+01'!C278</f>
        <v>0</v>
      </c>
    </row>
    <row r="284" spans="21:21" x14ac:dyDescent="0.25">
      <c r="U284">
        <f>HedgeBedarf!C279+'HedgeBedarf+01'!C279</f>
        <v>0</v>
      </c>
    </row>
    <row r="285" spans="21:21" x14ac:dyDescent="0.25">
      <c r="U285">
        <f>HedgeBedarf!C280+'HedgeBedarf+01'!C280</f>
        <v>0</v>
      </c>
    </row>
    <row r="286" spans="21:21" x14ac:dyDescent="0.25">
      <c r="U286">
        <f>HedgeBedarf!C281+'HedgeBedarf+01'!C281</f>
        <v>0</v>
      </c>
    </row>
    <row r="287" spans="21:21" x14ac:dyDescent="0.25">
      <c r="U287">
        <f>HedgeBedarf!C282+'HedgeBedarf+01'!C282</f>
        <v>0</v>
      </c>
    </row>
    <row r="288" spans="21:21" x14ac:dyDescent="0.25">
      <c r="U288">
        <f>HedgeBedarf!C283+'HedgeBedarf+01'!C283</f>
        <v>0</v>
      </c>
    </row>
    <row r="289" spans="21:21" x14ac:dyDescent="0.25">
      <c r="U289">
        <f>HedgeBedarf!C284+'HedgeBedarf+01'!C284</f>
        <v>0</v>
      </c>
    </row>
    <row r="290" spans="21:21" x14ac:dyDescent="0.25">
      <c r="U290">
        <f>HedgeBedarf!C285+'HedgeBedarf+01'!C285</f>
        <v>0</v>
      </c>
    </row>
    <row r="291" spans="21:21" x14ac:dyDescent="0.25">
      <c r="U291">
        <f>HedgeBedarf!C286+'HedgeBedarf+01'!C286</f>
        <v>0</v>
      </c>
    </row>
    <row r="292" spans="21:21" x14ac:dyDescent="0.25">
      <c r="U292">
        <f>HedgeBedarf!C287+'HedgeBedarf+01'!C287</f>
        <v>0</v>
      </c>
    </row>
    <row r="293" spans="21:21" x14ac:dyDescent="0.25">
      <c r="U293">
        <f>HedgeBedarf!C288+'HedgeBedarf+01'!C288</f>
        <v>0</v>
      </c>
    </row>
    <row r="294" spans="21:21" x14ac:dyDescent="0.25">
      <c r="U294">
        <f>HedgeBedarf!C289+'HedgeBedarf+01'!C289</f>
        <v>0</v>
      </c>
    </row>
    <row r="295" spans="21:21" x14ac:dyDescent="0.25">
      <c r="U295">
        <f>HedgeBedarf!C290+'HedgeBedarf+01'!C290</f>
        <v>0</v>
      </c>
    </row>
    <row r="296" spans="21:21" x14ac:dyDescent="0.25">
      <c r="U296">
        <f>HedgeBedarf!C291+'HedgeBedarf+01'!C291</f>
        <v>0</v>
      </c>
    </row>
    <row r="297" spans="21:21" x14ac:dyDescent="0.25">
      <c r="U297">
        <f>HedgeBedarf!C292+'HedgeBedarf+01'!C292</f>
        <v>0</v>
      </c>
    </row>
    <row r="298" spans="21:21" x14ac:dyDescent="0.25">
      <c r="U298">
        <f>HedgeBedarf!C293+'HedgeBedarf+01'!C293</f>
        <v>0</v>
      </c>
    </row>
    <row r="299" spans="21:21" x14ac:dyDescent="0.25">
      <c r="U299">
        <f>HedgeBedarf!C294+'HedgeBedarf+01'!C294</f>
        <v>0</v>
      </c>
    </row>
    <row r="300" spans="21:21" x14ac:dyDescent="0.25">
      <c r="U300">
        <f>HedgeBedarf!C295+'HedgeBedarf+01'!C295</f>
        <v>0</v>
      </c>
    </row>
    <row r="301" spans="21:21" x14ac:dyDescent="0.25">
      <c r="U301">
        <f>HedgeBedarf!C296+'HedgeBedarf+01'!C296</f>
        <v>0</v>
      </c>
    </row>
    <row r="302" spans="21:21" x14ac:dyDescent="0.25">
      <c r="U302">
        <f>HedgeBedarf!C297+'HedgeBedarf+01'!C297</f>
        <v>0</v>
      </c>
    </row>
    <row r="303" spans="21:21" x14ac:dyDescent="0.25">
      <c r="U303">
        <f>HedgeBedarf!C298+'HedgeBedarf+01'!C298</f>
        <v>0</v>
      </c>
    </row>
    <row r="304" spans="21:21" x14ac:dyDescent="0.25">
      <c r="U304">
        <f>HedgeBedarf!C299+'HedgeBedarf+01'!C299</f>
        <v>0</v>
      </c>
    </row>
    <row r="305" spans="21:21" x14ac:dyDescent="0.25">
      <c r="U305">
        <f>HedgeBedarf!C300+'HedgeBedarf+01'!C300</f>
        <v>0</v>
      </c>
    </row>
    <row r="306" spans="21:21" x14ac:dyDescent="0.25">
      <c r="U306">
        <f>HedgeBedarf!C301+'HedgeBedarf+01'!C301</f>
        <v>0</v>
      </c>
    </row>
    <row r="307" spans="21:21" x14ac:dyDescent="0.25">
      <c r="U307">
        <f>HedgeBedarf!C302+'HedgeBedarf+01'!C302</f>
        <v>0</v>
      </c>
    </row>
    <row r="308" spans="21:21" x14ac:dyDescent="0.25">
      <c r="U308">
        <f>HedgeBedarf!C303+'HedgeBedarf+01'!C303</f>
        <v>0</v>
      </c>
    </row>
    <row r="309" spans="21:21" x14ac:dyDescent="0.25">
      <c r="U309">
        <f>HedgeBedarf!C304+'HedgeBedarf+01'!C304</f>
        <v>0</v>
      </c>
    </row>
    <row r="310" spans="21:21" x14ac:dyDescent="0.25">
      <c r="U310">
        <f>HedgeBedarf!C305+'HedgeBedarf+01'!C305</f>
        <v>0</v>
      </c>
    </row>
    <row r="311" spans="21:21" x14ac:dyDescent="0.25">
      <c r="U311">
        <f>HedgeBedarf!C306+'HedgeBedarf+01'!C306</f>
        <v>0</v>
      </c>
    </row>
    <row r="312" spans="21:21" x14ac:dyDescent="0.25">
      <c r="U312">
        <f>HedgeBedarf!C307+'HedgeBedarf+01'!C307</f>
        <v>0</v>
      </c>
    </row>
    <row r="313" spans="21:21" x14ac:dyDescent="0.25">
      <c r="U313">
        <f>HedgeBedarf!C308+'HedgeBedarf+01'!C308</f>
        <v>0</v>
      </c>
    </row>
    <row r="314" spans="21:21" x14ac:dyDescent="0.25">
      <c r="U314">
        <f>HedgeBedarf!C309+'HedgeBedarf+01'!C309</f>
        <v>0</v>
      </c>
    </row>
    <row r="315" spans="21:21" x14ac:dyDescent="0.25">
      <c r="U315">
        <f>HedgeBedarf!C310+'HedgeBedarf+01'!C310</f>
        <v>0</v>
      </c>
    </row>
    <row r="316" spans="21:21" x14ac:dyDescent="0.25">
      <c r="U316">
        <f>HedgeBedarf!C311+'HedgeBedarf+01'!C311</f>
        <v>0</v>
      </c>
    </row>
    <row r="317" spans="21:21" x14ac:dyDescent="0.25">
      <c r="U317">
        <f>HedgeBedarf!C312+'HedgeBedarf+01'!C312</f>
        <v>0</v>
      </c>
    </row>
    <row r="318" spans="21:21" x14ac:dyDescent="0.25">
      <c r="U318">
        <f>HedgeBedarf!C313+'HedgeBedarf+01'!C313</f>
        <v>0</v>
      </c>
    </row>
    <row r="319" spans="21:21" x14ac:dyDescent="0.25">
      <c r="U319">
        <f>HedgeBedarf!C314+'HedgeBedarf+01'!C314</f>
        <v>0</v>
      </c>
    </row>
    <row r="320" spans="21:21" x14ac:dyDescent="0.25">
      <c r="U320">
        <f>HedgeBedarf!C315+'HedgeBedarf+01'!C315</f>
        <v>0</v>
      </c>
    </row>
    <row r="321" spans="21:21" x14ac:dyDescent="0.25">
      <c r="U321">
        <f>HedgeBedarf!C316+'HedgeBedarf+01'!C316</f>
        <v>0</v>
      </c>
    </row>
    <row r="322" spans="21:21" x14ac:dyDescent="0.25">
      <c r="U322">
        <f>HedgeBedarf!C317+'HedgeBedarf+01'!C317</f>
        <v>0</v>
      </c>
    </row>
    <row r="323" spans="21:21" x14ac:dyDescent="0.25">
      <c r="U323">
        <f>HedgeBedarf!C318+'HedgeBedarf+01'!C318</f>
        <v>0</v>
      </c>
    </row>
    <row r="324" spans="21:21" x14ac:dyDescent="0.25">
      <c r="U324">
        <f>HedgeBedarf!C319+'HedgeBedarf+01'!C319</f>
        <v>0</v>
      </c>
    </row>
    <row r="325" spans="21:21" x14ac:dyDescent="0.25">
      <c r="U325">
        <f>HedgeBedarf!C320+'HedgeBedarf+01'!C320</f>
        <v>0</v>
      </c>
    </row>
    <row r="326" spans="21:21" x14ac:dyDescent="0.25">
      <c r="U326">
        <f>HedgeBedarf!C321+'HedgeBedarf+01'!C321</f>
        <v>0</v>
      </c>
    </row>
    <row r="327" spans="21:21" x14ac:dyDescent="0.25">
      <c r="U327">
        <f>HedgeBedarf!C322+'HedgeBedarf+01'!C322</f>
        <v>0</v>
      </c>
    </row>
    <row r="328" spans="21:21" x14ac:dyDescent="0.25">
      <c r="U328">
        <f>HedgeBedarf!C323+'HedgeBedarf+01'!C323</f>
        <v>0</v>
      </c>
    </row>
    <row r="329" spans="21:21" x14ac:dyDescent="0.25">
      <c r="U329">
        <f>HedgeBedarf!C324+'HedgeBedarf+01'!C324</f>
        <v>0</v>
      </c>
    </row>
    <row r="330" spans="21:21" x14ac:dyDescent="0.25">
      <c r="U330">
        <f>HedgeBedarf!C325+'HedgeBedarf+01'!C325</f>
        <v>0</v>
      </c>
    </row>
    <row r="331" spans="21:21" x14ac:dyDescent="0.25">
      <c r="U331">
        <f>HedgeBedarf!C326+'HedgeBedarf+01'!C326</f>
        <v>0</v>
      </c>
    </row>
    <row r="332" spans="21:21" x14ac:dyDescent="0.25">
      <c r="U332">
        <f>HedgeBedarf!C327+'HedgeBedarf+01'!C327</f>
        <v>0</v>
      </c>
    </row>
    <row r="333" spans="21:21" x14ac:dyDescent="0.25">
      <c r="U333">
        <f>HedgeBedarf!C328+'HedgeBedarf+01'!C328</f>
        <v>0</v>
      </c>
    </row>
    <row r="334" spans="21:21" x14ac:dyDescent="0.25">
      <c r="U334">
        <f>HedgeBedarf!C329+'HedgeBedarf+01'!C329</f>
        <v>0</v>
      </c>
    </row>
    <row r="335" spans="21:21" x14ac:dyDescent="0.25">
      <c r="U335">
        <f>HedgeBedarf!C330+'HedgeBedarf+01'!C330</f>
        <v>0</v>
      </c>
    </row>
    <row r="336" spans="21:21" x14ac:dyDescent="0.25">
      <c r="U336">
        <f>HedgeBedarf!C331+'HedgeBedarf+01'!C331</f>
        <v>0</v>
      </c>
    </row>
    <row r="337" spans="21:21" x14ac:dyDescent="0.25">
      <c r="U337">
        <f>HedgeBedarf!C332+'HedgeBedarf+01'!C332</f>
        <v>0</v>
      </c>
    </row>
    <row r="338" spans="21:21" x14ac:dyDescent="0.25">
      <c r="U338">
        <f>HedgeBedarf!C333+'HedgeBedarf+01'!C333</f>
        <v>0</v>
      </c>
    </row>
    <row r="339" spans="21:21" x14ac:dyDescent="0.25">
      <c r="U339">
        <f>HedgeBedarf!C334+'HedgeBedarf+01'!C334</f>
        <v>0</v>
      </c>
    </row>
    <row r="340" spans="21:21" x14ac:dyDescent="0.25">
      <c r="U340">
        <f>HedgeBedarf!C335+'HedgeBedarf+01'!C335</f>
        <v>0</v>
      </c>
    </row>
    <row r="341" spans="21:21" x14ac:dyDescent="0.25">
      <c r="U341">
        <f>HedgeBedarf!C336+'HedgeBedarf+01'!C336</f>
        <v>0</v>
      </c>
    </row>
    <row r="342" spans="21:21" x14ac:dyDescent="0.25">
      <c r="U342">
        <f>HedgeBedarf!C337+'HedgeBedarf+01'!C337</f>
        <v>0</v>
      </c>
    </row>
    <row r="343" spans="21:21" x14ac:dyDescent="0.25">
      <c r="U343">
        <f>HedgeBedarf!C338+'HedgeBedarf+01'!C338</f>
        <v>0</v>
      </c>
    </row>
    <row r="344" spans="21:21" x14ac:dyDescent="0.25">
      <c r="U344">
        <f>HedgeBedarf!C339+'HedgeBedarf+01'!C339</f>
        <v>0</v>
      </c>
    </row>
    <row r="345" spans="21:21" x14ac:dyDescent="0.25">
      <c r="U345">
        <f>HedgeBedarf!C340+'HedgeBedarf+01'!C340</f>
        <v>0</v>
      </c>
    </row>
    <row r="346" spans="21:21" x14ac:dyDescent="0.25">
      <c r="U346">
        <f>HedgeBedarf!C341+'HedgeBedarf+01'!C341</f>
        <v>0</v>
      </c>
    </row>
    <row r="347" spans="21:21" x14ac:dyDescent="0.25">
      <c r="U347">
        <f>HedgeBedarf!C342+'HedgeBedarf+01'!C342</f>
        <v>0</v>
      </c>
    </row>
    <row r="348" spans="21:21" x14ac:dyDescent="0.25">
      <c r="U348">
        <f>HedgeBedarf!C343+'HedgeBedarf+01'!C343</f>
        <v>0</v>
      </c>
    </row>
    <row r="349" spans="21:21" x14ac:dyDescent="0.25">
      <c r="U349">
        <f>HedgeBedarf!C344+'HedgeBedarf+01'!C344</f>
        <v>0</v>
      </c>
    </row>
    <row r="350" spans="21:21" x14ac:dyDescent="0.25">
      <c r="U350">
        <f>HedgeBedarf!C345+'HedgeBedarf+01'!C345</f>
        <v>0</v>
      </c>
    </row>
    <row r="351" spans="21:21" x14ac:dyDescent="0.25">
      <c r="U351">
        <f>HedgeBedarf!C346+'HedgeBedarf+01'!C346</f>
        <v>0</v>
      </c>
    </row>
    <row r="352" spans="21:21" x14ac:dyDescent="0.25">
      <c r="U352">
        <f>HedgeBedarf!C347+'HedgeBedarf+01'!C347</f>
        <v>0</v>
      </c>
    </row>
    <row r="353" spans="21:21" x14ac:dyDescent="0.25">
      <c r="U353">
        <f>HedgeBedarf!C348+'HedgeBedarf+01'!C348</f>
        <v>0</v>
      </c>
    </row>
    <row r="354" spans="21:21" x14ac:dyDescent="0.25">
      <c r="U354">
        <f>HedgeBedarf!C349+'HedgeBedarf+01'!C349</f>
        <v>0</v>
      </c>
    </row>
    <row r="355" spans="21:21" x14ac:dyDescent="0.25">
      <c r="U355">
        <f>HedgeBedarf!C350+'HedgeBedarf+01'!C350</f>
        <v>0</v>
      </c>
    </row>
    <row r="356" spans="21:21" x14ac:dyDescent="0.25">
      <c r="U356">
        <f>HedgeBedarf!C351+'HedgeBedarf+01'!C351</f>
        <v>0</v>
      </c>
    </row>
    <row r="357" spans="21:21" x14ac:dyDescent="0.25">
      <c r="U357">
        <f>HedgeBedarf!C352+'HedgeBedarf+01'!C352</f>
        <v>0</v>
      </c>
    </row>
    <row r="358" spans="21:21" x14ac:dyDescent="0.25">
      <c r="U358">
        <f>HedgeBedarf!C353+'HedgeBedarf+01'!C353</f>
        <v>0</v>
      </c>
    </row>
    <row r="359" spans="21:21" x14ac:dyDescent="0.25">
      <c r="U359">
        <f>HedgeBedarf!C354+'HedgeBedarf+01'!C354</f>
        <v>0</v>
      </c>
    </row>
    <row r="360" spans="21:21" x14ac:dyDescent="0.25">
      <c r="U360">
        <f>HedgeBedarf!C355+'HedgeBedarf+01'!C355</f>
        <v>0</v>
      </c>
    </row>
    <row r="361" spans="21:21" x14ac:dyDescent="0.25">
      <c r="U361">
        <f>HedgeBedarf!C356+'HedgeBedarf+01'!C356</f>
        <v>0</v>
      </c>
    </row>
    <row r="362" spans="21:21" x14ac:dyDescent="0.25">
      <c r="U362">
        <f>HedgeBedarf!C357+'HedgeBedarf+01'!C357</f>
        <v>0</v>
      </c>
    </row>
    <row r="363" spans="21:21" x14ac:dyDescent="0.25">
      <c r="U363">
        <f>HedgeBedarf!C358+'HedgeBedarf+01'!C358</f>
        <v>0</v>
      </c>
    </row>
    <row r="364" spans="21:21" x14ac:dyDescent="0.25">
      <c r="U364">
        <f>HedgeBedarf!C359+'HedgeBedarf+01'!C359</f>
        <v>0</v>
      </c>
    </row>
    <row r="365" spans="21:21" x14ac:dyDescent="0.25">
      <c r="U365">
        <f>HedgeBedarf!C360+'HedgeBedarf+01'!C360</f>
        <v>0</v>
      </c>
    </row>
    <row r="366" spans="21:21" x14ac:dyDescent="0.25">
      <c r="U366">
        <f>HedgeBedarf!C361+'HedgeBedarf+01'!C361</f>
        <v>0</v>
      </c>
    </row>
    <row r="367" spans="21:21" x14ac:dyDescent="0.25">
      <c r="U367">
        <f>HedgeBedarf!C362+'HedgeBedarf+01'!C362</f>
        <v>0</v>
      </c>
    </row>
    <row r="368" spans="21:21" x14ac:dyDescent="0.25">
      <c r="U368">
        <f>HedgeBedarf!C363+'HedgeBedarf+01'!C363</f>
        <v>0</v>
      </c>
    </row>
    <row r="369" spans="21:21" x14ac:dyDescent="0.25">
      <c r="U369">
        <f>HedgeBedarf!C364+'HedgeBedarf+01'!C364</f>
        <v>0</v>
      </c>
    </row>
    <row r="370" spans="21:21" x14ac:dyDescent="0.25">
      <c r="U370">
        <f>HedgeBedarf!C365+'HedgeBedarf+01'!C365</f>
        <v>0</v>
      </c>
    </row>
    <row r="371" spans="21:21" x14ac:dyDescent="0.25">
      <c r="U371">
        <f>HedgeBedarf!C366+'HedgeBedarf+01'!C366</f>
        <v>0</v>
      </c>
    </row>
    <row r="372" spans="21:21" x14ac:dyDescent="0.25">
      <c r="U372">
        <f>HedgeBedarf!C367+'HedgeBedarf+01'!C367</f>
        <v>0</v>
      </c>
    </row>
    <row r="373" spans="21:21" x14ac:dyDescent="0.25">
      <c r="U373">
        <f>HedgeBedarf!C368+'HedgeBedarf+01'!C368</f>
        <v>0</v>
      </c>
    </row>
    <row r="374" spans="21:21" x14ac:dyDescent="0.25">
      <c r="U374">
        <f>HedgeBedarf!C369+'HedgeBedarf+01'!C369</f>
        <v>0</v>
      </c>
    </row>
    <row r="375" spans="21:21" x14ac:dyDescent="0.25">
      <c r="U375">
        <f>HedgeBedarf!C370+'HedgeBedarf+01'!C370</f>
        <v>0</v>
      </c>
    </row>
    <row r="376" spans="21:21" x14ac:dyDescent="0.25">
      <c r="U376">
        <f>HedgeBedarf!C371+'HedgeBedarf+01'!C371</f>
        <v>0</v>
      </c>
    </row>
    <row r="377" spans="21:21" x14ac:dyDescent="0.25">
      <c r="U377">
        <f>HedgeBedarf!C372+'HedgeBedarf+01'!C372</f>
        <v>0</v>
      </c>
    </row>
    <row r="378" spans="21:21" x14ac:dyDescent="0.25">
      <c r="U378">
        <f>HedgeBedarf!C373+'HedgeBedarf+01'!C373</f>
        <v>0</v>
      </c>
    </row>
    <row r="379" spans="21:21" x14ac:dyDescent="0.25">
      <c r="U379">
        <f>HedgeBedarf!C374+'HedgeBedarf+01'!C374</f>
        <v>0</v>
      </c>
    </row>
    <row r="380" spans="21:21" x14ac:dyDescent="0.25">
      <c r="U380">
        <f>HedgeBedarf!C375+'HedgeBedarf+01'!C375</f>
        <v>0</v>
      </c>
    </row>
    <row r="381" spans="21:21" x14ac:dyDescent="0.25">
      <c r="U381">
        <f>HedgeBedarf!C376+'HedgeBedarf+01'!C376</f>
        <v>0</v>
      </c>
    </row>
    <row r="382" spans="21:21" x14ac:dyDescent="0.25">
      <c r="U382">
        <f>HedgeBedarf!C377+'HedgeBedarf+01'!C377</f>
        <v>0</v>
      </c>
    </row>
    <row r="383" spans="21:21" x14ac:dyDescent="0.25">
      <c r="U383">
        <f>HedgeBedarf!C378+'HedgeBedarf+01'!C378</f>
        <v>0</v>
      </c>
    </row>
    <row r="384" spans="21:21" x14ac:dyDescent="0.25">
      <c r="U384">
        <f>HedgeBedarf!C379+'HedgeBedarf+01'!C379</f>
        <v>0</v>
      </c>
    </row>
    <row r="385" spans="21:21" x14ac:dyDescent="0.25">
      <c r="U385">
        <f>HedgeBedarf!C380+'HedgeBedarf+01'!C380</f>
        <v>0</v>
      </c>
    </row>
    <row r="386" spans="21:21" x14ac:dyDescent="0.25">
      <c r="U386">
        <f>HedgeBedarf!C381+'HedgeBedarf+01'!C381</f>
        <v>0</v>
      </c>
    </row>
    <row r="387" spans="21:21" x14ac:dyDescent="0.25">
      <c r="U387">
        <f>HedgeBedarf!C382+'HedgeBedarf+01'!C382</f>
        <v>0</v>
      </c>
    </row>
    <row r="388" spans="21:21" x14ac:dyDescent="0.25">
      <c r="U388">
        <f>HedgeBedarf!C383+'HedgeBedarf+01'!C383</f>
        <v>0</v>
      </c>
    </row>
    <row r="389" spans="21:21" x14ac:dyDescent="0.25">
      <c r="U389">
        <f>HedgeBedarf!C384+'HedgeBedarf+01'!C384</f>
        <v>0</v>
      </c>
    </row>
    <row r="390" spans="21:21" x14ac:dyDescent="0.25">
      <c r="U390">
        <f>HedgeBedarf!C385+'HedgeBedarf+01'!C385</f>
        <v>0</v>
      </c>
    </row>
    <row r="391" spans="21:21" x14ac:dyDescent="0.25">
      <c r="U391">
        <f>HedgeBedarf!C386+'HedgeBedarf+01'!C386</f>
        <v>0</v>
      </c>
    </row>
    <row r="392" spans="21:21" x14ac:dyDescent="0.25">
      <c r="U392">
        <f>HedgeBedarf!C387+'HedgeBedarf+01'!C387</f>
        <v>0</v>
      </c>
    </row>
    <row r="393" spans="21:21" x14ac:dyDescent="0.25">
      <c r="U393">
        <f>HedgeBedarf!C388+'HedgeBedarf+01'!C388</f>
        <v>0</v>
      </c>
    </row>
    <row r="394" spans="21:21" x14ac:dyDescent="0.25">
      <c r="U394">
        <f>HedgeBedarf!C389+'HedgeBedarf+01'!C389</f>
        <v>0</v>
      </c>
    </row>
    <row r="395" spans="21:21" x14ac:dyDescent="0.25">
      <c r="U395">
        <f>HedgeBedarf!C390+'HedgeBedarf+01'!C390</f>
        <v>0</v>
      </c>
    </row>
    <row r="396" spans="21:21" x14ac:dyDescent="0.25">
      <c r="U396">
        <f>HedgeBedarf!C391+'HedgeBedarf+01'!C391</f>
        <v>0</v>
      </c>
    </row>
    <row r="397" spans="21:21" x14ac:dyDescent="0.25">
      <c r="U397">
        <f>HedgeBedarf!C392+'HedgeBedarf+01'!C392</f>
        <v>0</v>
      </c>
    </row>
    <row r="398" spans="21:21" x14ac:dyDescent="0.25">
      <c r="U398">
        <f>HedgeBedarf!C393+'HedgeBedarf+01'!C393</f>
        <v>0</v>
      </c>
    </row>
    <row r="399" spans="21:21" x14ac:dyDescent="0.25">
      <c r="U399">
        <f>HedgeBedarf!C394+'HedgeBedarf+01'!C394</f>
        <v>0</v>
      </c>
    </row>
    <row r="400" spans="21:21" x14ac:dyDescent="0.25">
      <c r="U400">
        <f>HedgeBedarf!C395+'HedgeBedarf+01'!C395</f>
        <v>0</v>
      </c>
    </row>
    <row r="401" spans="21:21" x14ac:dyDescent="0.25">
      <c r="U401">
        <f>HedgeBedarf!C396+'HedgeBedarf+01'!C396</f>
        <v>0</v>
      </c>
    </row>
    <row r="402" spans="21:21" x14ac:dyDescent="0.25">
      <c r="U402">
        <f>HedgeBedarf!C397+'HedgeBedarf+01'!C397</f>
        <v>0</v>
      </c>
    </row>
    <row r="403" spans="21:21" x14ac:dyDescent="0.25">
      <c r="U403">
        <f>HedgeBedarf!C398+'HedgeBedarf+01'!C398</f>
        <v>0</v>
      </c>
    </row>
    <row r="404" spans="21:21" x14ac:dyDescent="0.25">
      <c r="U404">
        <f>HedgeBedarf!C399+'HedgeBedarf+01'!C399</f>
        <v>0</v>
      </c>
    </row>
    <row r="405" spans="21:21" x14ac:dyDescent="0.25">
      <c r="U405">
        <f>HedgeBedarf!C400+'HedgeBedarf+01'!C400</f>
        <v>0</v>
      </c>
    </row>
    <row r="406" spans="21:21" x14ac:dyDescent="0.25">
      <c r="U406">
        <f>HedgeBedarf!C401+'HedgeBedarf+01'!C401</f>
        <v>0</v>
      </c>
    </row>
    <row r="407" spans="21:21" x14ac:dyDescent="0.25">
      <c r="U407">
        <f>HedgeBedarf!C402+'HedgeBedarf+01'!C402</f>
        <v>0</v>
      </c>
    </row>
    <row r="408" spans="21:21" x14ac:dyDescent="0.25">
      <c r="U408">
        <f>HedgeBedarf!C403+'HedgeBedarf+01'!C403</f>
        <v>0</v>
      </c>
    </row>
    <row r="409" spans="21:21" x14ac:dyDescent="0.25">
      <c r="U409">
        <f>HedgeBedarf!C404+'HedgeBedarf+01'!C404</f>
        <v>0</v>
      </c>
    </row>
    <row r="410" spans="21:21" x14ac:dyDescent="0.25">
      <c r="U410">
        <f>HedgeBedarf!C405+'HedgeBedarf+01'!C405</f>
        <v>0</v>
      </c>
    </row>
    <row r="411" spans="21:21" x14ac:dyDescent="0.25">
      <c r="U411">
        <f>HedgeBedarf!C406+'HedgeBedarf+01'!C406</f>
        <v>0</v>
      </c>
    </row>
    <row r="412" spans="21:21" x14ac:dyDescent="0.25">
      <c r="U412">
        <f>HedgeBedarf!C407+'HedgeBedarf+01'!C407</f>
        <v>0</v>
      </c>
    </row>
    <row r="413" spans="21:21" x14ac:dyDescent="0.25">
      <c r="U413">
        <f>HedgeBedarf!C408+'HedgeBedarf+01'!C408</f>
        <v>0</v>
      </c>
    </row>
    <row r="414" spans="21:21" x14ac:dyDescent="0.25">
      <c r="U414">
        <f>HedgeBedarf!C409+'HedgeBedarf+01'!C409</f>
        <v>0</v>
      </c>
    </row>
  </sheetData>
  <mergeCells count="3">
    <mergeCell ref="A1:F1"/>
    <mergeCell ref="G1:H1"/>
    <mergeCell ref="R1:S1"/>
  </mergeCells>
  <conditionalFormatting sqref="B10:B50">
    <cfRule type="cellIs" dxfId="59" priority="3" operator="lessThan">
      <formula>0</formula>
    </cfRule>
    <cfRule type="cellIs" dxfId="58" priority="4" operator="greaterThan">
      <formula>0</formula>
    </cfRule>
  </conditionalFormatting>
  <conditionalFormatting sqref="C10:I50">
    <cfRule type="cellIs" dxfId="57" priority="1" operator="lessThan">
      <formula>0</formula>
    </cfRule>
    <cfRule type="cellIs" dxfId="56" priority="2" operator="greaterThan">
      <formula>0</formula>
    </cfRule>
  </conditionalFormatting>
  <pageMargins left="0.7" right="0.7" top="0.78740157499999996" bottom="0.78740157499999996" header="0.3" footer="0.3"/>
  <pageSetup paperSize="9" scale="11" orientation="portrait" r:id="rId1"/>
  <colBreaks count="1" manualBreakCount="1">
    <brk id="9" max="1048575" man="1"/>
  </colBreaks>
  <drawing r:id="rId2"/>
  <legacyDrawing r:id="rId3"/>
  <controls>
    <mc:AlternateContent xmlns:mc="http://schemas.openxmlformats.org/markup-compatibility/2006">
      <mc:Choice Requires="x14">
        <control shapeId="2057" r:id="rId4" name="KontrakteUpdaten">
          <controlPr defaultSize="0" autoLine="0" autoPict="0" r:id="rId5">
            <anchor moveWithCells="1">
              <from>
                <xdr:col>20</xdr:col>
                <xdr:colOff>9525</xdr:colOff>
                <xdr:row>0</xdr:row>
                <xdr:rowOff>123825</xdr:rowOff>
              </from>
              <to>
                <xdr:col>21</xdr:col>
                <xdr:colOff>419100</xdr:colOff>
                <xdr:row>0</xdr:row>
                <xdr:rowOff>495300</xdr:rowOff>
              </to>
            </anchor>
          </controlPr>
        </control>
      </mc:Choice>
      <mc:Fallback>
        <control shapeId="2057" r:id="rId4" name="KontrakteUpdaten"/>
      </mc:Fallback>
    </mc:AlternateContent>
    <mc:AlternateContent xmlns:mc="http://schemas.openxmlformats.org/markup-compatibility/2006">
      <mc:Choice Requires="x14">
        <control shapeId="2049" r:id="rId6" name="Start">
          <controlPr defaultSize="0" autoLine="0" autoPict="0" r:id="rId7">
            <anchor moveWithCells="1">
              <from>
                <xdr:col>10</xdr:col>
                <xdr:colOff>19050</xdr:colOff>
                <xdr:row>2</xdr:row>
                <xdr:rowOff>95250</xdr:rowOff>
              </from>
              <to>
                <xdr:col>12</xdr:col>
                <xdr:colOff>19050</xdr:colOff>
                <xdr:row>3</xdr:row>
                <xdr:rowOff>276225</xdr:rowOff>
              </to>
            </anchor>
          </controlPr>
        </control>
      </mc:Choice>
      <mc:Fallback>
        <control shapeId="2049" r:id="rId6" name="Start"/>
      </mc:Fallback>
    </mc:AlternateContent>
    <mc:AlternateContent xmlns:mc="http://schemas.openxmlformats.org/markup-compatibility/2006">
      <mc:Choice Requires="x14">
        <control shapeId="2050" r:id="rId8" name="AbfragenDatumUpdaten">
          <controlPr defaultSize="0" autoLine="0" autoPict="0" r:id="rId9">
            <anchor moveWithCells="1">
              <from>
                <xdr:col>10</xdr:col>
                <xdr:colOff>0</xdr:colOff>
                <xdr:row>0</xdr:row>
                <xdr:rowOff>104775</xdr:rowOff>
              </from>
              <to>
                <xdr:col>11</xdr:col>
                <xdr:colOff>781050</xdr:colOff>
                <xdr:row>0</xdr:row>
                <xdr:rowOff>466725</xdr:rowOff>
              </to>
            </anchor>
          </controlPr>
        </control>
      </mc:Choice>
      <mc:Fallback>
        <control shapeId="2050" r:id="rId8" name="AbfragenDatumUpdaten"/>
      </mc:Fallback>
    </mc:AlternateContent>
    <mc:AlternateContent xmlns:mc="http://schemas.openxmlformats.org/markup-compatibility/2006">
      <mc:Choice Requires="x14">
        <control shapeId="2051" r:id="rId10" name="BoersenAbfrage">
          <controlPr defaultSize="0" autoLine="0" autoPict="0" r:id="rId11">
            <anchor moveWithCells="1">
              <from>
                <xdr:col>10</xdr:col>
                <xdr:colOff>0</xdr:colOff>
                <xdr:row>0</xdr:row>
                <xdr:rowOff>628650</xdr:rowOff>
              </from>
              <to>
                <xdr:col>12</xdr:col>
                <xdr:colOff>19050</xdr:colOff>
                <xdr:row>2</xdr:row>
                <xdr:rowOff>0</xdr:rowOff>
              </to>
            </anchor>
          </controlPr>
        </control>
      </mc:Choice>
      <mc:Fallback>
        <control shapeId="2051" r:id="rId10" name="BoersenAbfrage"/>
      </mc:Fallback>
    </mc:AlternateContent>
    <mc:AlternateContent xmlns:mc="http://schemas.openxmlformats.org/markup-compatibility/2006">
      <mc:Choice Requires="x14">
        <control shapeId="2052" r:id="rId12" name="Hedge">
          <controlPr defaultSize="0" autoLine="0" r:id="rId13">
            <anchor moveWithCells="1">
              <from>
                <xdr:col>32</xdr:col>
                <xdr:colOff>752475</xdr:colOff>
                <xdr:row>0</xdr:row>
                <xdr:rowOff>609600</xdr:rowOff>
              </from>
              <to>
                <xdr:col>35</xdr:col>
                <xdr:colOff>0</xdr:colOff>
                <xdr:row>2</xdr:row>
                <xdr:rowOff>19050</xdr:rowOff>
              </to>
            </anchor>
          </controlPr>
        </control>
      </mc:Choice>
      <mc:Fallback>
        <control shapeId="2052" r:id="rId12" name="Hedge"/>
      </mc:Fallback>
    </mc:AlternateContent>
    <mc:AlternateContent xmlns:mc="http://schemas.openxmlformats.org/markup-compatibility/2006">
      <mc:Choice Requires="x14">
        <control shapeId="2053" r:id="rId14" name="VorletzterHandelsTag">
          <controlPr defaultSize="0" autoLine="0" r:id="rId15">
            <anchor moveWithCells="1">
              <from>
                <xdr:col>33</xdr:col>
                <xdr:colOff>0</xdr:colOff>
                <xdr:row>4</xdr:row>
                <xdr:rowOff>200025</xdr:rowOff>
              </from>
              <to>
                <xdr:col>35</xdr:col>
                <xdr:colOff>28575</xdr:colOff>
                <xdr:row>6</xdr:row>
                <xdr:rowOff>152400</xdr:rowOff>
              </to>
            </anchor>
          </controlPr>
        </control>
      </mc:Choice>
      <mc:Fallback>
        <control shapeId="2053" r:id="rId14" name="VorletzterHandelsTag"/>
      </mc:Fallback>
    </mc:AlternateContent>
    <mc:AlternateContent xmlns:mc="http://schemas.openxmlformats.org/markup-compatibility/2006">
      <mc:Choice Requires="x14">
        <control shapeId="2054" r:id="rId16" name="InterimsUeberHaenge">
          <controlPr defaultSize="0" autoLine="0" r:id="rId17">
            <anchor moveWithCells="1">
              <from>
                <xdr:col>32</xdr:col>
                <xdr:colOff>723900</xdr:colOff>
                <xdr:row>2</xdr:row>
                <xdr:rowOff>152400</xdr:rowOff>
              </from>
              <to>
                <xdr:col>34</xdr:col>
                <xdr:colOff>742950</xdr:colOff>
                <xdr:row>4</xdr:row>
                <xdr:rowOff>38100</xdr:rowOff>
              </to>
            </anchor>
          </controlPr>
        </control>
      </mc:Choice>
      <mc:Fallback>
        <control shapeId="2054" r:id="rId16" name="InterimsUeberHaenge"/>
      </mc:Fallback>
    </mc:AlternateContent>
    <mc:AlternateContent xmlns:mc="http://schemas.openxmlformats.org/markup-compatibility/2006">
      <mc:Choice Requires="x14">
        <control shapeId="2055" r:id="rId18" name="PDF">
          <controlPr defaultSize="0" autoLine="0" autoPict="0" r:id="rId19">
            <anchor moveWithCells="1">
              <from>
                <xdr:col>10</xdr:col>
                <xdr:colOff>0</xdr:colOff>
                <xdr:row>4</xdr:row>
                <xdr:rowOff>180975</xdr:rowOff>
              </from>
              <to>
                <xdr:col>12</xdr:col>
                <xdr:colOff>19050</xdr:colOff>
                <xdr:row>6</xdr:row>
                <xdr:rowOff>171450</xdr:rowOff>
              </to>
            </anchor>
          </controlPr>
        </control>
      </mc:Choice>
      <mc:Fallback>
        <control shapeId="2055" r:id="rId18" name="PDF"/>
      </mc:Fallback>
    </mc:AlternateContent>
    <mc:AlternateContent xmlns:mc="http://schemas.openxmlformats.org/markup-compatibility/2006">
      <mc:Choice Requires="x14">
        <control shapeId="2056" r:id="rId20" name="Pdf_Verfall">
          <controlPr defaultSize="0" autoLine="0" r:id="rId21">
            <anchor moveWithCells="1">
              <from>
                <xdr:col>13</xdr:col>
                <xdr:colOff>933450</xdr:colOff>
                <xdr:row>0</xdr:row>
                <xdr:rowOff>123825</xdr:rowOff>
              </from>
              <to>
                <xdr:col>15</xdr:col>
                <xdr:colOff>628650</xdr:colOff>
                <xdr:row>0</xdr:row>
                <xdr:rowOff>438150</xdr:rowOff>
              </to>
            </anchor>
          </controlPr>
        </control>
      </mc:Choice>
      <mc:Fallback>
        <control shapeId="2056" r:id="rId20" name="Pdf_Verfall"/>
      </mc:Fallback>
    </mc:AlternateContent>
    <mc:AlternateContent xmlns:mc="http://schemas.openxmlformats.org/markup-compatibility/2006">
      <mc:Choice Requires="x14">
        <control shapeId="2058" r:id="rId22" name="VerfallsWoche">
          <controlPr defaultSize="0" autoLine="0" r:id="rId23">
            <anchor moveWithCells="1">
              <from>
                <xdr:col>33</xdr:col>
                <xdr:colOff>9525</xdr:colOff>
                <xdr:row>0</xdr:row>
                <xdr:rowOff>104775</xdr:rowOff>
              </from>
              <to>
                <xdr:col>35</xdr:col>
                <xdr:colOff>9525</xdr:colOff>
                <xdr:row>0</xdr:row>
                <xdr:rowOff>476250</xdr:rowOff>
              </to>
            </anchor>
          </controlPr>
        </control>
      </mc:Choice>
      <mc:Fallback>
        <control shapeId="2058" r:id="rId22" name="VerfallsWoche"/>
      </mc:Fallback>
    </mc:AlternateContent>
    <mc:AlternateContent xmlns:mc="http://schemas.openxmlformats.org/markup-compatibility/2006">
      <mc:Choice Requires="x14">
        <control shapeId="2059" r:id="rId24" name="Prof">
          <controlPr defaultSize="0" autoLine="0" autoPict="0" r:id="rId25">
            <anchor moveWithCells="1">
              <from>
                <xdr:col>12</xdr:col>
                <xdr:colOff>66675</xdr:colOff>
                <xdr:row>5</xdr:row>
                <xdr:rowOff>28575</xdr:rowOff>
              </from>
              <to>
                <xdr:col>13</xdr:col>
                <xdr:colOff>28575</xdr:colOff>
                <xdr:row>6</xdr:row>
                <xdr:rowOff>200025</xdr:rowOff>
              </to>
            </anchor>
          </controlPr>
        </control>
      </mc:Choice>
      <mc:Fallback>
        <control shapeId="2059" r:id="rId24" name="Prof"/>
      </mc:Fallback>
    </mc:AlternateContent>
    <mc:AlternateContent xmlns:mc="http://schemas.openxmlformats.org/markup-compatibility/2006">
      <mc:Choice Requires="x14">
        <control shapeId="2060" r:id="rId26" name="MailButton">
          <controlPr defaultSize="0" autoLine="0" autoPict="0" r:id="rId27">
            <anchor moveWithCells="1">
              <from>
                <xdr:col>12</xdr:col>
                <xdr:colOff>66675</xdr:colOff>
                <xdr:row>6</xdr:row>
                <xdr:rowOff>285750</xdr:rowOff>
              </from>
              <to>
                <xdr:col>13</xdr:col>
                <xdr:colOff>19050</xdr:colOff>
                <xdr:row>8</xdr:row>
                <xdr:rowOff>85725</xdr:rowOff>
              </to>
            </anchor>
          </controlPr>
        </control>
      </mc:Choice>
      <mc:Fallback>
        <control shapeId="2060" r:id="rId26" name="Mail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6DC2D-8168-4B29-97F3-F023B83C7485}">
  <dimension ref="A1:J95"/>
  <sheetViews>
    <sheetView workbookViewId="0"/>
  </sheetViews>
  <sheetFormatPr baseColWidth="10" defaultColWidth="9.140625" defaultRowHeight="15" x14ac:dyDescent="0.25"/>
  <sheetData>
    <row r="1" spans="1:10" x14ac:dyDescent="0.25">
      <c r="A1" s="198" t="s">
        <v>802</v>
      </c>
      <c r="B1" s="198" t="s">
        <v>803</v>
      </c>
      <c r="C1" s="198" t="s">
        <v>804</v>
      </c>
      <c r="D1" s="198" t="s">
        <v>805</v>
      </c>
      <c r="E1" s="198" t="s">
        <v>806</v>
      </c>
      <c r="F1" s="198" t="s">
        <v>807</v>
      </c>
      <c r="G1" s="198" t="s">
        <v>808</v>
      </c>
      <c r="H1" s="198" t="s">
        <v>809</v>
      </c>
      <c r="I1" s="198" t="s">
        <v>810</v>
      </c>
      <c r="J1" s="198" t="s">
        <v>811</v>
      </c>
    </row>
    <row r="2" spans="1:10" x14ac:dyDescent="0.25">
      <c r="A2" s="147">
        <v>11000</v>
      </c>
      <c r="B2">
        <v>11000</v>
      </c>
      <c r="C2">
        <v>0</v>
      </c>
      <c r="D2">
        <v>0</v>
      </c>
      <c r="E2" s="147">
        <v>0</v>
      </c>
      <c r="F2">
        <v>0</v>
      </c>
      <c r="G2">
        <v>0</v>
      </c>
      <c r="H2">
        <v>0</v>
      </c>
      <c r="I2">
        <v>0</v>
      </c>
      <c r="J2">
        <v>4942.2</v>
      </c>
    </row>
    <row r="3" spans="1:10" x14ac:dyDescent="0.25">
      <c r="A3" s="147">
        <v>11200</v>
      </c>
      <c r="B3">
        <v>11200</v>
      </c>
      <c r="C3">
        <v>0</v>
      </c>
      <c r="D3">
        <v>0</v>
      </c>
      <c r="E3" s="147">
        <v>0</v>
      </c>
      <c r="F3">
        <v>0</v>
      </c>
      <c r="G3">
        <v>0</v>
      </c>
      <c r="H3">
        <v>0</v>
      </c>
      <c r="I3">
        <v>0</v>
      </c>
      <c r="J3">
        <v>4743.1000000000004</v>
      </c>
    </row>
    <row r="4" spans="1:10" x14ac:dyDescent="0.25">
      <c r="A4" s="147">
        <v>11400</v>
      </c>
      <c r="B4">
        <v>11400</v>
      </c>
      <c r="C4">
        <v>0</v>
      </c>
      <c r="D4">
        <v>0</v>
      </c>
      <c r="E4" s="147">
        <v>20</v>
      </c>
      <c r="F4">
        <v>0</v>
      </c>
      <c r="G4">
        <v>0</v>
      </c>
      <c r="H4">
        <v>0</v>
      </c>
      <c r="I4">
        <v>0</v>
      </c>
      <c r="J4">
        <v>4544.1000000000004</v>
      </c>
    </row>
    <row r="5" spans="1:10" x14ac:dyDescent="0.25">
      <c r="A5" s="147">
        <v>11600</v>
      </c>
      <c r="B5">
        <v>11600</v>
      </c>
      <c r="C5">
        <v>0</v>
      </c>
      <c r="D5">
        <v>0</v>
      </c>
      <c r="E5" s="147">
        <v>0</v>
      </c>
      <c r="F5">
        <v>0</v>
      </c>
      <c r="G5">
        <v>0</v>
      </c>
      <c r="H5">
        <v>0</v>
      </c>
      <c r="I5">
        <v>0</v>
      </c>
      <c r="J5">
        <v>4345.1000000000004</v>
      </c>
    </row>
    <row r="6" spans="1:10" x14ac:dyDescent="0.25">
      <c r="A6" s="147">
        <v>11800</v>
      </c>
      <c r="B6">
        <v>11800</v>
      </c>
      <c r="C6">
        <v>0</v>
      </c>
      <c r="D6">
        <v>0</v>
      </c>
      <c r="E6" s="147">
        <v>0</v>
      </c>
      <c r="F6">
        <v>0</v>
      </c>
      <c r="G6">
        <v>0</v>
      </c>
      <c r="H6">
        <v>0</v>
      </c>
      <c r="I6">
        <v>0</v>
      </c>
      <c r="J6">
        <v>4146.1000000000004</v>
      </c>
    </row>
    <row r="7" spans="1:10" x14ac:dyDescent="0.25">
      <c r="A7" s="147">
        <v>12000</v>
      </c>
      <c r="B7">
        <v>12000</v>
      </c>
      <c r="C7">
        <v>0</v>
      </c>
      <c r="D7">
        <v>0</v>
      </c>
      <c r="E7" s="147">
        <v>33</v>
      </c>
      <c r="F7">
        <v>0</v>
      </c>
      <c r="G7">
        <v>0</v>
      </c>
      <c r="H7">
        <v>0</v>
      </c>
      <c r="I7">
        <v>0</v>
      </c>
      <c r="J7">
        <v>3947.1</v>
      </c>
    </row>
    <row r="8" spans="1:10" x14ac:dyDescent="0.25">
      <c r="A8" s="147">
        <v>12200</v>
      </c>
      <c r="B8">
        <v>12200</v>
      </c>
      <c r="C8">
        <v>0</v>
      </c>
      <c r="D8">
        <v>0</v>
      </c>
      <c r="E8" s="147">
        <v>10</v>
      </c>
      <c r="F8">
        <v>0</v>
      </c>
      <c r="G8">
        <v>0</v>
      </c>
      <c r="H8">
        <v>0</v>
      </c>
      <c r="I8">
        <v>0</v>
      </c>
      <c r="J8">
        <v>3748.3</v>
      </c>
    </row>
    <row r="9" spans="1:10" x14ac:dyDescent="0.25">
      <c r="A9" s="147">
        <v>12400</v>
      </c>
      <c r="B9">
        <v>12400</v>
      </c>
      <c r="C9">
        <v>0</v>
      </c>
      <c r="D9">
        <v>0</v>
      </c>
      <c r="E9" s="147">
        <v>49</v>
      </c>
      <c r="F9">
        <v>0</v>
      </c>
      <c r="G9">
        <v>0</v>
      </c>
      <c r="H9">
        <v>0</v>
      </c>
      <c r="I9">
        <v>0</v>
      </c>
      <c r="J9">
        <v>3549.5</v>
      </c>
    </row>
    <row r="10" spans="1:10" x14ac:dyDescent="0.25">
      <c r="A10" s="147">
        <v>12600</v>
      </c>
      <c r="B10">
        <v>12600</v>
      </c>
      <c r="C10">
        <v>0</v>
      </c>
      <c r="D10">
        <v>0</v>
      </c>
      <c r="E10" s="147">
        <v>0</v>
      </c>
      <c r="F10">
        <v>0</v>
      </c>
      <c r="G10">
        <v>0</v>
      </c>
      <c r="H10">
        <v>0</v>
      </c>
      <c r="I10">
        <v>0</v>
      </c>
      <c r="J10">
        <v>3350.8</v>
      </c>
    </row>
    <row r="11" spans="1:10" x14ac:dyDescent="0.25">
      <c r="A11" s="147">
        <v>12800</v>
      </c>
      <c r="B11">
        <v>12800</v>
      </c>
      <c r="C11">
        <v>0</v>
      </c>
      <c r="D11">
        <v>2</v>
      </c>
      <c r="E11" s="147">
        <v>20</v>
      </c>
      <c r="F11">
        <v>3229</v>
      </c>
      <c r="G11">
        <v>3229</v>
      </c>
      <c r="H11">
        <v>3219</v>
      </c>
      <c r="I11">
        <v>3219</v>
      </c>
      <c r="J11">
        <v>3152.2</v>
      </c>
    </row>
    <row r="12" spans="1:10" x14ac:dyDescent="0.25">
      <c r="A12" s="147">
        <v>13000</v>
      </c>
      <c r="B12">
        <v>13000</v>
      </c>
      <c r="C12">
        <v>0</v>
      </c>
      <c r="D12">
        <v>1</v>
      </c>
      <c r="E12" s="147">
        <v>192</v>
      </c>
      <c r="F12">
        <v>3027</v>
      </c>
      <c r="G12">
        <v>3027</v>
      </c>
      <c r="H12">
        <v>3027</v>
      </c>
      <c r="I12">
        <v>3027</v>
      </c>
      <c r="J12">
        <v>2953.7</v>
      </c>
    </row>
    <row r="13" spans="1:10" x14ac:dyDescent="0.25">
      <c r="A13" s="147">
        <v>13200</v>
      </c>
      <c r="B13">
        <v>13200</v>
      </c>
      <c r="C13">
        <v>0</v>
      </c>
      <c r="D13">
        <v>0</v>
      </c>
      <c r="E13" s="147">
        <v>0</v>
      </c>
      <c r="F13">
        <v>0</v>
      </c>
      <c r="G13">
        <v>0</v>
      </c>
      <c r="H13">
        <v>0</v>
      </c>
      <c r="I13">
        <v>0</v>
      </c>
      <c r="J13">
        <v>2755.3</v>
      </c>
    </row>
    <row r="14" spans="1:10" x14ac:dyDescent="0.25">
      <c r="A14" s="147">
        <v>13400</v>
      </c>
      <c r="B14">
        <v>13400</v>
      </c>
      <c r="C14">
        <v>0</v>
      </c>
      <c r="D14">
        <v>0</v>
      </c>
      <c r="E14" s="147">
        <v>0</v>
      </c>
      <c r="F14">
        <v>0</v>
      </c>
      <c r="G14">
        <v>0</v>
      </c>
      <c r="H14">
        <v>0</v>
      </c>
      <c r="I14">
        <v>0</v>
      </c>
      <c r="J14">
        <v>2557</v>
      </c>
    </row>
    <row r="15" spans="1:10" x14ac:dyDescent="0.25">
      <c r="A15" s="147">
        <v>13600</v>
      </c>
      <c r="B15">
        <v>13600</v>
      </c>
      <c r="C15">
        <v>0</v>
      </c>
      <c r="D15">
        <v>0</v>
      </c>
      <c r="E15" s="147">
        <v>34</v>
      </c>
      <c r="F15">
        <v>0</v>
      </c>
      <c r="G15">
        <v>0</v>
      </c>
      <c r="H15">
        <v>0</v>
      </c>
      <c r="I15">
        <v>0</v>
      </c>
      <c r="J15">
        <v>2358.8000000000002</v>
      </c>
    </row>
    <row r="16" spans="1:10" x14ac:dyDescent="0.25">
      <c r="A16" s="147">
        <v>13700</v>
      </c>
      <c r="B16">
        <v>13700</v>
      </c>
      <c r="C16">
        <v>0</v>
      </c>
      <c r="D16">
        <v>0</v>
      </c>
      <c r="E16" s="147">
        <v>0</v>
      </c>
      <c r="F16">
        <v>0</v>
      </c>
      <c r="G16">
        <v>0</v>
      </c>
      <c r="H16">
        <v>0</v>
      </c>
      <c r="I16">
        <v>0</v>
      </c>
      <c r="J16">
        <v>2259.8000000000002</v>
      </c>
    </row>
    <row r="17" spans="1:10" x14ac:dyDescent="0.25">
      <c r="A17" s="147">
        <v>13800</v>
      </c>
      <c r="B17">
        <v>13800</v>
      </c>
      <c r="C17">
        <v>0</v>
      </c>
      <c r="D17">
        <v>0</v>
      </c>
      <c r="E17" s="147">
        <v>55</v>
      </c>
      <c r="F17">
        <v>0</v>
      </c>
      <c r="G17">
        <v>0</v>
      </c>
      <c r="H17">
        <v>0</v>
      </c>
      <c r="I17">
        <v>0</v>
      </c>
      <c r="J17">
        <v>2160.9</v>
      </c>
    </row>
    <row r="18" spans="1:10" x14ac:dyDescent="0.25">
      <c r="A18" s="147">
        <v>14000</v>
      </c>
      <c r="B18">
        <v>14000</v>
      </c>
      <c r="C18">
        <v>0</v>
      </c>
      <c r="D18">
        <v>1</v>
      </c>
      <c r="E18" s="147">
        <v>30</v>
      </c>
      <c r="F18">
        <v>2018</v>
      </c>
      <c r="G18">
        <v>2018</v>
      </c>
      <c r="H18">
        <v>2018</v>
      </c>
      <c r="I18">
        <v>2018</v>
      </c>
      <c r="J18">
        <v>1963.6</v>
      </c>
    </row>
    <row r="19" spans="1:10" x14ac:dyDescent="0.25">
      <c r="A19" s="147">
        <v>14100</v>
      </c>
      <c r="B19">
        <v>14100</v>
      </c>
      <c r="C19">
        <v>0</v>
      </c>
      <c r="D19">
        <v>0</v>
      </c>
      <c r="E19" s="147">
        <v>21</v>
      </c>
      <c r="F19">
        <v>0</v>
      </c>
      <c r="G19">
        <v>0</v>
      </c>
      <c r="H19">
        <v>0</v>
      </c>
      <c r="I19">
        <v>0</v>
      </c>
      <c r="J19">
        <v>1865.2</v>
      </c>
    </row>
    <row r="20" spans="1:10" x14ac:dyDescent="0.25">
      <c r="A20" s="147">
        <v>14200</v>
      </c>
      <c r="B20">
        <v>14200</v>
      </c>
      <c r="C20">
        <v>0</v>
      </c>
      <c r="D20">
        <v>5</v>
      </c>
      <c r="E20" s="147">
        <v>13</v>
      </c>
      <c r="F20">
        <v>1850</v>
      </c>
      <c r="G20">
        <v>1850</v>
      </c>
      <c r="H20">
        <v>1820</v>
      </c>
      <c r="I20">
        <v>1838</v>
      </c>
      <c r="J20">
        <v>1767</v>
      </c>
    </row>
    <row r="21" spans="1:10" x14ac:dyDescent="0.25">
      <c r="A21" s="147">
        <v>14300</v>
      </c>
      <c r="B21">
        <v>14300</v>
      </c>
      <c r="C21">
        <v>0</v>
      </c>
      <c r="D21">
        <v>0</v>
      </c>
      <c r="E21" s="147">
        <v>7</v>
      </c>
      <c r="F21">
        <v>0</v>
      </c>
      <c r="G21">
        <v>0</v>
      </c>
      <c r="H21">
        <v>0</v>
      </c>
      <c r="I21">
        <v>0</v>
      </c>
      <c r="J21">
        <v>1669</v>
      </c>
    </row>
    <row r="22" spans="1:10" x14ac:dyDescent="0.25">
      <c r="A22" s="147">
        <v>14350</v>
      </c>
      <c r="B22">
        <v>14350</v>
      </c>
      <c r="C22">
        <v>0</v>
      </c>
      <c r="D22">
        <v>0</v>
      </c>
      <c r="E22" s="147">
        <v>0</v>
      </c>
      <c r="F22">
        <v>0</v>
      </c>
      <c r="G22">
        <v>0</v>
      </c>
      <c r="H22">
        <v>0</v>
      </c>
      <c r="I22">
        <v>0</v>
      </c>
      <c r="J22">
        <v>1620.1</v>
      </c>
    </row>
    <row r="23" spans="1:10" x14ac:dyDescent="0.25">
      <c r="A23" s="147">
        <v>14400</v>
      </c>
      <c r="B23">
        <v>14400</v>
      </c>
      <c r="C23">
        <v>0</v>
      </c>
      <c r="D23">
        <v>0</v>
      </c>
      <c r="E23" s="147">
        <v>69</v>
      </c>
      <c r="F23">
        <v>0</v>
      </c>
      <c r="G23">
        <v>0</v>
      </c>
      <c r="H23">
        <v>0</v>
      </c>
      <c r="I23">
        <v>0</v>
      </c>
      <c r="J23">
        <v>1571.3</v>
      </c>
    </row>
    <row r="24" spans="1:10" x14ac:dyDescent="0.25">
      <c r="A24" s="147">
        <v>14450</v>
      </c>
      <c r="B24">
        <v>14450</v>
      </c>
      <c r="C24">
        <v>0</v>
      </c>
      <c r="D24">
        <v>0</v>
      </c>
      <c r="E24" s="147">
        <v>0</v>
      </c>
      <c r="F24">
        <v>0</v>
      </c>
      <c r="G24">
        <v>0</v>
      </c>
      <c r="H24">
        <v>0</v>
      </c>
      <c r="I24">
        <v>0</v>
      </c>
      <c r="J24">
        <v>1522.6</v>
      </c>
    </row>
    <row r="25" spans="1:10" x14ac:dyDescent="0.25">
      <c r="A25" s="147">
        <v>14500</v>
      </c>
      <c r="B25">
        <v>14500</v>
      </c>
      <c r="C25">
        <v>0</v>
      </c>
      <c r="D25">
        <v>7</v>
      </c>
      <c r="E25" s="147">
        <v>71</v>
      </c>
      <c r="F25">
        <v>0</v>
      </c>
      <c r="G25">
        <v>0</v>
      </c>
      <c r="H25">
        <v>0</v>
      </c>
      <c r="I25">
        <v>0</v>
      </c>
      <c r="J25">
        <v>1474.1</v>
      </c>
    </row>
    <row r="26" spans="1:10" x14ac:dyDescent="0.25">
      <c r="A26" s="147">
        <v>14550</v>
      </c>
      <c r="B26">
        <v>14550</v>
      </c>
      <c r="C26">
        <v>0</v>
      </c>
      <c r="D26">
        <v>0</v>
      </c>
      <c r="E26" s="147">
        <v>1</v>
      </c>
      <c r="F26">
        <v>0</v>
      </c>
      <c r="G26">
        <v>0</v>
      </c>
      <c r="H26">
        <v>0</v>
      </c>
      <c r="I26">
        <v>0</v>
      </c>
      <c r="J26">
        <v>1425.6</v>
      </c>
    </row>
    <row r="27" spans="1:10" x14ac:dyDescent="0.25">
      <c r="A27" s="147">
        <v>14600</v>
      </c>
      <c r="B27">
        <v>14600</v>
      </c>
      <c r="C27">
        <v>0</v>
      </c>
      <c r="D27">
        <v>6</v>
      </c>
      <c r="E27" s="147">
        <v>10</v>
      </c>
      <c r="F27">
        <v>1452</v>
      </c>
      <c r="G27">
        <v>1452</v>
      </c>
      <c r="H27">
        <v>1452</v>
      </c>
      <c r="I27">
        <v>1452</v>
      </c>
      <c r="J27">
        <v>1377.3</v>
      </c>
    </row>
    <row r="28" spans="1:10" x14ac:dyDescent="0.25">
      <c r="A28" s="147">
        <v>14650</v>
      </c>
      <c r="B28">
        <v>14650</v>
      </c>
      <c r="C28">
        <v>0</v>
      </c>
      <c r="D28">
        <v>0</v>
      </c>
      <c r="E28" s="147">
        <v>1</v>
      </c>
      <c r="F28">
        <v>0</v>
      </c>
      <c r="G28">
        <v>0</v>
      </c>
      <c r="H28">
        <v>0</v>
      </c>
      <c r="I28">
        <v>0</v>
      </c>
      <c r="J28">
        <v>1329.1</v>
      </c>
    </row>
    <row r="29" spans="1:10" x14ac:dyDescent="0.25">
      <c r="A29" s="147">
        <v>14700</v>
      </c>
      <c r="B29">
        <v>14700</v>
      </c>
      <c r="C29">
        <v>0</v>
      </c>
      <c r="D29">
        <v>0</v>
      </c>
      <c r="E29" s="147">
        <v>1</v>
      </c>
      <c r="F29">
        <v>0</v>
      </c>
      <c r="G29">
        <v>0</v>
      </c>
      <c r="H29">
        <v>0</v>
      </c>
      <c r="I29">
        <v>0</v>
      </c>
      <c r="J29">
        <v>1281.0999999999999</v>
      </c>
    </row>
    <row r="30" spans="1:10" x14ac:dyDescent="0.25">
      <c r="A30" s="147">
        <v>14750</v>
      </c>
      <c r="B30">
        <v>14750</v>
      </c>
      <c r="C30">
        <v>0</v>
      </c>
      <c r="D30">
        <v>0</v>
      </c>
      <c r="E30" s="147">
        <v>2</v>
      </c>
      <c r="F30">
        <v>0</v>
      </c>
      <c r="G30">
        <v>0</v>
      </c>
      <c r="H30">
        <v>0</v>
      </c>
      <c r="I30">
        <v>0</v>
      </c>
      <c r="J30">
        <v>1233.4000000000001</v>
      </c>
    </row>
    <row r="31" spans="1:10" x14ac:dyDescent="0.25">
      <c r="A31" s="147">
        <v>14800</v>
      </c>
      <c r="B31">
        <v>14800</v>
      </c>
      <c r="C31">
        <v>0</v>
      </c>
      <c r="D31">
        <v>20</v>
      </c>
      <c r="E31" s="147">
        <v>35</v>
      </c>
      <c r="F31">
        <v>1248</v>
      </c>
      <c r="G31">
        <v>1248</v>
      </c>
      <c r="H31">
        <v>1247</v>
      </c>
      <c r="I31">
        <v>1247</v>
      </c>
      <c r="J31">
        <v>1185.8</v>
      </c>
    </row>
    <row r="32" spans="1:10" x14ac:dyDescent="0.25">
      <c r="A32" s="147">
        <v>14850</v>
      </c>
      <c r="B32">
        <v>14850</v>
      </c>
      <c r="C32">
        <v>0</v>
      </c>
      <c r="D32">
        <v>0</v>
      </c>
      <c r="E32" s="147">
        <v>12</v>
      </c>
      <c r="F32">
        <v>0</v>
      </c>
      <c r="G32">
        <v>0</v>
      </c>
      <c r="H32">
        <v>0</v>
      </c>
      <c r="I32">
        <v>0</v>
      </c>
      <c r="J32">
        <v>1138.5</v>
      </c>
    </row>
    <row r="33" spans="1:10" x14ac:dyDescent="0.25">
      <c r="A33" s="147">
        <v>14900</v>
      </c>
      <c r="B33">
        <v>14900</v>
      </c>
      <c r="C33">
        <v>0</v>
      </c>
      <c r="D33">
        <v>6</v>
      </c>
      <c r="E33" s="147">
        <v>266</v>
      </c>
      <c r="F33">
        <v>1152</v>
      </c>
      <c r="G33">
        <v>1155</v>
      </c>
      <c r="H33">
        <v>1152</v>
      </c>
      <c r="I33">
        <v>1155</v>
      </c>
      <c r="J33">
        <v>1091.5</v>
      </c>
    </row>
    <row r="34" spans="1:10" x14ac:dyDescent="0.25">
      <c r="A34" s="147">
        <v>14950</v>
      </c>
      <c r="B34">
        <v>14950</v>
      </c>
      <c r="C34">
        <v>0</v>
      </c>
      <c r="D34">
        <v>0</v>
      </c>
      <c r="E34" s="147">
        <v>5</v>
      </c>
      <c r="F34">
        <v>0</v>
      </c>
      <c r="G34">
        <v>0</v>
      </c>
      <c r="H34">
        <v>0</v>
      </c>
      <c r="I34">
        <v>0</v>
      </c>
      <c r="J34">
        <v>1044.8</v>
      </c>
    </row>
    <row r="35" spans="1:10" x14ac:dyDescent="0.25">
      <c r="A35" s="147">
        <v>15000</v>
      </c>
      <c r="B35">
        <v>15000</v>
      </c>
      <c r="C35">
        <v>0</v>
      </c>
      <c r="D35">
        <v>14</v>
      </c>
      <c r="E35" s="147">
        <v>107</v>
      </c>
      <c r="F35">
        <v>1070</v>
      </c>
      <c r="G35">
        <v>1070</v>
      </c>
      <c r="H35">
        <v>1010</v>
      </c>
      <c r="I35">
        <v>1028</v>
      </c>
      <c r="J35">
        <v>998.4</v>
      </c>
    </row>
    <row r="36" spans="1:10" x14ac:dyDescent="0.25">
      <c r="A36" s="147">
        <v>15050</v>
      </c>
      <c r="B36">
        <v>15050</v>
      </c>
      <c r="C36">
        <v>0</v>
      </c>
      <c r="D36">
        <v>0</v>
      </c>
      <c r="E36" s="147">
        <v>2</v>
      </c>
      <c r="F36">
        <v>0</v>
      </c>
      <c r="G36">
        <v>0</v>
      </c>
      <c r="H36">
        <v>0</v>
      </c>
      <c r="I36">
        <v>0</v>
      </c>
      <c r="J36">
        <v>952.3</v>
      </c>
    </row>
    <row r="37" spans="1:10" x14ac:dyDescent="0.25">
      <c r="A37" s="147">
        <v>15100</v>
      </c>
      <c r="B37">
        <v>15100</v>
      </c>
      <c r="C37">
        <v>0</v>
      </c>
      <c r="D37">
        <v>0</v>
      </c>
      <c r="E37" s="147">
        <v>58</v>
      </c>
      <c r="F37">
        <v>0</v>
      </c>
      <c r="G37">
        <v>0</v>
      </c>
      <c r="H37">
        <v>0</v>
      </c>
      <c r="I37">
        <v>0</v>
      </c>
      <c r="J37">
        <v>906.7</v>
      </c>
    </row>
    <row r="38" spans="1:10" x14ac:dyDescent="0.25">
      <c r="A38" s="147">
        <v>15150</v>
      </c>
      <c r="B38">
        <v>15150</v>
      </c>
      <c r="C38">
        <v>0</v>
      </c>
      <c r="D38">
        <v>0</v>
      </c>
      <c r="E38" s="147">
        <v>0</v>
      </c>
      <c r="F38">
        <v>0</v>
      </c>
      <c r="G38">
        <v>0</v>
      </c>
      <c r="H38">
        <v>0</v>
      </c>
      <c r="I38">
        <v>0</v>
      </c>
      <c r="J38">
        <v>861.5</v>
      </c>
    </row>
    <row r="39" spans="1:10" x14ac:dyDescent="0.25">
      <c r="A39" s="147">
        <v>15200</v>
      </c>
      <c r="B39">
        <v>15200</v>
      </c>
      <c r="C39">
        <v>0</v>
      </c>
      <c r="D39">
        <v>27</v>
      </c>
      <c r="E39" s="147">
        <v>109</v>
      </c>
      <c r="F39">
        <v>875</v>
      </c>
      <c r="G39">
        <v>875</v>
      </c>
      <c r="H39">
        <v>810</v>
      </c>
      <c r="I39">
        <v>810</v>
      </c>
      <c r="J39">
        <v>816.8</v>
      </c>
    </row>
    <row r="40" spans="1:10" x14ac:dyDescent="0.25">
      <c r="A40" s="147">
        <v>15250</v>
      </c>
      <c r="B40">
        <v>15250</v>
      </c>
      <c r="C40">
        <v>0</v>
      </c>
      <c r="D40">
        <v>0</v>
      </c>
      <c r="E40" s="147">
        <v>1</v>
      </c>
      <c r="F40">
        <v>0</v>
      </c>
      <c r="G40">
        <v>0</v>
      </c>
      <c r="H40">
        <v>0</v>
      </c>
      <c r="I40">
        <v>0</v>
      </c>
      <c r="J40">
        <v>772.6</v>
      </c>
    </row>
    <row r="41" spans="1:10" x14ac:dyDescent="0.25">
      <c r="A41" s="147">
        <v>15300</v>
      </c>
      <c r="B41">
        <v>15300</v>
      </c>
      <c r="C41">
        <v>0</v>
      </c>
      <c r="D41">
        <v>21</v>
      </c>
      <c r="E41" s="147">
        <v>33</v>
      </c>
      <c r="F41">
        <v>734</v>
      </c>
      <c r="G41">
        <v>734</v>
      </c>
      <c r="H41">
        <v>734</v>
      </c>
      <c r="I41">
        <v>734</v>
      </c>
      <c r="J41">
        <v>728.9</v>
      </c>
    </row>
    <row r="42" spans="1:10" x14ac:dyDescent="0.25">
      <c r="A42" s="147">
        <v>15350</v>
      </c>
      <c r="B42">
        <v>15350</v>
      </c>
      <c r="C42">
        <v>0</v>
      </c>
      <c r="D42">
        <v>5</v>
      </c>
      <c r="E42" s="147">
        <v>15</v>
      </c>
      <c r="F42">
        <v>0</v>
      </c>
      <c r="G42">
        <v>0</v>
      </c>
      <c r="H42">
        <v>0</v>
      </c>
      <c r="I42">
        <v>0</v>
      </c>
      <c r="J42">
        <v>686</v>
      </c>
    </row>
    <row r="43" spans="1:10" x14ac:dyDescent="0.25">
      <c r="A43" s="147">
        <v>15400</v>
      </c>
      <c r="B43">
        <v>15400</v>
      </c>
      <c r="C43">
        <v>0</v>
      </c>
      <c r="D43">
        <v>14</v>
      </c>
      <c r="E43" s="147">
        <v>298</v>
      </c>
      <c r="F43">
        <v>700</v>
      </c>
      <c r="G43">
        <v>700</v>
      </c>
      <c r="H43">
        <v>700</v>
      </c>
      <c r="I43">
        <v>700</v>
      </c>
      <c r="J43">
        <v>643.70000000000005</v>
      </c>
    </row>
    <row r="44" spans="1:10" x14ac:dyDescent="0.25">
      <c r="A44" s="147">
        <v>15450</v>
      </c>
      <c r="B44">
        <v>15450</v>
      </c>
      <c r="C44">
        <v>0</v>
      </c>
      <c r="D44">
        <v>51</v>
      </c>
      <c r="E44" s="147">
        <v>129</v>
      </c>
      <c r="F44">
        <v>610</v>
      </c>
      <c r="G44">
        <v>610</v>
      </c>
      <c r="H44">
        <v>610</v>
      </c>
      <c r="I44">
        <v>610</v>
      </c>
      <c r="J44">
        <v>602.1</v>
      </c>
    </row>
    <row r="45" spans="1:10" x14ac:dyDescent="0.25">
      <c r="A45" s="147">
        <v>15500</v>
      </c>
      <c r="B45">
        <v>15500</v>
      </c>
      <c r="C45">
        <v>0</v>
      </c>
      <c r="D45">
        <v>35</v>
      </c>
      <c r="E45" s="147">
        <v>512</v>
      </c>
      <c r="F45">
        <v>610</v>
      </c>
      <c r="G45">
        <v>615</v>
      </c>
      <c r="H45">
        <v>556</v>
      </c>
      <c r="I45">
        <v>560</v>
      </c>
      <c r="J45">
        <v>561.4</v>
      </c>
    </row>
    <row r="46" spans="1:10" x14ac:dyDescent="0.25">
      <c r="A46" s="147">
        <v>15550</v>
      </c>
      <c r="B46">
        <v>15550</v>
      </c>
      <c r="C46">
        <v>0</v>
      </c>
      <c r="D46">
        <v>0</v>
      </c>
      <c r="E46" s="147">
        <v>27</v>
      </c>
      <c r="F46">
        <v>0</v>
      </c>
      <c r="G46">
        <v>0</v>
      </c>
      <c r="H46">
        <v>0</v>
      </c>
      <c r="I46">
        <v>0</v>
      </c>
      <c r="J46">
        <v>521.5</v>
      </c>
    </row>
    <row r="47" spans="1:10" x14ac:dyDescent="0.25">
      <c r="A47" s="147">
        <v>15600</v>
      </c>
      <c r="B47">
        <v>15600</v>
      </c>
      <c r="C47">
        <v>0</v>
      </c>
      <c r="D47">
        <v>162</v>
      </c>
      <c r="E47" s="147">
        <v>1321</v>
      </c>
      <c r="F47">
        <v>523</v>
      </c>
      <c r="G47">
        <v>544</v>
      </c>
      <c r="H47">
        <v>498</v>
      </c>
      <c r="I47">
        <v>498</v>
      </c>
      <c r="J47">
        <v>482.6</v>
      </c>
    </row>
    <row r="48" spans="1:10" x14ac:dyDescent="0.25">
      <c r="A48" s="147">
        <v>15650</v>
      </c>
      <c r="B48">
        <v>15650</v>
      </c>
      <c r="C48">
        <v>0</v>
      </c>
      <c r="D48">
        <v>2</v>
      </c>
      <c r="E48" s="147">
        <v>633</v>
      </c>
      <c r="F48">
        <v>486</v>
      </c>
      <c r="G48">
        <v>486</v>
      </c>
      <c r="H48">
        <v>446</v>
      </c>
      <c r="I48">
        <v>446</v>
      </c>
      <c r="J48">
        <v>444.7</v>
      </c>
    </row>
    <row r="49" spans="1:10" x14ac:dyDescent="0.25">
      <c r="A49" s="147">
        <v>15700</v>
      </c>
      <c r="B49">
        <v>15700</v>
      </c>
      <c r="C49">
        <v>0</v>
      </c>
      <c r="D49">
        <v>32</v>
      </c>
      <c r="E49" s="147">
        <v>768</v>
      </c>
      <c r="F49">
        <v>436</v>
      </c>
      <c r="G49">
        <v>458</v>
      </c>
      <c r="H49">
        <v>436</v>
      </c>
      <c r="I49">
        <v>438</v>
      </c>
      <c r="J49">
        <v>408</v>
      </c>
    </row>
    <row r="50" spans="1:10" x14ac:dyDescent="0.25">
      <c r="A50" s="147">
        <v>15750</v>
      </c>
      <c r="B50">
        <v>15750</v>
      </c>
      <c r="C50">
        <v>0</v>
      </c>
      <c r="D50">
        <v>1</v>
      </c>
      <c r="E50" s="147">
        <v>1706</v>
      </c>
      <c r="F50">
        <v>0</v>
      </c>
      <c r="G50">
        <v>0</v>
      </c>
      <c r="H50">
        <v>0</v>
      </c>
      <c r="I50">
        <v>0</v>
      </c>
      <c r="J50">
        <v>372.4</v>
      </c>
    </row>
    <row r="51" spans="1:10" x14ac:dyDescent="0.25">
      <c r="A51" s="147">
        <v>15800</v>
      </c>
      <c r="B51">
        <v>15800</v>
      </c>
      <c r="C51">
        <v>0</v>
      </c>
      <c r="D51">
        <v>268</v>
      </c>
      <c r="E51" s="147">
        <v>4614</v>
      </c>
      <c r="F51">
        <v>375</v>
      </c>
      <c r="G51">
        <v>388</v>
      </c>
      <c r="H51">
        <v>353</v>
      </c>
      <c r="I51">
        <v>353</v>
      </c>
      <c r="J51">
        <v>338.1</v>
      </c>
    </row>
    <row r="52" spans="1:10" x14ac:dyDescent="0.25">
      <c r="A52" s="147">
        <v>15850</v>
      </c>
      <c r="B52">
        <v>15850</v>
      </c>
      <c r="C52">
        <v>0</v>
      </c>
      <c r="D52">
        <v>1</v>
      </c>
      <c r="E52" s="147">
        <v>374</v>
      </c>
      <c r="F52">
        <v>296</v>
      </c>
      <c r="G52">
        <v>296</v>
      </c>
      <c r="H52">
        <v>296</v>
      </c>
      <c r="I52">
        <v>296</v>
      </c>
      <c r="J52">
        <v>305.2</v>
      </c>
    </row>
    <row r="53" spans="1:10" x14ac:dyDescent="0.25">
      <c r="A53" s="147">
        <v>15900</v>
      </c>
      <c r="B53">
        <v>15900</v>
      </c>
      <c r="C53">
        <v>0</v>
      </c>
      <c r="D53">
        <v>135</v>
      </c>
      <c r="E53" s="147">
        <v>834</v>
      </c>
      <c r="F53">
        <v>302</v>
      </c>
      <c r="G53">
        <v>326</v>
      </c>
      <c r="H53">
        <v>262</v>
      </c>
      <c r="I53">
        <v>270</v>
      </c>
      <c r="J53">
        <v>273.8</v>
      </c>
    </row>
    <row r="54" spans="1:10" x14ac:dyDescent="0.25">
      <c r="A54" s="147">
        <v>15950</v>
      </c>
      <c r="B54">
        <v>15950</v>
      </c>
      <c r="C54">
        <v>0</v>
      </c>
      <c r="D54">
        <v>64</v>
      </c>
      <c r="E54" s="147">
        <v>339</v>
      </c>
      <c r="F54">
        <v>290</v>
      </c>
      <c r="G54">
        <v>290</v>
      </c>
      <c r="H54">
        <v>235.5</v>
      </c>
      <c r="I54">
        <v>237.5</v>
      </c>
      <c r="J54">
        <v>244.1</v>
      </c>
    </row>
    <row r="55" spans="1:10" x14ac:dyDescent="0.25">
      <c r="A55" s="147">
        <v>16000</v>
      </c>
      <c r="B55">
        <v>16000</v>
      </c>
      <c r="C55">
        <v>0</v>
      </c>
      <c r="D55">
        <v>484</v>
      </c>
      <c r="E55" s="147">
        <v>3298</v>
      </c>
      <c r="F55">
        <v>245</v>
      </c>
      <c r="G55">
        <v>262</v>
      </c>
      <c r="H55">
        <v>206</v>
      </c>
      <c r="I55">
        <v>212</v>
      </c>
      <c r="J55">
        <v>215.9</v>
      </c>
    </row>
    <row r="56" spans="1:10" x14ac:dyDescent="0.25">
      <c r="A56" s="147">
        <v>16050</v>
      </c>
      <c r="B56">
        <v>16050</v>
      </c>
      <c r="C56">
        <v>0</v>
      </c>
      <c r="D56">
        <v>25</v>
      </c>
      <c r="E56" s="147">
        <v>584</v>
      </c>
      <c r="F56">
        <v>223.5</v>
      </c>
      <c r="G56">
        <v>228.5</v>
      </c>
      <c r="H56">
        <v>196.5</v>
      </c>
      <c r="I56">
        <v>196.5</v>
      </c>
      <c r="J56">
        <v>189.7</v>
      </c>
    </row>
    <row r="57" spans="1:10" x14ac:dyDescent="0.25">
      <c r="A57" s="147">
        <v>16100</v>
      </c>
      <c r="B57">
        <v>16100</v>
      </c>
      <c r="C57">
        <v>0</v>
      </c>
      <c r="D57">
        <v>166</v>
      </c>
      <c r="E57" s="147">
        <v>630</v>
      </c>
      <c r="F57">
        <v>196</v>
      </c>
      <c r="G57">
        <v>196</v>
      </c>
      <c r="H57">
        <v>159</v>
      </c>
      <c r="I57">
        <v>159</v>
      </c>
      <c r="J57">
        <v>165.5</v>
      </c>
    </row>
    <row r="58" spans="1:10" x14ac:dyDescent="0.25">
      <c r="A58" s="147">
        <v>16150</v>
      </c>
      <c r="B58">
        <v>16150</v>
      </c>
      <c r="C58">
        <v>0</v>
      </c>
      <c r="D58">
        <v>95</v>
      </c>
      <c r="E58" s="147">
        <v>1009</v>
      </c>
      <c r="F58">
        <v>176</v>
      </c>
      <c r="G58">
        <v>176</v>
      </c>
      <c r="H58">
        <v>144</v>
      </c>
      <c r="I58">
        <v>144</v>
      </c>
      <c r="J58">
        <v>143.5</v>
      </c>
    </row>
    <row r="59" spans="1:10" x14ac:dyDescent="0.25">
      <c r="A59" s="147">
        <v>16200</v>
      </c>
      <c r="B59">
        <v>16200</v>
      </c>
      <c r="C59">
        <v>0</v>
      </c>
      <c r="D59">
        <v>2595</v>
      </c>
      <c r="E59" s="147">
        <v>3771</v>
      </c>
      <c r="F59">
        <v>135</v>
      </c>
      <c r="G59">
        <v>157.5</v>
      </c>
      <c r="H59">
        <v>116</v>
      </c>
      <c r="I59">
        <v>121</v>
      </c>
      <c r="J59">
        <v>123.4</v>
      </c>
    </row>
    <row r="60" spans="1:10" x14ac:dyDescent="0.25">
      <c r="A60" s="147">
        <v>16250</v>
      </c>
      <c r="B60">
        <v>16250</v>
      </c>
      <c r="C60">
        <v>0</v>
      </c>
      <c r="D60">
        <v>25</v>
      </c>
      <c r="E60" s="147">
        <v>1046</v>
      </c>
      <c r="F60">
        <v>124</v>
      </c>
      <c r="G60">
        <v>133.5</v>
      </c>
      <c r="H60">
        <v>105.5</v>
      </c>
      <c r="I60">
        <v>106</v>
      </c>
      <c r="J60">
        <v>105.3</v>
      </c>
    </row>
    <row r="61" spans="1:10" x14ac:dyDescent="0.25">
      <c r="A61" s="147">
        <v>16300</v>
      </c>
      <c r="B61">
        <v>16300</v>
      </c>
      <c r="C61">
        <v>0</v>
      </c>
      <c r="D61">
        <v>293</v>
      </c>
      <c r="E61" s="147">
        <v>2389</v>
      </c>
      <c r="F61">
        <v>110</v>
      </c>
      <c r="G61">
        <v>116</v>
      </c>
      <c r="H61">
        <v>82</v>
      </c>
      <c r="I61">
        <v>89</v>
      </c>
      <c r="J61">
        <v>89.2</v>
      </c>
    </row>
    <row r="62" spans="1:10" x14ac:dyDescent="0.25">
      <c r="A62" s="147">
        <v>16350</v>
      </c>
      <c r="B62">
        <v>16350</v>
      </c>
      <c r="C62">
        <v>0</v>
      </c>
      <c r="D62">
        <v>158</v>
      </c>
      <c r="E62" s="147">
        <v>543</v>
      </c>
      <c r="F62">
        <v>85</v>
      </c>
      <c r="G62">
        <v>99</v>
      </c>
      <c r="H62">
        <v>74</v>
      </c>
      <c r="I62">
        <v>74</v>
      </c>
      <c r="J62">
        <v>74.8</v>
      </c>
    </row>
    <row r="63" spans="1:10" x14ac:dyDescent="0.25">
      <c r="A63" s="147">
        <v>16400</v>
      </c>
      <c r="B63">
        <v>16400</v>
      </c>
      <c r="C63">
        <v>0</v>
      </c>
      <c r="D63">
        <v>288</v>
      </c>
      <c r="E63" s="147">
        <v>6347</v>
      </c>
      <c r="F63">
        <v>77</v>
      </c>
      <c r="G63">
        <v>85</v>
      </c>
      <c r="H63">
        <v>59.5</v>
      </c>
      <c r="I63">
        <v>59.5</v>
      </c>
      <c r="J63">
        <v>62.2</v>
      </c>
    </row>
    <row r="64" spans="1:10" x14ac:dyDescent="0.25">
      <c r="A64" s="147">
        <v>16450</v>
      </c>
      <c r="B64">
        <v>16450</v>
      </c>
      <c r="C64">
        <v>0</v>
      </c>
      <c r="D64">
        <v>140</v>
      </c>
      <c r="E64" s="147">
        <v>536</v>
      </c>
      <c r="F64">
        <v>67</v>
      </c>
      <c r="G64">
        <v>67</v>
      </c>
      <c r="H64">
        <v>50.5</v>
      </c>
      <c r="I64">
        <v>51.5</v>
      </c>
      <c r="J64">
        <v>51.2</v>
      </c>
    </row>
    <row r="65" spans="1:10" x14ac:dyDescent="0.25">
      <c r="A65" s="147">
        <v>16500</v>
      </c>
      <c r="B65">
        <v>16500</v>
      </c>
      <c r="C65">
        <v>0</v>
      </c>
      <c r="D65">
        <v>29975</v>
      </c>
      <c r="E65" s="147">
        <v>19310</v>
      </c>
      <c r="F65">
        <v>54</v>
      </c>
      <c r="G65">
        <v>59</v>
      </c>
      <c r="H65">
        <v>40.5</v>
      </c>
      <c r="I65">
        <v>40.5</v>
      </c>
      <c r="J65">
        <v>42</v>
      </c>
    </row>
    <row r="66" spans="1:10" x14ac:dyDescent="0.25">
      <c r="A66" s="147">
        <v>16550</v>
      </c>
      <c r="B66">
        <v>16550</v>
      </c>
      <c r="C66">
        <v>0</v>
      </c>
      <c r="D66">
        <v>42</v>
      </c>
      <c r="E66" s="147">
        <v>397</v>
      </c>
      <c r="F66">
        <v>42</v>
      </c>
      <c r="G66">
        <v>42</v>
      </c>
      <c r="H66">
        <v>34.5</v>
      </c>
      <c r="I66">
        <v>34.5</v>
      </c>
      <c r="J66">
        <v>34.4</v>
      </c>
    </row>
    <row r="67" spans="1:10" x14ac:dyDescent="0.25">
      <c r="A67" s="147">
        <v>16600</v>
      </c>
      <c r="B67">
        <v>16600</v>
      </c>
      <c r="C67">
        <v>0</v>
      </c>
      <c r="D67">
        <v>478</v>
      </c>
      <c r="E67" s="147">
        <v>1876</v>
      </c>
      <c r="F67">
        <v>36</v>
      </c>
      <c r="G67">
        <v>41</v>
      </c>
      <c r="H67">
        <v>27.5</v>
      </c>
      <c r="I67">
        <v>27.5</v>
      </c>
      <c r="J67">
        <v>28.2</v>
      </c>
    </row>
    <row r="68" spans="1:10" x14ac:dyDescent="0.25">
      <c r="A68" s="147">
        <v>16650</v>
      </c>
      <c r="B68">
        <v>16650</v>
      </c>
      <c r="C68">
        <v>0</v>
      </c>
      <c r="D68">
        <v>14</v>
      </c>
      <c r="E68" s="147">
        <v>277</v>
      </c>
      <c r="F68">
        <v>25</v>
      </c>
      <c r="G68">
        <v>33</v>
      </c>
      <c r="H68">
        <v>23</v>
      </c>
      <c r="I68">
        <v>23.6</v>
      </c>
      <c r="J68">
        <v>23.2</v>
      </c>
    </row>
    <row r="69" spans="1:10" x14ac:dyDescent="0.25">
      <c r="A69" s="147">
        <v>16700</v>
      </c>
      <c r="B69">
        <v>16700</v>
      </c>
      <c r="C69">
        <v>0</v>
      </c>
      <c r="D69">
        <v>296</v>
      </c>
      <c r="E69" s="147">
        <v>1180</v>
      </c>
      <c r="F69">
        <v>25.5</v>
      </c>
      <c r="G69">
        <v>26.5</v>
      </c>
      <c r="H69">
        <v>20</v>
      </c>
      <c r="I69">
        <v>20.5</v>
      </c>
      <c r="J69">
        <v>19.2</v>
      </c>
    </row>
    <row r="70" spans="1:10" x14ac:dyDescent="0.25">
      <c r="A70" s="147">
        <v>16750</v>
      </c>
      <c r="B70">
        <v>16750</v>
      </c>
      <c r="C70">
        <v>0</v>
      </c>
      <c r="D70">
        <v>477</v>
      </c>
      <c r="E70" s="147">
        <v>469</v>
      </c>
      <c r="F70">
        <v>20</v>
      </c>
      <c r="G70">
        <v>20</v>
      </c>
      <c r="H70">
        <v>15.8</v>
      </c>
      <c r="I70">
        <v>15.8</v>
      </c>
      <c r="J70">
        <v>16</v>
      </c>
    </row>
    <row r="71" spans="1:10" x14ac:dyDescent="0.25">
      <c r="A71" s="147">
        <v>16800</v>
      </c>
      <c r="B71">
        <v>16800</v>
      </c>
      <c r="C71">
        <v>0</v>
      </c>
      <c r="D71">
        <v>1655</v>
      </c>
      <c r="E71" s="147">
        <v>8524</v>
      </c>
      <c r="F71">
        <v>19</v>
      </c>
      <c r="G71">
        <v>19</v>
      </c>
      <c r="H71">
        <v>13.2</v>
      </c>
      <c r="I71">
        <v>13.2</v>
      </c>
      <c r="J71">
        <v>13.4</v>
      </c>
    </row>
    <row r="72" spans="1:10" x14ac:dyDescent="0.25">
      <c r="A72" s="147">
        <v>16850</v>
      </c>
      <c r="B72">
        <v>16850</v>
      </c>
      <c r="C72">
        <v>0</v>
      </c>
      <c r="D72">
        <v>19</v>
      </c>
      <c r="E72" s="147">
        <v>96</v>
      </c>
      <c r="F72">
        <v>14.8</v>
      </c>
      <c r="G72">
        <v>14.8</v>
      </c>
      <c r="H72">
        <v>14.8</v>
      </c>
      <c r="I72">
        <v>14.8</v>
      </c>
      <c r="J72">
        <v>11.2</v>
      </c>
    </row>
    <row r="73" spans="1:10" x14ac:dyDescent="0.25">
      <c r="A73" s="147">
        <v>16900</v>
      </c>
      <c r="B73">
        <v>16900</v>
      </c>
      <c r="C73">
        <v>0</v>
      </c>
      <c r="D73">
        <v>57</v>
      </c>
      <c r="E73" s="147">
        <v>1205</v>
      </c>
      <c r="F73">
        <v>12.6</v>
      </c>
      <c r="G73">
        <v>13.4</v>
      </c>
      <c r="H73">
        <v>10.7</v>
      </c>
      <c r="I73">
        <v>10.7</v>
      </c>
      <c r="J73">
        <v>9.4</v>
      </c>
    </row>
    <row r="74" spans="1:10" x14ac:dyDescent="0.25">
      <c r="A74" s="147">
        <v>16950</v>
      </c>
      <c r="B74">
        <v>16950</v>
      </c>
      <c r="C74">
        <v>0</v>
      </c>
      <c r="D74">
        <v>2</v>
      </c>
      <c r="E74" s="147">
        <v>243</v>
      </c>
      <c r="F74">
        <v>10.6</v>
      </c>
      <c r="G74">
        <v>10.6</v>
      </c>
      <c r="H74">
        <v>10.6</v>
      </c>
      <c r="I74">
        <v>10.6</v>
      </c>
      <c r="J74">
        <v>8</v>
      </c>
    </row>
    <row r="75" spans="1:10" x14ac:dyDescent="0.25">
      <c r="A75" s="147">
        <v>17000</v>
      </c>
      <c r="B75">
        <v>17000</v>
      </c>
      <c r="C75">
        <v>0</v>
      </c>
      <c r="D75">
        <v>39</v>
      </c>
      <c r="E75" s="147">
        <v>1161</v>
      </c>
      <c r="F75">
        <v>7.9</v>
      </c>
      <c r="G75">
        <v>8.4</v>
      </c>
      <c r="H75">
        <v>6.5</v>
      </c>
      <c r="I75">
        <v>6.5</v>
      </c>
      <c r="J75">
        <v>6.8</v>
      </c>
    </row>
    <row r="76" spans="1:10" x14ac:dyDescent="0.25">
      <c r="A76" s="147">
        <v>17050</v>
      </c>
      <c r="B76">
        <v>17050</v>
      </c>
      <c r="C76">
        <v>0</v>
      </c>
      <c r="D76">
        <v>0</v>
      </c>
      <c r="E76" s="147">
        <v>1269</v>
      </c>
      <c r="F76">
        <v>0</v>
      </c>
      <c r="G76">
        <v>0</v>
      </c>
      <c r="H76">
        <v>0</v>
      </c>
      <c r="I76">
        <v>0</v>
      </c>
      <c r="J76">
        <v>5.8</v>
      </c>
    </row>
    <row r="77" spans="1:10" x14ac:dyDescent="0.25">
      <c r="A77" s="147">
        <v>17100</v>
      </c>
      <c r="B77">
        <v>17100</v>
      </c>
      <c r="C77">
        <v>0</v>
      </c>
      <c r="D77">
        <v>0</v>
      </c>
      <c r="E77" s="147">
        <v>143</v>
      </c>
      <c r="F77">
        <v>0</v>
      </c>
      <c r="G77">
        <v>0</v>
      </c>
      <c r="H77">
        <v>0</v>
      </c>
      <c r="I77">
        <v>0</v>
      </c>
      <c r="J77">
        <v>5</v>
      </c>
    </row>
    <row r="78" spans="1:10" x14ac:dyDescent="0.25">
      <c r="A78" s="147">
        <v>17150</v>
      </c>
      <c r="B78">
        <v>17150</v>
      </c>
      <c r="C78">
        <v>0</v>
      </c>
      <c r="D78">
        <v>0</v>
      </c>
      <c r="E78" s="147">
        <v>224</v>
      </c>
      <c r="F78">
        <v>0</v>
      </c>
      <c r="G78">
        <v>0</v>
      </c>
      <c r="H78">
        <v>0</v>
      </c>
      <c r="I78">
        <v>0</v>
      </c>
      <c r="J78">
        <v>4.4000000000000004</v>
      </c>
    </row>
    <row r="79" spans="1:10" x14ac:dyDescent="0.25">
      <c r="A79" s="147">
        <v>17200</v>
      </c>
      <c r="B79">
        <v>17200</v>
      </c>
      <c r="C79">
        <v>0</v>
      </c>
      <c r="D79">
        <v>13</v>
      </c>
      <c r="E79" s="147">
        <v>915</v>
      </c>
      <c r="F79">
        <v>5</v>
      </c>
      <c r="G79">
        <v>5</v>
      </c>
      <c r="H79">
        <v>4</v>
      </c>
      <c r="I79">
        <v>4.5</v>
      </c>
      <c r="J79">
        <v>3.8</v>
      </c>
    </row>
    <row r="80" spans="1:10" x14ac:dyDescent="0.25">
      <c r="A80" s="147">
        <v>17250</v>
      </c>
      <c r="B80">
        <v>17250</v>
      </c>
      <c r="C80">
        <v>0</v>
      </c>
      <c r="D80">
        <v>6</v>
      </c>
      <c r="E80" s="147">
        <v>34</v>
      </c>
      <c r="F80">
        <v>3.2</v>
      </c>
      <c r="G80">
        <v>3.2</v>
      </c>
      <c r="H80">
        <v>3.2</v>
      </c>
      <c r="I80">
        <v>3.2</v>
      </c>
      <c r="J80">
        <v>3.3</v>
      </c>
    </row>
    <row r="81" spans="1:10" x14ac:dyDescent="0.25">
      <c r="A81" s="147">
        <v>17300</v>
      </c>
      <c r="B81">
        <v>17300</v>
      </c>
      <c r="C81">
        <v>0</v>
      </c>
      <c r="D81">
        <v>0</v>
      </c>
      <c r="E81" s="147">
        <v>201</v>
      </c>
      <c r="F81">
        <v>0</v>
      </c>
      <c r="G81">
        <v>0</v>
      </c>
      <c r="H81">
        <v>0</v>
      </c>
      <c r="I81">
        <v>0</v>
      </c>
      <c r="J81">
        <v>2.9</v>
      </c>
    </row>
    <row r="82" spans="1:10" x14ac:dyDescent="0.25">
      <c r="A82" s="147">
        <v>17350</v>
      </c>
      <c r="B82">
        <v>17350</v>
      </c>
      <c r="C82">
        <v>0</v>
      </c>
      <c r="D82">
        <v>0</v>
      </c>
      <c r="E82" s="147">
        <v>72</v>
      </c>
      <c r="F82">
        <v>0</v>
      </c>
      <c r="G82">
        <v>0</v>
      </c>
      <c r="H82">
        <v>0</v>
      </c>
      <c r="I82">
        <v>0</v>
      </c>
      <c r="J82">
        <v>2.5</v>
      </c>
    </row>
    <row r="83" spans="1:10" x14ac:dyDescent="0.25">
      <c r="A83" s="147">
        <v>17400</v>
      </c>
      <c r="B83">
        <v>17400</v>
      </c>
      <c r="C83">
        <v>0</v>
      </c>
      <c r="D83">
        <v>0</v>
      </c>
      <c r="E83" s="147">
        <v>170</v>
      </c>
      <c r="F83">
        <v>0</v>
      </c>
      <c r="G83">
        <v>0</v>
      </c>
      <c r="H83">
        <v>0</v>
      </c>
      <c r="I83">
        <v>0</v>
      </c>
      <c r="J83">
        <v>2.2000000000000002</v>
      </c>
    </row>
    <row r="84" spans="1:10" x14ac:dyDescent="0.25">
      <c r="A84" s="147">
        <v>17450</v>
      </c>
      <c r="B84">
        <v>17450</v>
      </c>
      <c r="C84">
        <v>0</v>
      </c>
      <c r="D84">
        <v>0</v>
      </c>
      <c r="E84" s="147">
        <v>93</v>
      </c>
      <c r="F84">
        <v>0</v>
      </c>
      <c r="G84">
        <v>0</v>
      </c>
      <c r="H84">
        <v>0</v>
      </c>
      <c r="I84">
        <v>0</v>
      </c>
      <c r="J84">
        <v>2</v>
      </c>
    </row>
    <row r="85" spans="1:10" x14ac:dyDescent="0.25">
      <c r="A85" s="147">
        <v>17500</v>
      </c>
      <c r="B85">
        <v>17500</v>
      </c>
      <c r="C85">
        <v>0</v>
      </c>
      <c r="D85">
        <v>7</v>
      </c>
      <c r="E85" s="147">
        <v>597</v>
      </c>
      <c r="F85">
        <v>2.5</v>
      </c>
      <c r="G85">
        <v>3</v>
      </c>
      <c r="H85">
        <v>2.5</v>
      </c>
      <c r="I85">
        <v>3</v>
      </c>
      <c r="J85">
        <v>1.7</v>
      </c>
    </row>
    <row r="86" spans="1:10" x14ac:dyDescent="0.25">
      <c r="A86" s="147">
        <v>17550</v>
      </c>
      <c r="B86">
        <v>17550</v>
      </c>
      <c r="C86">
        <v>0</v>
      </c>
      <c r="D86">
        <v>0</v>
      </c>
      <c r="E86" s="147">
        <v>225</v>
      </c>
      <c r="F86">
        <v>0</v>
      </c>
      <c r="G86">
        <v>0</v>
      </c>
      <c r="H86">
        <v>0</v>
      </c>
      <c r="I86">
        <v>0</v>
      </c>
      <c r="J86">
        <v>1.5</v>
      </c>
    </row>
    <row r="87" spans="1:10" x14ac:dyDescent="0.25">
      <c r="A87" s="147">
        <v>17600</v>
      </c>
      <c r="B87">
        <v>17600</v>
      </c>
      <c r="C87">
        <v>0</v>
      </c>
      <c r="D87">
        <v>0</v>
      </c>
      <c r="E87" s="147">
        <v>46</v>
      </c>
      <c r="F87">
        <v>0</v>
      </c>
      <c r="G87">
        <v>0</v>
      </c>
      <c r="H87">
        <v>0</v>
      </c>
      <c r="I87">
        <v>0</v>
      </c>
      <c r="J87">
        <v>1.3</v>
      </c>
    </row>
    <row r="88" spans="1:10" x14ac:dyDescent="0.25">
      <c r="A88" s="147">
        <v>17650</v>
      </c>
      <c r="B88">
        <v>17650</v>
      </c>
      <c r="C88">
        <v>0</v>
      </c>
      <c r="D88">
        <v>0</v>
      </c>
      <c r="E88" s="147">
        <v>81</v>
      </c>
      <c r="F88">
        <v>0</v>
      </c>
      <c r="G88">
        <v>0</v>
      </c>
      <c r="H88">
        <v>0</v>
      </c>
      <c r="I88">
        <v>0</v>
      </c>
      <c r="J88">
        <v>1.2</v>
      </c>
    </row>
    <row r="89" spans="1:10" x14ac:dyDescent="0.25">
      <c r="A89" s="147">
        <v>17700</v>
      </c>
      <c r="B89">
        <v>17700</v>
      </c>
      <c r="C89">
        <v>0</v>
      </c>
      <c r="D89">
        <v>0</v>
      </c>
      <c r="E89" s="147">
        <v>27</v>
      </c>
      <c r="F89">
        <v>0</v>
      </c>
      <c r="G89">
        <v>0</v>
      </c>
      <c r="H89">
        <v>0</v>
      </c>
      <c r="I89">
        <v>0</v>
      </c>
      <c r="J89">
        <v>1.1000000000000001</v>
      </c>
    </row>
    <row r="90" spans="1:10" x14ac:dyDescent="0.25">
      <c r="A90" s="147">
        <v>17750</v>
      </c>
      <c r="B90">
        <v>17750</v>
      </c>
      <c r="C90">
        <v>0</v>
      </c>
      <c r="D90">
        <v>0</v>
      </c>
      <c r="E90" s="147">
        <v>70</v>
      </c>
      <c r="F90">
        <v>0</v>
      </c>
      <c r="G90">
        <v>0</v>
      </c>
      <c r="H90">
        <v>0</v>
      </c>
      <c r="I90">
        <v>0</v>
      </c>
      <c r="J90">
        <v>1</v>
      </c>
    </row>
    <row r="91" spans="1:10" x14ac:dyDescent="0.25">
      <c r="A91" s="147">
        <v>17800</v>
      </c>
      <c r="B91">
        <v>17800</v>
      </c>
      <c r="C91">
        <v>0</v>
      </c>
      <c r="D91">
        <v>4</v>
      </c>
      <c r="E91" s="147">
        <v>123</v>
      </c>
      <c r="F91">
        <v>1.4</v>
      </c>
      <c r="G91">
        <v>1.4</v>
      </c>
      <c r="H91">
        <v>1.4</v>
      </c>
      <c r="I91">
        <v>1.4</v>
      </c>
      <c r="J91">
        <v>0.9</v>
      </c>
    </row>
    <row r="92" spans="1:10" x14ac:dyDescent="0.25">
      <c r="A92" s="147">
        <v>17850</v>
      </c>
      <c r="B92">
        <v>17850</v>
      </c>
      <c r="C92">
        <v>0</v>
      </c>
      <c r="D92">
        <v>0</v>
      </c>
      <c r="E92" s="147">
        <v>27</v>
      </c>
      <c r="F92">
        <v>0</v>
      </c>
      <c r="G92">
        <v>0</v>
      </c>
      <c r="H92">
        <v>0</v>
      </c>
      <c r="I92">
        <v>0</v>
      </c>
      <c r="J92">
        <v>0.8</v>
      </c>
    </row>
    <row r="93" spans="1:10" x14ac:dyDescent="0.25">
      <c r="A93" s="147">
        <v>17900</v>
      </c>
      <c r="B93">
        <v>17900</v>
      </c>
      <c r="C93">
        <v>0</v>
      </c>
      <c r="D93">
        <v>0</v>
      </c>
      <c r="E93" s="147">
        <v>20</v>
      </c>
      <c r="F93">
        <v>0</v>
      </c>
      <c r="G93">
        <v>0</v>
      </c>
      <c r="H93">
        <v>0</v>
      </c>
      <c r="I93">
        <v>0</v>
      </c>
      <c r="J93">
        <v>0.7</v>
      </c>
    </row>
    <row r="94" spans="1:10" x14ac:dyDescent="0.25">
      <c r="A94" s="147">
        <v>17950</v>
      </c>
      <c r="B94">
        <v>17950</v>
      </c>
      <c r="C94">
        <v>0</v>
      </c>
      <c r="D94">
        <v>0</v>
      </c>
      <c r="E94" s="147">
        <v>0</v>
      </c>
      <c r="F94">
        <v>0</v>
      </c>
      <c r="G94">
        <v>0</v>
      </c>
      <c r="H94">
        <v>0</v>
      </c>
      <c r="I94">
        <v>0</v>
      </c>
      <c r="J94">
        <v>0.6</v>
      </c>
    </row>
    <row r="95" spans="1:10" x14ac:dyDescent="0.25">
      <c r="A95" t="s">
        <v>146</v>
      </c>
      <c r="B95">
        <v>18000</v>
      </c>
      <c r="C95">
        <v>0</v>
      </c>
      <c r="D95">
        <v>0</v>
      </c>
      <c r="E95">
        <v>170</v>
      </c>
      <c r="F95">
        <v>0</v>
      </c>
      <c r="G95">
        <v>0</v>
      </c>
      <c r="H95">
        <v>0</v>
      </c>
      <c r="I95">
        <v>0</v>
      </c>
      <c r="J95">
        <v>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8DCF0-AA3C-4E58-AB62-8AC2213E322B}">
  <dimension ref="A1:J95"/>
  <sheetViews>
    <sheetView workbookViewId="0"/>
  </sheetViews>
  <sheetFormatPr baseColWidth="10" defaultColWidth="9.140625" defaultRowHeight="15" x14ac:dyDescent="0.25"/>
  <sheetData>
    <row r="1" spans="1:10" x14ac:dyDescent="0.25">
      <c r="A1" s="198" t="s">
        <v>802</v>
      </c>
      <c r="B1" s="198" t="s">
        <v>803</v>
      </c>
      <c r="C1" s="198" t="s">
        <v>804</v>
      </c>
      <c r="D1" s="198" t="s">
        <v>805</v>
      </c>
      <c r="E1" s="198" t="s">
        <v>806</v>
      </c>
      <c r="F1" s="198" t="s">
        <v>807</v>
      </c>
      <c r="G1" s="198" t="s">
        <v>808</v>
      </c>
      <c r="H1" s="198" t="s">
        <v>809</v>
      </c>
      <c r="I1" s="198" t="s">
        <v>810</v>
      </c>
      <c r="J1" s="198" t="s">
        <v>811</v>
      </c>
    </row>
    <row r="2" spans="1:10" x14ac:dyDescent="0.25">
      <c r="A2" s="147">
        <v>11000</v>
      </c>
      <c r="B2">
        <v>11000</v>
      </c>
      <c r="C2">
        <v>0</v>
      </c>
      <c r="D2">
        <v>55</v>
      </c>
      <c r="E2" s="147">
        <v>493</v>
      </c>
      <c r="F2">
        <v>1.2</v>
      </c>
      <c r="G2">
        <v>1.2</v>
      </c>
      <c r="H2">
        <v>1</v>
      </c>
      <c r="I2">
        <v>1</v>
      </c>
      <c r="J2">
        <v>0.8</v>
      </c>
    </row>
    <row r="3" spans="1:10" x14ac:dyDescent="0.25">
      <c r="A3" s="147">
        <v>11200</v>
      </c>
      <c r="B3">
        <v>11200</v>
      </c>
      <c r="C3">
        <v>0</v>
      </c>
      <c r="D3">
        <v>0</v>
      </c>
      <c r="E3" s="147">
        <v>122</v>
      </c>
      <c r="F3">
        <v>0</v>
      </c>
      <c r="G3">
        <v>0</v>
      </c>
      <c r="H3">
        <v>0</v>
      </c>
      <c r="I3">
        <v>0</v>
      </c>
      <c r="J3">
        <v>0.9</v>
      </c>
    </row>
    <row r="4" spans="1:10" x14ac:dyDescent="0.25">
      <c r="A4" s="147">
        <v>11400</v>
      </c>
      <c r="B4">
        <v>11400</v>
      </c>
      <c r="C4">
        <v>0</v>
      </c>
      <c r="D4">
        <v>0</v>
      </c>
      <c r="E4" s="147">
        <v>148</v>
      </c>
      <c r="F4">
        <v>0</v>
      </c>
      <c r="G4">
        <v>0</v>
      </c>
      <c r="H4">
        <v>0</v>
      </c>
      <c r="I4">
        <v>0</v>
      </c>
      <c r="J4">
        <v>1.1000000000000001</v>
      </c>
    </row>
    <row r="5" spans="1:10" x14ac:dyDescent="0.25">
      <c r="A5" s="147">
        <v>11600</v>
      </c>
      <c r="B5">
        <v>11600</v>
      </c>
      <c r="C5">
        <v>0</v>
      </c>
      <c r="D5">
        <v>0</v>
      </c>
      <c r="E5" s="147">
        <v>57</v>
      </c>
      <c r="F5">
        <v>0</v>
      </c>
      <c r="G5">
        <v>0</v>
      </c>
      <c r="H5">
        <v>0</v>
      </c>
      <c r="I5">
        <v>0</v>
      </c>
      <c r="J5">
        <v>1.4</v>
      </c>
    </row>
    <row r="6" spans="1:10" x14ac:dyDescent="0.25">
      <c r="A6" s="147">
        <v>11800</v>
      </c>
      <c r="B6">
        <v>11800</v>
      </c>
      <c r="C6">
        <v>0</v>
      </c>
      <c r="D6">
        <v>33</v>
      </c>
      <c r="E6" s="147">
        <v>97</v>
      </c>
      <c r="F6">
        <v>2</v>
      </c>
      <c r="G6">
        <v>2</v>
      </c>
      <c r="H6">
        <v>2</v>
      </c>
      <c r="I6">
        <v>2</v>
      </c>
      <c r="J6">
        <v>1.7</v>
      </c>
    </row>
    <row r="7" spans="1:10" x14ac:dyDescent="0.25">
      <c r="A7" s="147">
        <v>12000</v>
      </c>
      <c r="B7">
        <v>12000</v>
      </c>
      <c r="C7">
        <v>0</v>
      </c>
      <c r="D7">
        <v>607</v>
      </c>
      <c r="E7" s="147">
        <v>2170</v>
      </c>
      <c r="F7">
        <v>2.2000000000000002</v>
      </c>
      <c r="G7">
        <v>3</v>
      </c>
      <c r="H7">
        <v>2.1</v>
      </c>
      <c r="I7">
        <v>2.2999999999999998</v>
      </c>
      <c r="J7">
        <v>2</v>
      </c>
    </row>
    <row r="8" spans="1:10" x14ac:dyDescent="0.25">
      <c r="A8" s="147">
        <v>12200</v>
      </c>
      <c r="B8">
        <v>12200</v>
      </c>
      <c r="C8">
        <v>0</v>
      </c>
      <c r="D8">
        <v>2</v>
      </c>
      <c r="E8" s="147">
        <v>517</v>
      </c>
      <c r="F8">
        <v>2.9</v>
      </c>
      <c r="G8">
        <v>2.9</v>
      </c>
      <c r="H8">
        <v>2.9</v>
      </c>
      <c r="I8">
        <v>2.9</v>
      </c>
      <c r="J8">
        <v>2.4</v>
      </c>
    </row>
    <row r="9" spans="1:10" x14ac:dyDescent="0.25">
      <c r="A9" s="147">
        <v>12400</v>
      </c>
      <c r="B9">
        <v>12400</v>
      </c>
      <c r="C9">
        <v>0</v>
      </c>
      <c r="D9">
        <v>0</v>
      </c>
      <c r="E9" s="147">
        <v>280</v>
      </c>
      <c r="F9">
        <v>0</v>
      </c>
      <c r="G9">
        <v>0</v>
      </c>
      <c r="H9">
        <v>0</v>
      </c>
      <c r="I9">
        <v>0</v>
      </c>
      <c r="J9">
        <v>2.9</v>
      </c>
    </row>
    <row r="10" spans="1:10" x14ac:dyDescent="0.25">
      <c r="A10" s="147">
        <v>12600</v>
      </c>
      <c r="B10">
        <v>12600</v>
      </c>
      <c r="C10">
        <v>0</v>
      </c>
      <c r="D10">
        <v>10</v>
      </c>
      <c r="E10" s="147">
        <v>1412</v>
      </c>
      <c r="F10">
        <v>4</v>
      </c>
      <c r="G10">
        <v>4</v>
      </c>
      <c r="H10">
        <v>3.7</v>
      </c>
      <c r="I10">
        <v>3.7</v>
      </c>
      <c r="J10">
        <v>3.5</v>
      </c>
    </row>
    <row r="11" spans="1:10" x14ac:dyDescent="0.25">
      <c r="A11" s="147">
        <v>12800</v>
      </c>
      <c r="B11">
        <v>12800</v>
      </c>
      <c r="C11">
        <v>0</v>
      </c>
      <c r="D11">
        <v>0</v>
      </c>
      <c r="E11" s="147">
        <v>1014</v>
      </c>
      <c r="F11">
        <v>0</v>
      </c>
      <c r="G11">
        <v>0</v>
      </c>
      <c r="H11">
        <v>0</v>
      </c>
      <c r="I11">
        <v>0</v>
      </c>
      <c r="J11">
        <v>4.0999999999999996</v>
      </c>
    </row>
    <row r="12" spans="1:10" x14ac:dyDescent="0.25">
      <c r="A12" s="147">
        <v>13000</v>
      </c>
      <c r="B12">
        <v>13000</v>
      </c>
      <c r="C12">
        <v>0</v>
      </c>
      <c r="D12">
        <v>0</v>
      </c>
      <c r="E12" s="147">
        <v>2972</v>
      </c>
      <c r="F12">
        <v>0</v>
      </c>
      <c r="G12">
        <v>0</v>
      </c>
      <c r="H12">
        <v>0</v>
      </c>
      <c r="I12">
        <v>0</v>
      </c>
      <c r="J12">
        <v>4.9000000000000004</v>
      </c>
    </row>
    <row r="13" spans="1:10" x14ac:dyDescent="0.25">
      <c r="A13" s="147">
        <v>13200</v>
      </c>
      <c r="B13">
        <v>13200</v>
      </c>
      <c r="C13">
        <v>0</v>
      </c>
      <c r="D13">
        <v>15</v>
      </c>
      <c r="E13" s="147">
        <v>1064</v>
      </c>
      <c r="F13">
        <v>6</v>
      </c>
      <c r="G13">
        <v>6</v>
      </c>
      <c r="H13">
        <v>5.3</v>
      </c>
      <c r="I13">
        <v>5.3</v>
      </c>
      <c r="J13">
        <v>5.8</v>
      </c>
    </row>
    <row r="14" spans="1:10" x14ac:dyDescent="0.25">
      <c r="A14" s="147">
        <v>13400</v>
      </c>
      <c r="B14">
        <v>13400</v>
      </c>
      <c r="C14">
        <v>0</v>
      </c>
      <c r="D14">
        <v>1076</v>
      </c>
      <c r="E14" s="147">
        <v>2195</v>
      </c>
      <c r="F14">
        <v>7.5</v>
      </c>
      <c r="G14">
        <v>7.5</v>
      </c>
      <c r="H14">
        <v>6.4</v>
      </c>
      <c r="I14">
        <v>7</v>
      </c>
      <c r="J14">
        <v>6.7</v>
      </c>
    </row>
    <row r="15" spans="1:10" x14ac:dyDescent="0.25">
      <c r="A15" s="147">
        <v>13600</v>
      </c>
      <c r="B15">
        <v>13600</v>
      </c>
      <c r="C15">
        <v>0</v>
      </c>
      <c r="D15">
        <v>503</v>
      </c>
      <c r="E15" s="147">
        <v>2526</v>
      </c>
      <c r="F15">
        <v>7.9</v>
      </c>
      <c r="G15">
        <v>7.9</v>
      </c>
      <c r="H15">
        <v>7.9</v>
      </c>
      <c r="I15">
        <v>7.9</v>
      </c>
      <c r="J15">
        <v>7.8</v>
      </c>
    </row>
    <row r="16" spans="1:10" x14ac:dyDescent="0.25">
      <c r="A16" s="147">
        <v>13700</v>
      </c>
      <c r="B16">
        <v>13700</v>
      </c>
      <c r="C16">
        <v>0</v>
      </c>
      <c r="D16">
        <v>0</v>
      </c>
      <c r="E16" s="147">
        <v>0</v>
      </c>
      <c r="F16">
        <v>0</v>
      </c>
      <c r="G16">
        <v>0</v>
      </c>
      <c r="H16">
        <v>0</v>
      </c>
      <c r="I16">
        <v>0</v>
      </c>
      <c r="J16">
        <v>8.5</v>
      </c>
    </row>
    <row r="17" spans="1:10" x14ac:dyDescent="0.25">
      <c r="A17" s="147">
        <v>13800</v>
      </c>
      <c r="B17">
        <v>13800</v>
      </c>
      <c r="C17">
        <v>0</v>
      </c>
      <c r="D17">
        <v>16</v>
      </c>
      <c r="E17" s="147">
        <v>814</v>
      </c>
      <c r="F17">
        <v>9</v>
      </c>
      <c r="G17">
        <v>9.5</v>
      </c>
      <c r="H17">
        <v>9</v>
      </c>
      <c r="I17">
        <v>9.5</v>
      </c>
      <c r="J17">
        <v>9.3000000000000007</v>
      </c>
    </row>
    <row r="18" spans="1:10" x14ac:dyDescent="0.25">
      <c r="A18" s="147">
        <v>14000</v>
      </c>
      <c r="B18">
        <v>14000</v>
      </c>
      <c r="C18">
        <v>0</v>
      </c>
      <c r="D18">
        <v>1928</v>
      </c>
      <c r="E18" s="147">
        <v>2960</v>
      </c>
      <c r="F18">
        <v>11</v>
      </c>
      <c r="G18">
        <v>11.5</v>
      </c>
      <c r="H18">
        <v>11</v>
      </c>
      <c r="I18">
        <v>11</v>
      </c>
      <c r="J18">
        <v>11.3</v>
      </c>
    </row>
    <row r="19" spans="1:10" x14ac:dyDescent="0.25">
      <c r="A19" s="147">
        <v>14100</v>
      </c>
      <c r="B19">
        <v>14100</v>
      </c>
      <c r="C19">
        <v>0</v>
      </c>
      <c r="D19">
        <v>92</v>
      </c>
      <c r="E19" s="147">
        <v>337</v>
      </c>
      <c r="F19">
        <v>13</v>
      </c>
      <c r="G19">
        <v>13</v>
      </c>
      <c r="H19">
        <v>12</v>
      </c>
      <c r="I19">
        <v>12</v>
      </c>
      <c r="J19">
        <v>12.5</v>
      </c>
    </row>
    <row r="20" spans="1:10" x14ac:dyDescent="0.25">
      <c r="A20" s="147">
        <v>14200</v>
      </c>
      <c r="B20">
        <v>14200</v>
      </c>
      <c r="C20">
        <v>0</v>
      </c>
      <c r="D20">
        <v>531</v>
      </c>
      <c r="E20" s="147">
        <v>1998</v>
      </c>
      <c r="F20">
        <v>13</v>
      </c>
      <c r="G20">
        <v>14</v>
      </c>
      <c r="H20">
        <v>12.4</v>
      </c>
      <c r="I20">
        <v>14</v>
      </c>
      <c r="J20">
        <v>13.9</v>
      </c>
    </row>
    <row r="21" spans="1:10" x14ac:dyDescent="0.25">
      <c r="A21" s="147">
        <v>14300</v>
      </c>
      <c r="B21">
        <v>14300</v>
      </c>
      <c r="C21">
        <v>0</v>
      </c>
      <c r="D21">
        <v>78</v>
      </c>
      <c r="E21" s="147">
        <v>337</v>
      </c>
      <c r="F21">
        <v>13.4</v>
      </c>
      <c r="G21">
        <v>13.8</v>
      </c>
      <c r="H21">
        <v>13.4</v>
      </c>
      <c r="I21">
        <v>13.8</v>
      </c>
      <c r="J21">
        <v>15.5</v>
      </c>
    </row>
    <row r="22" spans="1:10" x14ac:dyDescent="0.25">
      <c r="A22" s="147">
        <v>14350</v>
      </c>
      <c r="B22">
        <v>14350</v>
      </c>
      <c r="C22">
        <v>0</v>
      </c>
      <c r="D22">
        <v>0</v>
      </c>
      <c r="E22" s="147">
        <v>272</v>
      </c>
      <c r="F22">
        <v>0</v>
      </c>
      <c r="G22">
        <v>0</v>
      </c>
      <c r="H22">
        <v>0</v>
      </c>
      <c r="I22">
        <v>0</v>
      </c>
      <c r="J22">
        <v>16.5</v>
      </c>
    </row>
    <row r="23" spans="1:10" x14ac:dyDescent="0.25">
      <c r="A23" s="147">
        <v>14400</v>
      </c>
      <c r="B23">
        <v>14400</v>
      </c>
      <c r="C23">
        <v>0</v>
      </c>
      <c r="D23">
        <v>81</v>
      </c>
      <c r="E23" s="147">
        <v>10385</v>
      </c>
      <c r="F23">
        <v>20</v>
      </c>
      <c r="G23">
        <v>20</v>
      </c>
      <c r="H23">
        <v>15.6</v>
      </c>
      <c r="I23">
        <v>15.6</v>
      </c>
      <c r="J23">
        <v>17.5</v>
      </c>
    </row>
    <row r="24" spans="1:10" x14ac:dyDescent="0.25">
      <c r="A24" s="147">
        <v>14450</v>
      </c>
      <c r="B24">
        <v>14450</v>
      </c>
      <c r="C24">
        <v>0</v>
      </c>
      <c r="D24">
        <v>0</v>
      </c>
      <c r="E24" s="147">
        <v>110</v>
      </c>
      <c r="F24">
        <v>0</v>
      </c>
      <c r="G24">
        <v>0</v>
      </c>
      <c r="H24">
        <v>0</v>
      </c>
      <c r="I24">
        <v>0</v>
      </c>
      <c r="J24">
        <v>18.600000000000001</v>
      </c>
    </row>
    <row r="25" spans="1:10" x14ac:dyDescent="0.25">
      <c r="A25" s="147">
        <v>14500</v>
      </c>
      <c r="B25">
        <v>14500</v>
      </c>
      <c r="C25">
        <v>0</v>
      </c>
      <c r="D25">
        <v>99</v>
      </c>
      <c r="E25" s="147">
        <v>1543</v>
      </c>
      <c r="F25">
        <v>18.5</v>
      </c>
      <c r="G25">
        <v>20.3</v>
      </c>
      <c r="H25">
        <v>17</v>
      </c>
      <c r="I25">
        <v>20.3</v>
      </c>
      <c r="J25">
        <v>19.8</v>
      </c>
    </row>
    <row r="26" spans="1:10" x14ac:dyDescent="0.25">
      <c r="A26" s="147">
        <v>14550</v>
      </c>
      <c r="B26">
        <v>14550</v>
      </c>
      <c r="C26">
        <v>0</v>
      </c>
      <c r="D26">
        <v>1</v>
      </c>
      <c r="E26" s="147">
        <v>479</v>
      </c>
      <c r="F26">
        <v>17.600000000000001</v>
      </c>
      <c r="G26">
        <v>17.600000000000001</v>
      </c>
      <c r="H26">
        <v>17.600000000000001</v>
      </c>
      <c r="I26">
        <v>17.600000000000001</v>
      </c>
      <c r="J26">
        <v>21.2</v>
      </c>
    </row>
    <row r="27" spans="1:10" x14ac:dyDescent="0.25">
      <c r="A27" s="147">
        <v>14600</v>
      </c>
      <c r="B27">
        <v>14600</v>
      </c>
      <c r="C27">
        <v>0</v>
      </c>
      <c r="D27">
        <v>121</v>
      </c>
      <c r="E27" s="147">
        <v>543</v>
      </c>
      <c r="F27">
        <v>21</v>
      </c>
      <c r="G27">
        <v>22</v>
      </c>
      <c r="H27">
        <v>19.5</v>
      </c>
      <c r="I27">
        <v>21.5</v>
      </c>
      <c r="J27">
        <v>22.7</v>
      </c>
    </row>
    <row r="28" spans="1:10" x14ac:dyDescent="0.25">
      <c r="A28" s="147">
        <v>14650</v>
      </c>
      <c r="B28">
        <v>14650</v>
      </c>
      <c r="C28">
        <v>0</v>
      </c>
      <c r="D28">
        <v>16</v>
      </c>
      <c r="E28" s="147">
        <v>446</v>
      </c>
      <c r="F28">
        <v>21.4</v>
      </c>
      <c r="G28">
        <v>21.4</v>
      </c>
      <c r="H28">
        <v>21.4</v>
      </c>
      <c r="I28">
        <v>21.4</v>
      </c>
      <c r="J28">
        <v>24.4</v>
      </c>
    </row>
    <row r="29" spans="1:10" x14ac:dyDescent="0.25">
      <c r="A29" s="147">
        <v>14700</v>
      </c>
      <c r="B29">
        <v>14700</v>
      </c>
      <c r="C29">
        <v>0</v>
      </c>
      <c r="D29">
        <v>39</v>
      </c>
      <c r="E29" s="147">
        <v>1739</v>
      </c>
      <c r="F29">
        <v>21.2</v>
      </c>
      <c r="G29">
        <v>24</v>
      </c>
      <c r="H29">
        <v>21.2</v>
      </c>
      <c r="I29">
        <v>24</v>
      </c>
      <c r="J29">
        <v>26.2</v>
      </c>
    </row>
    <row r="30" spans="1:10" x14ac:dyDescent="0.25">
      <c r="A30" s="147">
        <v>14750</v>
      </c>
      <c r="B30">
        <v>14750</v>
      </c>
      <c r="C30">
        <v>0</v>
      </c>
      <c r="D30">
        <v>1</v>
      </c>
      <c r="E30" s="147">
        <v>805</v>
      </c>
      <c r="F30">
        <v>24</v>
      </c>
      <c r="G30">
        <v>24</v>
      </c>
      <c r="H30">
        <v>24</v>
      </c>
      <c r="I30">
        <v>24</v>
      </c>
      <c r="J30">
        <v>28.3</v>
      </c>
    </row>
    <row r="31" spans="1:10" x14ac:dyDescent="0.25">
      <c r="A31" s="147">
        <v>14800</v>
      </c>
      <c r="B31">
        <v>14800</v>
      </c>
      <c r="C31">
        <v>0</v>
      </c>
      <c r="D31">
        <v>1489</v>
      </c>
      <c r="E31" s="147">
        <v>1827</v>
      </c>
      <c r="F31">
        <v>28</v>
      </c>
      <c r="G31">
        <v>32</v>
      </c>
      <c r="H31">
        <v>26</v>
      </c>
      <c r="I31">
        <v>32</v>
      </c>
      <c r="J31">
        <v>30.5</v>
      </c>
    </row>
    <row r="32" spans="1:10" x14ac:dyDescent="0.25">
      <c r="A32" s="147">
        <v>14850</v>
      </c>
      <c r="B32">
        <v>14850</v>
      </c>
      <c r="C32">
        <v>0</v>
      </c>
      <c r="D32">
        <v>2</v>
      </c>
      <c r="E32" s="147">
        <v>98</v>
      </c>
      <c r="F32">
        <v>0</v>
      </c>
      <c r="G32">
        <v>0</v>
      </c>
      <c r="H32">
        <v>0</v>
      </c>
      <c r="I32">
        <v>0</v>
      </c>
      <c r="J32">
        <v>33.1</v>
      </c>
    </row>
    <row r="33" spans="1:10" x14ac:dyDescent="0.25">
      <c r="A33" s="147">
        <v>14900</v>
      </c>
      <c r="B33">
        <v>14900</v>
      </c>
      <c r="C33">
        <v>0</v>
      </c>
      <c r="D33">
        <v>251</v>
      </c>
      <c r="E33" s="147">
        <v>10829</v>
      </c>
      <c r="F33">
        <v>31</v>
      </c>
      <c r="G33">
        <v>35</v>
      </c>
      <c r="H33">
        <v>28.5</v>
      </c>
      <c r="I33">
        <v>35</v>
      </c>
      <c r="J33">
        <v>35.9</v>
      </c>
    </row>
    <row r="34" spans="1:10" x14ac:dyDescent="0.25">
      <c r="A34" s="147">
        <v>14950</v>
      </c>
      <c r="B34">
        <v>14950</v>
      </c>
      <c r="C34">
        <v>0</v>
      </c>
      <c r="D34">
        <v>21</v>
      </c>
      <c r="E34" s="147">
        <v>418</v>
      </c>
      <c r="F34">
        <v>32</v>
      </c>
      <c r="G34">
        <v>36</v>
      </c>
      <c r="H34">
        <v>31.5</v>
      </c>
      <c r="I34">
        <v>36</v>
      </c>
      <c r="J34">
        <v>38.9</v>
      </c>
    </row>
    <row r="35" spans="1:10" x14ac:dyDescent="0.25">
      <c r="A35" s="147">
        <v>15000</v>
      </c>
      <c r="B35">
        <v>15000</v>
      </c>
      <c r="C35">
        <v>0</v>
      </c>
      <c r="D35">
        <v>1723</v>
      </c>
      <c r="E35" s="147">
        <v>4377</v>
      </c>
      <c r="F35">
        <v>36</v>
      </c>
      <c r="G35">
        <v>44</v>
      </c>
      <c r="H35">
        <v>32</v>
      </c>
      <c r="I35">
        <v>43</v>
      </c>
      <c r="J35">
        <v>42.4</v>
      </c>
    </row>
    <row r="36" spans="1:10" x14ac:dyDescent="0.25">
      <c r="A36" s="147">
        <v>15050</v>
      </c>
      <c r="B36">
        <v>15050</v>
      </c>
      <c r="C36">
        <v>0</v>
      </c>
      <c r="D36">
        <v>30</v>
      </c>
      <c r="E36" s="147">
        <v>474</v>
      </c>
      <c r="F36">
        <v>40</v>
      </c>
      <c r="G36">
        <v>47.5</v>
      </c>
      <c r="H36">
        <v>37</v>
      </c>
      <c r="I36">
        <v>47.5</v>
      </c>
      <c r="J36">
        <v>46.1</v>
      </c>
    </row>
    <row r="37" spans="1:10" x14ac:dyDescent="0.25">
      <c r="A37" s="147">
        <v>15100</v>
      </c>
      <c r="B37">
        <v>15100</v>
      </c>
      <c r="C37">
        <v>0</v>
      </c>
      <c r="D37">
        <v>165</v>
      </c>
      <c r="E37" s="147">
        <v>1462</v>
      </c>
      <c r="F37">
        <v>45</v>
      </c>
      <c r="G37">
        <v>45</v>
      </c>
      <c r="H37">
        <v>40</v>
      </c>
      <c r="I37">
        <v>41</v>
      </c>
      <c r="J37">
        <v>50.3</v>
      </c>
    </row>
    <row r="38" spans="1:10" x14ac:dyDescent="0.25">
      <c r="A38" s="147">
        <v>15150</v>
      </c>
      <c r="B38">
        <v>15150</v>
      </c>
      <c r="C38">
        <v>0</v>
      </c>
      <c r="D38">
        <v>13</v>
      </c>
      <c r="E38" s="147">
        <v>366</v>
      </c>
      <c r="F38">
        <v>45</v>
      </c>
      <c r="G38">
        <v>50.5</v>
      </c>
      <c r="H38">
        <v>42</v>
      </c>
      <c r="I38">
        <v>50.5</v>
      </c>
      <c r="J38">
        <v>54.9</v>
      </c>
    </row>
    <row r="39" spans="1:10" x14ac:dyDescent="0.25">
      <c r="A39" s="147">
        <v>15200</v>
      </c>
      <c r="B39">
        <v>15200</v>
      </c>
      <c r="C39">
        <v>0</v>
      </c>
      <c r="D39">
        <v>218</v>
      </c>
      <c r="E39" s="147">
        <v>4173</v>
      </c>
      <c r="F39">
        <v>51</v>
      </c>
      <c r="G39">
        <v>56</v>
      </c>
      <c r="H39">
        <v>47</v>
      </c>
      <c r="I39">
        <v>56</v>
      </c>
      <c r="J39">
        <v>60</v>
      </c>
    </row>
    <row r="40" spans="1:10" x14ac:dyDescent="0.25">
      <c r="A40" s="147">
        <v>15250</v>
      </c>
      <c r="B40">
        <v>15250</v>
      </c>
      <c r="C40">
        <v>0</v>
      </c>
      <c r="D40">
        <v>22</v>
      </c>
      <c r="E40" s="147">
        <v>445</v>
      </c>
      <c r="F40">
        <v>50</v>
      </c>
      <c r="G40">
        <v>50</v>
      </c>
      <c r="H40">
        <v>50</v>
      </c>
      <c r="I40">
        <v>50</v>
      </c>
      <c r="J40">
        <v>65.599999999999994</v>
      </c>
    </row>
    <row r="41" spans="1:10" x14ac:dyDescent="0.25">
      <c r="A41" s="147">
        <v>15300</v>
      </c>
      <c r="B41">
        <v>15300</v>
      </c>
      <c r="C41">
        <v>0</v>
      </c>
      <c r="D41">
        <v>492</v>
      </c>
      <c r="E41" s="147">
        <v>7002</v>
      </c>
      <c r="F41">
        <v>70</v>
      </c>
      <c r="G41">
        <v>70</v>
      </c>
      <c r="H41">
        <v>56</v>
      </c>
      <c r="I41">
        <v>66</v>
      </c>
      <c r="J41">
        <v>71.8</v>
      </c>
    </row>
    <row r="42" spans="1:10" x14ac:dyDescent="0.25">
      <c r="A42" s="147">
        <v>15350</v>
      </c>
      <c r="B42">
        <v>15350</v>
      </c>
      <c r="C42">
        <v>0</v>
      </c>
      <c r="D42">
        <v>38</v>
      </c>
      <c r="E42" s="147">
        <v>11551</v>
      </c>
      <c r="F42">
        <v>68</v>
      </c>
      <c r="G42">
        <v>72.5</v>
      </c>
      <c r="H42">
        <v>62</v>
      </c>
      <c r="I42">
        <v>72.5</v>
      </c>
      <c r="J42">
        <v>78.7</v>
      </c>
    </row>
    <row r="43" spans="1:10" x14ac:dyDescent="0.25">
      <c r="A43" s="147">
        <v>15400</v>
      </c>
      <c r="B43">
        <v>15400</v>
      </c>
      <c r="C43">
        <v>0</v>
      </c>
      <c r="D43">
        <v>518</v>
      </c>
      <c r="E43" s="147">
        <v>2632</v>
      </c>
      <c r="F43">
        <v>80</v>
      </c>
      <c r="G43">
        <v>90</v>
      </c>
      <c r="H43">
        <v>68.5</v>
      </c>
      <c r="I43">
        <v>88.5</v>
      </c>
      <c r="J43">
        <v>86.2</v>
      </c>
    </row>
    <row r="44" spans="1:10" x14ac:dyDescent="0.25">
      <c r="A44" s="147">
        <v>15450</v>
      </c>
      <c r="B44">
        <v>15450</v>
      </c>
      <c r="C44">
        <v>0</v>
      </c>
      <c r="D44">
        <v>82</v>
      </c>
      <c r="E44" s="147">
        <v>524</v>
      </c>
      <c r="F44">
        <v>84.5</v>
      </c>
      <c r="G44">
        <v>84.5</v>
      </c>
      <c r="H44">
        <v>75</v>
      </c>
      <c r="I44">
        <v>75</v>
      </c>
      <c r="J44">
        <v>94.5</v>
      </c>
    </row>
    <row r="45" spans="1:10" x14ac:dyDescent="0.25">
      <c r="A45" s="147">
        <v>15500</v>
      </c>
      <c r="B45">
        <v>15500</v>
      </c>
      <c r="C45">
        <v>0</v>
      </c>
      <c r="D45">
        <v>238</v>
      </c>
      <c r="E45" s="147">
        <v>2345</v>
      </c>
      <c r="F45">
        <v>91</v>
      </c>
      <c r="G45">
        <v>108</v>
      </c>
      <c r="H45">
        <v>80</v>
      </c>
      <c r="I45">
        <v>108</v>
      </c>
      <c r="J45">
        <v>103.6</v>
      </c>
    </row>
    <row r="46" spans="1:10" x14ac:dyDescent="0.25">
      <c r="A46" s="147">
        <v>15550</v>
      </c>
      <c r="B46">
        <v>15550</v>
      </c>
      <c r="C46">
        <v>0</v>
      </c>
      <c r="D46">
        <v>433</v>
      </c>
      <c r="E46" s="147">
        <v>524</v>
      </c>
      <c r="F46">
        <v>92.5</v>
      </c>
      <c r="G46">
        <v>107</v>
      </c>
      <c r="H46">
        <v>91</v>
      </c>
      <c r="I46">
        <v>101.5</v>
      </c>
      <c r="J46">
        <v>113.5</v>
      </c>
    </row>
    <row r="47" spans="1:10" x14ac:dyDescent="0.25">
      <c r="A47" s="147">
        <v>15600</v>
      </c>
      <c r="B47">
        <v>15600</v>
      </c>
      <c r="C47">
        <v>0</v>
      </c>
      <c r="D47">
        <v>1105</v>
      </c>
      <c r="E47" s="147">
        <v>4320</v>
      </c>
      <c r="F47">
        <v>114</v>
      </c>
      <c r="G47">
        <v>129</v>
      </c>
      <c r="H47">
        <v>97</v>
      </c>
      <c r="I47">
        <v>125</v>
      </c>
      <c r="J47">
        <v>124.4</v>
      </c>
    </row>
    <row r="48" spans="1:10" x14ac:dyDescent="0.25">
      <c r="A48" s="147">
        <v>15650</v>
      </c>
      <c r="B48">
        <v>15650</v>
      </c>
      <c r="C48">
        <v>0</v>
      </c>
      <c r="D48">
        <v>254</v>
      </c>
      <c r="E48" s="147">
        <v>1643</v>
      </c>
      <c r="F48">
        <v>122</v>
      </c>
      <c r="G48">
        <v>125.5</v>
      </c>
      <c r="H48">
        <v>111</v>
      </c>
      <c r="I48">
        <v>125.5</v>
      </c>
      <c r="J48">
        <v>136.30000000000001</v>
      </c>
    </row>
    <row r="49" spans="1:10" x14ac:dyDescent="0.25">
      <c r="A49" s="147">
        <v>15700</v>
      </c>
      <c r="B49">
        <v>15700</v>
      </c>
      <c r="C49">
        <v>0</v>
      </c>
      <c r="D49">
        <v>1221</v>
      </c>
      <c r="E49" s="147">
        <v>18732</v>
      </c>
      <c r="F49">
        <v>134.5</v>
      </c>
      <c r="G49">
        <v>144</v>
      </c>
      <c r="H49">
        <v>121</v>
      </c>
      <c r="I49">
        <v>143</v>
      </c>
      <c r="J49">
        <v>149.4</v>
      </c>
    </row>
    <row r="50" spans="1:10" x14ac:dyDescent="0.25">
      <c r="A50" s="147">
        <v>15750</v>
      </c>
      <c r="B50">
        <v>15750</v>
      </c>
      <c r="C50">
        <v>0</v>
      </c>
      <c r="D50">
        <v>50</v>
      </c>
      <c r="E50" s="147">
        <v>642</v>
      </c>
      <c r="F50">
        <v>146.5</v>
      </c>
      <c r="G50">
        <v>155.5</v>
      </c>
      <c r="H50">
        <v>133</v>
      </c>
      <c r="I50">
        <v>155.5</v>
      </c>
      <c r="J50">
        <v>163.6</v>
      </c>
    </row>
    <row r="51" spans="1:10" x14ac:dyDescent="0.25">
      <c r="A51" s="147">
        <v>15800</v>
      </c>
      <c r="B51">
        <v>15800</v>
      </c>
      <c r="C51">
        <v>0</v>
      </c>
      <c r="D51">
        <v>245</v>
      </c>
      <c r="E51" s="147">
        <v>5758</v>
      </c>
      <c r="F51">
        <v>162.5</v>
      </c>
      <c r="G51">
        <v>184</v>
      </c>
      <c r="H51">
        <v>145.5</v>
      </c>
      <c r="I51">
        <v>181</v>
      </c>
      <c r="J51">
        <v>179.2</v>
      </c>
    </row>
    <row r="52" spans="1:10" x14ac:dyDescent="0.25">
      <c r="A52" s="147">
        <v>15850</v>
      </c>
      <c r="B52">
        <v>15850</v>
      </c>
      <c r="C52">
        <v>0</v>
      </c>
      <c r="D52">
        <v>11</v>
      </c>
      <c r="E52" s="147">
        <v>1841</v>
      </c>
      <c r="F52">
        <v>176.5</v>
      </c>
      <c r="G52">
        <v>180</v>
      </c>
      <c r="H52">
        <v>161</v>
      </c>
      <c r="I52">
        <v>180</v>
      </c>
      <c r="J52">
        <v>196.1</v>
      </c>
    </row>
    <row r="53" spans="1:10" x14ac:dyDescent="0.25">
      <c r="A53" s="147">
        <v>15900</v>
      </c>
      <c r="B53">
        <v>15900</v>
      </c>
      <c r="C53">
        <v>0</v>
      </c>
      <c r="D53">
        <v>1107</v>
      </c>
      <c r="E53" s="147">
        <v>2958</v>
      </c>
      <c r="F53">
        <v>190</v>
      </c>
      <c r="G53">
        <v>225</v>
      </c>
      <c r="H53">
        <v>175</v>
      </c>
      <c r="I53">
        <v>216</v>
      </c>
      <c r="J53">
        <v>214.5</v>
      </c>
    </row>
    <row r="54" spans="1:10" x14ac:dyDescent="0.25">
      <c r="A54" s="147">
        <v>15950</v>
      </c>
      <c r="B54">
        <v>15950</v>
      </c>
      <c r="C54">
        <v>0</v>
      </c>
      <c r="D54">
        <v>90</v>
      </c>
      <c r="E54" s="147">
        <v>667</v>
      </c>
      <c r="F54">
        <v>214</v>
      </c>
      <c r="G54">
        <v>243</v>
      </c>
      <c r="H54">
        <v>194.5</v>
      </c>
      <c r="I54">
        <v>232</v>
      </c>
      <c r="J54">
        <v>234.6</v>
      </c>
    </row>
    <row r="55" spans="1:10" x14ac:dyDescent="0.25">
      <c r="A55" s="147">
        <v>16000</v>
      </c>
      <c r="B55">
        <v>16000</v>
      </c>
      <c r="C55">
        <v>0</v>
      </c>
      <c r="D55">
        <v>1054</v>
      </c>
      <c r="E55" s="147">
        <v>3264</v>
      </c>
      <c r="F55">
        <v>231</v>
      </c>
      <c r="G55">
        <v>265</v>
      </c>
      <c r="H55">
        <v>213</v>
      </c>
      <c r="I55">
        <v>259</v>
      </c>
      <c r="J55">
        <v>256.3</v>
      </c>
    </row>
    <row r="56" spans="1:10" x14ac:dyDescent="0.25">
      <c r="A56" s="147">
        <v>16050</v>
      </c>
      <c r="B56">
        <v>16050</v>
      </c>
      <c r="C56">
        <v>0</v>
      </c>
      <c r="D56">
        <v>216</v>
      </c>
      <c r="E56" s="147">
        <v>330</v>
      </c>
      <c r="F56">
        <v>241</v>
      </c>
      <c r="G56">
        <v>289</v>
      </c>
      <c r="H56">
        <v>233</v>
      </c>
      <c r="I56">
        <v>289</v>
      </c>
      <c r="J56">
        <v>279.89999999999998</v>
      </c>
    </row>
    <row r="57" spans="1:10" x14ac:dyDescent="0.25">
      <c r="A57" s="147">
        <v>16100</v>
      </c>
      <c r="B57">
        <v>16100</v>
      </c>
      <c r="C57">
        <v>0</v>
      </c>
      <c r="D57">
        <v>71</v>
      </c>
      <c r="E57" s="147">
        <v>526</v>
      </c>
      <c r="F57">
        <v>275</v>
      </c>
      <c r="G57">
        <v>275</v>
      </c>
      <c r="H57">
        <v>255</v>
      </c>
      <c r="I57">
        <v>275</v>
      </c>
      <c r="J57">
        <v>305.5</v>
      </c>
    </row>
    <row r="58" spans="1:10" x14ac:dyDescent="0.25">
      <c r="A58" s="147">
        <v>16150</v>
      </c>
      <c r="B58">
        <v>16150</v>
      </c>
      <c r="C58">
        <v>0</v>
      </c>
      <c r="D58">
        <v>204</v>
      </c>
      <c r="E58" s="147">
        <v>1356</v>
      </c>
      <c r="F58">
        <v>310</v>
      </c>
      <c r="G58">
        <v>310</v>
      </c>
      <c r="H58">
        <v>295</v>
      </c>
      <c r="I58">
        <v>310</v>
      </c>
      <c r="J58">
        <v>333.3</v>
      </c>
    </row>
    <row r="59" spans="1:10" x14ac:dyDescent="0.25">
      <c r="A59" s="147">
        <v>16200</v>
      </c>
      <c r="B59">
        <v>16200</v>
      </c>
      <c r="C59">
        <v>0</v>
      </c>
      <c r="D59">
        <v>2</v>
      </c>
      <c r="E59" s="147">
        <v>243</v>
      </c>
      <c r="F59">
        <v>329</v>
      </c>
      <c r="G59">
        <v>340</v>
      </c>
      <c r="H59">
        <v>329</v>
      </c>
      <c r="I59">
        <v>340</v>
      </c>
      <c r="J59">
        <v>363</v>
      </c>
    </row>
    <row r="60" spans="1:10" x14ac:dyDescent="0.25">
      <c r="A60" s="147">
        <v>16250</v>
      </c>
      <c r="B60">
        <v>16250</v>
      </c>
      <c r="C60">
        <v>0</v>
      </c>
      <c r="D60">
        <v>31</v>
      </c>
      <c r="E60" s="147">
        <v>111</v>
      </c>
      <c r="F60">
        <v>343</v>
      </c>
      <c r="G60">
        <v>345</v>
      </c>
      <c r="H60">
        <v>340</v>
      </c>
      <c r="I60">
        <v>345</v>
      </c>
      <c r="J60">
        <v>394.8</v>
      </c>
    </row>
    <row r="61" spans="1:10" x14ac:dyDescent="0.25">
      <c r="A61" s="147">
        <v>16300</v>
      </c>
      <c r="B61">
        <v>16300</v>
      </c>
      <c r="C61">
        <v>0</v>
      </c>
      <c r="D61">
        <v>78</v>
      </c>
      <c r="E61" s="147">
        <v>132</v>
      </c>
      <c r="F61">
        <v>378</v>
      </c>
      <c r="G61">
        <v>406</v>
      </c>
      <c r="H61">
        <v>363</v>
      </c>
      <c r="I61">
        <v>406</v>
      </c>
      <c r="J61">
        <v>428.4</v>
      </c>
    </row>
    <row r="62" spans="1:10" x14ac:dyDescent="0.25">
      <c r="A62" s="147">
        <v>16350</v>
      </c>
      <c r="B62">
        <v>16350</v>
      </c>
      <c r="C62">
        <v>0</v>
      </c>
      <c r="D62">
        <v>0</v>
      </c>
      <c r="E62" s="147">
        <v>118</v>
      </c>
      <c r="F62">
        <v>0</v>
      </c>
      <c r="G62">
        <v>0</v>
      </c>
      <c r="H62">
        <v>0</v>
      </c>
      <c r="I62">
        <v>0</v>
      </c>
      <c r="J62">
        <v>463.9</v>
      </c>
    </row>
    <row r="63" spans="1:10" x14ac:dyDescent="0.25">
      <c r="A63" s="147">
        <v>16400</v>
      </c>
      <c r="B63">
        <v>16400</v>
      </c>
      <c r="C63">
        <v>0</v>
      </c>
      <c r="D63">
        <v>7</v>
      </c>
      <c r="E63" s="147">
        <v>84</v>
      </c>
      <c r="F63">
        <v>436</v>
      </c>
      <c r="G63">
        <v>491</v>
      </c>
      <c r="H63">
        <v>436</v>
      </c>
      <c r="I63">
        <v>491</v>
      </c>
      <c r="J63">
        <v>501.1</v>
      </c>
    </row>
    <row r="64" spans="1:10" x14ac:dyDescent="0.25">
      <c r="A64" s="147">
        <v>16450</v>
      </c>
      <c r="B64">
        <v>16450</v>
      </c>
      <c r="C64">
        <v>0</v>
      </c>
      <c r="D64">
        <v>20</v>
      </c>
      <c r="E64" s="147">
        <v>61</v>
      </c>
      <c r="F64">
        <v>0</v>
      </c>
      <c r="G64">
        <v>0</v>
      </c>
      <c r="H64">
        <v>0</v>
      </c>
      <c r="I64">
        <v>0</v>
      </c>
      <c r="J64">
        <v>540</v>
      </c>
    </row>
    <row r="65" spans="1:10" x14ac:dyDescent="0.25">
      <c r="A65" s="147">
        <v>16500</v>
      </c>
      <c r="B65">
        <v>16500</v>
      </c>
      <c r="C65">
        <v>0</v>
      </c>
      <c r="D65">
        <v>8</v>
      </c>
      <c r="E65" s="147">
        <v>67</v>
      </c>
      <c r="F65">
        <v>531</v>
      </c>
      <c r="G65">
        <v>535</v>
      </c>
      <c r="H65">
        <v>531</v>
      </c>
      <c r="I65">
        <v>535</v>
      </c>
      <c r="J65">
        <v>580.6</v>
      </c>
    </row>
    <row r="66" spans="1:10" x14ac:dyDescent="0.25">
      <c r="A66" s="147">
        <v>16550</v>
      </c>
      <c r="B66">
        <v>16550</v>
      </c>
      <c r="C66">
        <v>0</v>
      </c>
      <c r="D66">
        <v>1</v>
      </c>
      <c r="E66" s="147">
        <v>1</v>
      </c>
      <c r="F66">
        <v>620</v>
      </c>
      <c r="G66">
        <v>620</v>
      </c>
      <c r="H66">
        <v>620</v>
      </c>
      <c r="I66">
        <v>620</v>
      </c>
      <c r="J66">
        <v>622.79999999999995</v>
      </c>
    </row>
    <row r="67" spans="1:10" x14ac:dyDescent="0.25">
      <c r="A67" s="147">
        <v>16600</v>
      </c>
      <c r="B67">
        <v>16600</v>
      </c>
      <c r="C67">
        <v>0</v>
      </c>
      <c r="D67">
        <v>1</v>
      </c>
      <c r="E67" s="147">
        <v>28</v>
      </c>
      <c r="F67">
        <v>596</v>
      </c>
      <c r="G67">
        <v>596</v>
      </c>
      <c r="H67">
        <v>596</v>
      </c>
      <c r="I67">
        <v>596</v>
      </c>
      <c r="J67">
        <v>666.4</v>
      </c>
    </row>
    <row r="68" spans="1:10" x14ac:dyDescent="0.25">
      <c r="A68" s="147">
        <v>16650</v>
      </c>
      <c r="B68">
        <v>16650</v>
      </c>
      <c r="C68">
        <v>0</v>
      </c>
      <c r="D68">
        <v>1</v>
      </c>
      <c r="E68" s="147">
        <v>1</v>
      </c>
      <c r="F68">
        <v>655</v>
      </c>
      <c r="G68">
        <v>655</v>
      </c>
      <c r="H68">
        <v>655</v>
      </c>
      <c r="I68">
        <v>655</v>
      </c>
      <c r="J68">
        <v>711.2</v>
      </c>
    </row>
    <row r="69" spans="1:10" x14ac:dyDescent="0.25">
      <c r="A69" s="147">
        <v>16700</v>
      </c>
      <c r="B69">
        <v>16700</v>
      </c>
      <c r="C69">
        <v>0</v>
      </c>
      <c r="D69">
        <v>2</v>
      </c>
      <c r="E69" s="147">
        <v>3</v>
      </c>
      <c r="F69">
        <v>729</v>
      </c>
      <c r="G69">
        <v>729</v>
      </c>
      <c r="H69">
        <v>729</v>
      </c>
      <c r="I69">
        <v>729</v>
      </c>
      <c r="J69">
        <v>757</v>
      </c>
    </row>
    <row r="70" spans="1:10" x14ac:dyDescent="0.25">
      <c r="A70" s="147">
        <v>16750</v>
      </c>
      <c r="B70">
        <v>16750</v>
      </c>
      <c r="C70">
        <v>0</v>
      </c>
      <c r="D70">
        <v>6</v>
      </c>
      <c r="E70" s="147">
        <v>6</v>
      </c>
      <c r="F70">
        <v>758</v>
      </c>
      <c r="G70">
        <v>759</v>
      </c>
      <c r="H70">
        <v>758</v>
      </c>
      <c r="I70">
        <v>759</v>
      </c>
      <c r="J70">
        <v>803.6</v>
      </c>
    </row>
    <row r="71" spans="1:10" x14ac:dyDescent="0.25">
      <c r="A71" s="147">
        <v>16800</v>
      </c>
      <c r="B71">
        <v>16800</v>
      </c>
      <c r="C71">
        <v>0</v>
      </c>
      <c r="D71">
        <v>0</v>
      </c>
      <c r="E71" s="147">
        <v>5</v>
      </c>
      <c r="F71">
        <v>0</v>
      </c>
      <c r="G71">
        <v>0</v>
      </c>
      <c r="H71">
        <v>0</v>
      </c>
      <c r="I71">
        <v>0</v>
      </c>
      <c r="J71">
        <v>850.8</v>
      </c>
    </row>
    <row r="72" spans="1:10" x14ac:dyDescent="0.25">
      <c r="A72" s="147">
        <v>16850</v>
      </c>
      <c r="B72">
        <v>16850</v>
      </c>
      <c r="C72">
        <v>0</v>
      </c>
      <c r="D72">
        <v>0</v>
      </c>
      <c r="E72" s="147">
        <v>0</v>
      </c>
      <c r="F72">
        <v>0</v>
      </c>
      <c r="G72">
        <v>0</v>
      </c>
      <c r="H72">
        <v>0</v>
      </c>
      <c r="I72">
        <v>0</v>
      </c>
      <c r="J72">
        <v>898.5</v>
      </c>
    </row>
    <row r="73" spans="1:10" x14ac:dyDescent="0.25">
      <c r="A73" s="147">
        <v>16900</v>
      </c>
      <c r="B73">
        <v>16900</v>
      </c>
      <c r="C73">
        <v>0</v>
      </c>
      <c r="D73">
        <v>22</v>
      </c>
      <c r="E73" s="147">
        <v>15</v>
      </c>
      <c r="F73">
        <v>883</v>
      </c>
      <c r="G73">
        <v>965</v>
      </c>
      <c r="H73">
        <v>883</v>
      </c>
      <c r="I73">
        <v>965</v>
      </c>
      <c r="J73">
        <v>946.5</v>
      </c>
    </row>
    <row r="74" spans="1:10" x14ac:dyDescent="0.25">
      <c r="A74" s="147">
        <v>16950</v>
      </c>
      <c r="B74">
        <v>16950</v>
      </c>
      <c r="C74">
        <v>0</v>
      </c>
      <c r="D74">
        <v>1</v>
      </c>
      <c r="E74" s="147">
        <v>4</v>
      </c>
      <c r="F74">
        <v>938</v>
      </c>
      <c r="G74">
        <v>938</v>
      </c>
      <c r="H74">
        <v>938</v>
      </c>
      <c r="I74">
        <v>938</v>
      </c>
      <c r="J74">
        <v>994.9</v>
      </c>
    </row>
    <row r="75" spans="1:10" x14ac:dyDescent="0.25">
      <c r="A75" s="147">
        <v>17000</v>
      </c>
      <c r="B75">
        <v>17000</v>
      </c>
      <c r="C75">
        <v>0</v>
      </c>
      <c r="D75">
        <v>0</v>
      </c>
      <c r="E75" s="147">
        <v>6</v>
      </c>
      <c r="F75">
        <v>0</v>
      </c>
      <c r="G75">
        <v>0</v>
      </c>
      <c r="H75">
        <v>0</v>
      </c>
      <c r="I75">
        <v>0</v>
      </c>
      <c r="J75">
        <v>1043.5</v>
      </c>
    </row>
    <row r="76" spans="1:10" x14ac:dyDescent="0.25">
      <c r="A76" s="147">
        <v>17050</v>
      </c>
      <c r="B76">
        <v>17050</v>
      </c>
      <c r="C76">
        <v>0</v>
      </c>
      <c r="D76">
        <v>0</v>
      </c>
      <c r="E76" s="147">
        <v>0</v>
      </c>
      <c r="F76">
        <v>0</v>
      </c>
      <c r="G76">
        <v>0</v>
      </c>
      <c r="H76">
        <v>0</v>
      </c>
      <c r="I76">
        <v>0</v>
      </c>
      <c r="J76">
        <v>1092.3</v>
      </c>
    </row>
    <row r="77" spans="1:10" x14ac:dyDescent="0.25">
      <c r="A77" s="147">
        <v>17100</v>
      </c>
      <c r="B77">
        <v>17100</v>
      </c>
      <c r="C77">
        <v>0</v>
      </c>
      <c r="D77">
        <v>5</v>
      </c>
      <c r="E77" s="147">
        <v>4</v>
      </c>
      <c r="F77">
        <v>1081</v>
      </c>
      <c r="G77">
        <v>1086</v>
      </c>
      <c r="H77">
        <v>1054</v>
      </c>
      <c r="I77">
        <v>1079</v>
      </c>
      <c r="J77">
        <v>1141.4000000000001</v>
      </c>
    </row>
    <row r="78" spans="1:10" x14ac:dyDescent="0.25">
      <c r="A78" s="147">
        <v>17150</v>
      </c>
      <c r="B78">
        <v>17150</v>
      </c>
      <c r="C78">
        <v>0</v>
      </c>
      <c r="D78">
        <v>0</v>
      </c>
      <c r="E78" s="147">
        <v>0</v>
      </c>
      <c r="F78">
        <v>0</v>
      </c>
      <c r="G78">
        <v>0</v>
      </c>
      <c r="H78">
        <v>0</v>
      </c>
      <c r="I78">
        <v>0</v>
      </c>
      <c r="J78">
        <v>1190.5</v>
      </c>
    </row>
    <row r="79" spans="1:10" x14ac:dyDescent="0.25">
      <c r="A79" s="147">
        <v>17200</v>
      </c>
      <c r="B79">
        <v>17200</v>
      </c>
      <c r="C79">
        <v>0</v>
      </c>
      <c r="D79">
        <v>0</v>
      </c>
      <c r="E79" s="147">
        <v>10</v>
      </c>
      <c r="F79">
        <v>0</v>
      </c>
      <c r="G79">
        <v>0</v>
      </c>
      <c r="H79">
        <v>0</v>
      </c>
      <c r="I79">
        <v>0</v>
      </c>
      <c r="J79">
        <v>1239.8</v>
      </c>
    </row>
    <row r="80" spans="1:10" x14ac:dyDescent="0.25">
      <c r="A80" s="147">
        <v>17250</v>
      </c>
      <c r="B80">
        <v>17250</v>
      </c>
      <c r="C80">
        <v>0</v>
      </c>
      <c r="D80">
        <v>0</v>
      </c>
      <c r="E80" s="147">
        <v>0</v>
      </c>
      <c r="F80">
        <v>0</v>
      </c>
      <c r="G80">
        <v>0</v>
      </c>
      <c r="H80">
        <v>0</v>
      </c>
      <c r="I80">
        <v>0</v>
      </c>
      <c r="J80">
        <v>1289.0999999999999</v>
      </c>
    </row>
    <row r="81" spans="1:10" x14ac:dyDescent="0.25">
      <c r="A81" s="147">
        <v>17300</v>
      </c>
      <c r="B81">
        <v>17300</v>
      </c>
      <c r="C81">
        <v>0</v>
      </c>
      <c r="D81">
        <v>0</v>
      </c>
      <c r="E81" s="147">
        <v>2</v>
      </c>
      <c r="F81">
        <v>0</v>
      </c>
      <c r="G81">
        <v>0</v>
      </c>
      <c r="H81">
        <v>0</v>
      </c>
      <c r="I81">
        <v>0</v>
      </c>
      <c r="J81">
        <v>1338.5</v>
      </c>
    </row>
    <row r="82" spans="1:10" x14ac:dyDescent="0.25">
      <c r="A82" s="147">
        <v>17350</v>
      </c>
      <c r="B82">
        <v>17350</v>
      </c>
      <c r="C82">
        <v>0</v>
      </c>
      <c r="D82">
        <v>0</v>
      </c>
      <c r="E82" s="147">
        <v>2</v>
      </c>
      <c r="F82">
        <v>0</v>
      </c>
      <c r="G82">
        <v>0</v>
      </c>
      <c r="H82">
        <v>0</v>
      </c>
      <c r="I82">
        <v>0</v>
      </c>
      <c r="J82">
        <v>1388</v>
      </c>
    </row>
    <row r="83" spans="1:10" x14ac:dyDescent="0.25">
      <c r="A83" s="147">
        <v>17400</v>
      </c>
      <c r="B83">
        <v>17400</v>
      </c>
      <c r="C83">
        <v>0</v>
      </c>
      <c r="D83">
        <v>0</v>
      </c>
      <c r="E83" s="147">
        <v>10</v>
      </c>
      <c r="F83">
        <v>0</v>
      </c>
      <c r="G83">
        <v>0</v>
      </c>
      <c r="H83">
        <v>0</v>
      </c>
      <c r="I83">
        <v>0</v>
      </c>
      <c r="J83">
        <v>1437.5</v>
      </c>
    </row>
    <row r="84" spans="1:10" x14ac:dyDescent="0.25">
      <c r="A84" s="147">
        <v>17450</v>
      </c>
      <c r="B84">
        <v>17450</v>
      </c>
      <c r="C84">
        <v>0</v>
      </c>
      <c r="D84">
        <v>0</v>
      </c>
      <c r="E84" s="147">
        <v>2</v>
      </c>
      <c r="F84">
        <v>0</v>
      </c>
      <c r="G84">
        <v>0</v>
      </c>
      <c r="H84">
        <v>0</v>
      </c>
      <c r="I84">
        <v>0</v>
      </c>
      <c r="J84">
        <v>1487</v>
      </c>
    </row>
    <row r="85" spans="1:10" x14ac:dyDescent="0.25">
      <c r="A85" s="147">
        <v>17500</v>
      </c>
      <c r="B85">
        <v>17500</v>
      </c>
      <c r="C85">
        <v>0</v>
      </c>
      <c r="D85">
        <v>0</v>
      </c>
      <c r="E85" s="147">
        <v>0</v>
      </c>
      <c r="F85">
        <v>0</v>
      </c>
      <c r="G85">
        <v>0</v>
      </c>
      <c r="H85">
        <v>0</v>
      </c>
      <c r="I85">
        <v>0</v>
      </c>
      <c r="J85">
        <v>1536.6</v>
      </c>
    </row>
    <row r="86" spans="1:10" x14ac:dyDescent="0.25">
      <c r="A86" s="147">
        <v>17550</v>
      </c>
      <c r="B86">
        <v>17550</v>
      </c>
      <c r="C86">
        <v>0</v>
      </c>
      <c r="D86">
        <v>0</v>
      </c>
      <c r="E86" s="147">
        <v>0</v>
      </c>
      <c r="F86">
        <v>0</v>
      </c>
      <c r="G86">
        <v>0</v>
      </c>
      <c r="H86">
        <v>0</v>
      </c>
      <c r="I86">
        <v>0</v>
      </c>
      <c r="J86">
        <v>1586.2</v>
      </c>
    </row>
    <row r="87" spans="1:10" x14ac:dyDescent="0.25">
      <c r="A87" s="147">
        <v>17600</v>
      </c>
      <c r="B87">
        <v>17600</v>
      </c>
      <c r="C87">
        <v>0</v>
      </c>
      <c r="D87">
        <v>0</v>
      </c>
      <c r="E87" s="147">
        <v>3</v>
      </c>
      <c r="F87">
        <v>0</v>
      </c>
      <c r="G87">
        <v>0</v>
      </c>
      <c r="H87">
        <v>0</v>
      </c>
      <c r="I87">
        <v>0</v>
      </c>
      <c r="J87">
        <v>1635.9</v>
      </c>
    </row>
    <row r="88" spans="1:10" x14ac:dyDescent="0.25">
      <c r="A88" s="147">
        <v>17650</v>
      </c>
      <c r="B88">
        <v>17650</v>
      </c>
      <c r="C88">
        <v>0</v>
      </c>
      <c r="D88">
        <v>0</v>
      </c>
      <c r="E88" s="147">
        <v>0</v>
      </c>
      <c r="F88">
        <v>0</v>
      </c>
      <c r="G88">
        <v>0</v>
      </c>
      <c r="H88">
        <v>0</v>
      </c>
      <c r="I88">
        <v>0</v>
      </c>
      <c r="J88">
        <v>1685.5</v>
      </c>
    </row>
    <row r="89" spans="1:10" x14ac:dyDescent="0.25">
      <c r="A89" s="147">
        <v>17700</v>
      </c>
      <c r="B89">
        <v>17700</v>
      </c>
      <c r="C89">
        <v>0</v>
      </c>
      <c r="D89">
        <v>0</v>
      </c>
      <c r="E89" s="147">
        <v>1</v>
      </c>
      <c r="F89">
        <v>0</v>
      </c>
      <c r="G89">
        <v>0</v>
      </c>
      <c r="H89">
        <v>0</v>
      </c>
      <c r="I89">
        <v>0</v>
      </c>
      <c r="J89">
        <v>1735.2</v>
      </c>
    </row>
    <row r="90" spans="1:10" x14ac:dyDescent="0.25">
      <c r="A90" s="147">
        <v>17750</v>
      </c>
      <c r="B90">
        <v>17750</v>
      </c>
      <c r="C90">
        <v>0</v>
      </c>
      <c r="D90">
        <v>0</v>
      </c>
      <c r="E90" s="147">
        <v>0</v>
      </c>
      <c r="F90">
        <v>0</v>
      </c>
      <c r="G90">
        <v>0</v>
      </c>
      <c r="H90">
        <v>0</v>
      </c>
      <c r="I90">
        <v>0</v>
      </c>
      <c r="J90">
        <v>1784.9</v>
      </c>
    </row>
    <row r="91" spans="1:10" x14ac:dyDescent="0.25">
      <c r="A91" s="147">
        <v>17800</v>
      </c>
      <c r="B91">
        <v>17800</v>
      </c>
      <c r="C91">
        <v>0</v>
      </c>
      <c r="D91">
        <v>0</v>
      </c>
      <c r="E91" s="147">
        <v>10</v>
      </c>
      <c r="F91">
        <v>0</v>
      </c>
      <c r="G91">
        <v>0</v>
      </c>
      <c r="H91">
        <v>0</v>
      </c>
      <c r="I91">
        <v>0</v>
      </c>
      <c r="J91">
        <v>1834.7</v>
      </c>
    </row>
    <row r="92" spans="1:10" x14ac:dyDescent="0.25">
      <c r="A92" s="147">
        <v>17850</v>
      </c>
      <c r="B92">
        <v>17850</v>
      </c>
      <c r="C92">
        <v>0</v>
      </c>
      <c r="D92">
        <v>0</v>
      </c>
      <c r="E92" s="147">
        <v>0</v>
      </c>
      <c r="F92">
        <v>0</v>
      </c>
      <c r="G92">
        <v>0</v>
      </c>
      <c r="H92">
        <v>0</v>
      </c>
      <c r="I92">
        <v>0</v>
      </c>
      <c r="J92">
        <v>1884.4</v>
      </c>
    </row>
    <row r="93" spans="1:10" x14ac:dyDescent="0.25">
      <c r="A93" s="147">
        <v>17900</v>
      </c>
      <c r="B93">
        <v>17900</v>
      </c>
      <c r="C93">
        <v>0</v>
      </c>
      <c r="D93">
        <v>0</v>
      </c>
      <c r="E93" s="147">
        <v>0</v>
      </c>
      <c r="F93">
        <v>0</v>
      </c>
      <c r="G93">
        <v>0</v>
      </c>
      <c r="H93">
        <v>0</v>
      </c>
      <c r="I93">
        <v>0</v>
      </c>
      <c r="J93">
        <v>1934.1</v>
      </c>
    </row>
    <row r="94" spans="1:10" x14ac:dyDescent="0.25">
      <c r="A94" s="147">
        <v>17950</v>
      </c>
      <c r="B94">
        <v>17950</v>
      </c>
      <c r="C94">
        <v>0</v>
      </c>
      <c r="D94">
        <v>0</v>
      </c>
      <c r="E94" s="147">
        <v>0</v>
      </c>
      <c r="F94">
        <v>0</v>
      </c>
      <c r="G94">
        <v>0</v>
      </c>
      <c r="H94">
        <v>0</v>
      </c>
      <c r="I94">
        <v>0</v>
      </c>
      <c r="J94">
        <v>1983.9</v>
      </c>
    </row>
    <row r="95" spans="1:10" x14ac:dyDescent="0.25">
      <c r="A95" t="s">
        <v>145</v>
      </c>
      <c r="B95">
        <v>18000</v>
      </c>
      <c r="C95">
        <v>0</v>
      </c>
      <c r="D95">
        <v>0</v>
      </c>
      <c r="E95">
        <v>110</v>
      </c>
      <c r="F95">
        <v>0</v>
      </c>
      <c r="G95">
        <v>0</v>
      </c>
      <c r="H95">
        <v>0</v>
      </c>
      <c r="I95">
        <v>0</v>
      </c>
      <c r="J95">
        <v>2033.6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F68F2-BE20-4D6D-9D8A-7D4C30F93E85}">
  <dimension ref="A1:J95"/>
  <sheetViews>
    <sheetView workbookViewId="0"/>
  </sheetViews>
  <sheetFormatPr baseColWidth="10" defaultColWidth="9.140625" defaultRowHeight="15" x14ac:dyDescent="0.25"/>
  <sheetData>
    <row r="1" spans="1:10" x14ac:dyDescent="0.25">
      <c r="A1" s="198" t="s">
        <v>802</v>
      </c>
      <c r="B1" s="198" t="s">
        <v>803</v>
      </c>
      <c r="C1" s="198" t="s">
        <v>804</v>
      </c>
      <c r="D1" s="198" t="s">
        <v>805</v>
      </c>
      <c r="E1" s="198" t="s">
        <v>806</v>
      </c>
      <c r="F1" s="198" t="s">
        <v>807</v>
      </c>
      <c r="G1" s="198" t="s">
        <v>808</v>
      </c>
      <c r="H1" s="198" t="s">
        <v>809</v>
      </c>
      <c r="I1" s="198" t="s">
        <v>810</v>
      </c>
      <c r="J1" s="198" t="s">
        <v>811</v>
      </c>
    </row>
    <row r="2" spans="1:10" x14ac:dyDescent="0.25">
      <c r="A2" s="147">
        <v>11000</v>
      </c>
      <c r="B2">
        <v>11000</v>
      </c>
      <c r="C2">
        <v>0</v>
      </c>
      <c r="D2">
        <v>0</v>
      </c>
      <c r="E2" s="147">
        <v>0</v>
      </c>
      <c r="F2">
        <v>0</v>
      </c>
      <c r="G2">
        <v>0</v>
      </c>
      <c r="H2">
        <v>0</v>
      </c>
      <c r="I2">
        <v>0</v>
      </c>
      <c r="J2">
        <v>4861.3</v>
      </c>
    </row>
    <row r="3" spans="1:10" x14ac:dyDescent="0.25">
      <c r="A3" s="147">
        <v>11200</v>
      </c>
      <c r="B3">
        <v>11200</v>
      </c>
      <c r="C3">
        <v>0</v>
      </c>
      <c r="D3">
        <v>0</v>
      </c>
      <c r="E3" s="147">
        <v>0</v>
      </c>
      <c r="F3">
        <v>0</v>
      </c>
      <c r="G3">
        <v>0</v>
      </c>
      <c r="H3">
        <v>0</v>
      </c>
      <c r="I3">
        <v>0</v>
      </c>
      <c r="J3">
        <v>4662.3</v>
      </c>
    </row>
    <row r="4" spans="1:10" x14ac:dyDescent="0.25">
      <c r="A4" s="147">
        <v>11400</v>
      </c>
      <c r="B4">
        <v>11400</v>
      </c>
      <c r="C4">
        <v>0</v>
      </c>
      <c r="D4">
        <v>0</v>
      </c>
      <c r="E4" s="147">
        <v>20</v>
      </c>
      <c r="F4">
        <v>0</v>
      </c>
      <c r="G4">
        <v>0</v>
      </c>
      <c r="H4">
        <v>0</v>
      </c>
      <c r="I4">
        <v>0</v>
      </c>
      <c r="J4">
        <v>4463.3</v>
      </c>
    </row>
    <row r="5" spans="1:10" x14ac:dyDescent="0.25">
      <c r="A5" s="147">
        <v>11600</v>
      </c>
      <c r="B5">
        <v>11600</v>
      </c>
      <c r="C5">
        <v>0</v>
      </c>
      <c r="D5">
        <v>0</v>
      </c>
      <c r="E5" s="147">
        <v>0</v>
      </c>
      <c r="F5">
        <v>0</v>
      </c>
      <c r="G5">
        <v>0</v>
      </c>
      <c r="H5">
        <v>0</v>
      </c>
      <c r="I5">
        <v>0</v>
      </c>
      <c r="J5">
        <v>4264.3999999999996</v>
      </c>
    </row>
    <row r="6" spans="1:10" x14ac:dyDescent="0.25">
      <c r="A6" s="147">
        <v>11800</v>
      </c>
      <c r="B6">
        <v>11800</v>
      </c>
      <c r="C6">
        <v>0</v>
      </c>
      <c r="D6">
        <v>0</v>
      </c>
      <c r="E6" s="147">
        <v>0</v>
      </c>
      <c r="F6">
        <v>0</v>
      </c>
      <c r="G6">
        <v>0</v>
      </c>
      <c r="H6">
        <v>0</v>
      </c>
      <c r="I6">
        <v>0</v>
      </c>
      <c r="J6">
        <v>4065.5</v>
      </c>
    </row>
    <row r="7" spans="1:10" x14ac:dyDescent="0.25">
      <c r="A7" s="147">
        <v>12000</v>
      </c>
      <c r="B7">
        <v>12000</v>
      </c>
      <c r="C7">
        <v>0</v>
      </c>
      <c r="D7">
        <v>1</v>
      </c>
      <c r="E7" s="147">
        <v>33</v>
      </c>
      <c r="F7">
        <v>3675</v>
      </c>
      <c r="G7">
        <v>3675</v>
      </c>
      <c r="H7">
        <v>3675</v>
      </c>
      <c r="I7">
        <v>3675</v>
      </c>
      <c r="J7">
        <v>3866.6</v>
      </c>
    </row>
    <row r="8" spans="1:10" x14ac:dyDescent="0.25">
      <c r="A8" s="147">
        <v>12200</v>
      </c>
      <c r="B8">
        <v>12200</v>
      </c>
      <c r="C8">
        <v>0</v>
      </c>
      <c r="D8">
        <v>0</v>
      </c>
      <c r="E8" s="147">
        <v>10</v>
      </c>
      <c r="F8">
        <v>0</v>
      </c>
      <c r="G8">
        <v>0</v>
      </c>
      <c r="H8">
        <v>0</v>
      </c>
      <c r="I8">
        <v>0</v>
      </c>
      <c r="J8">
        <v>3667.8</v>
      </c>
    </row>
    <row r="9" spans="1:10" x14ac:dyDescent="0.25">
      <c r="A9" s="147">
        <v>12400</v>
      </c>
      <c r="B9">
        <v>12400</v>
      </c>
      <c r="C9">
        <v>0</v>
      </c>
      <c r="D9">
        <v>10</v>
      </c>
      <c r="E9" s="147">
        <v>49</v>
      </c>
      <c r="F9">
        <v>3399</v>
      </c>
      <c r="G9">
        <v>3399</v>
      </c>
      <c r="H9">
        <v>3399</v>
      </c>
      <c r="I9">
        <v>3399</v>
      </c>
      <c r="J9">
        <v>3469.1</v>
      </c>
    </row>
    <row r="10" spans="1:10" x14ac:dyDescent="0.25">
      <c r="A10" s="147">
        <v>12600</v>
      </c>
      <c r="B10">
        <v>12600</v>
      </c>
      <c r="C10">
        <v>0</v>
      </c>
      <c r="D10">
        <v>0</v>
      </c>
      <c r="E10" s="147">
        <v>0</v>
      </c>
      <c r="F10">
        <v>0</v>
      </c>
      <c r="G10">
        <v>0</v>
      </c>
      <c r="H10">
        <v>0</v>
      </c>
      <c r="I10">
        <v>0</v>
      </c>
      <c r="J10">
        <v>3270.5</v>
      </c>
    </row>
    <row r="11" spans="1:10" x14ac:dyDescent="0.25">
      <c r="A11" s="147">
        <v>12800</v>
      </c>
      <c r="B11">
        <v>12800</v>
      </c>
      <c r="C11">
        <v>0</v>
      </c>
      <c r="D11">
        <v>10</v>
      </c>
      <c r="E11" s="147">
        <v>20</v>
      </c>
      <c r="F11">
        <v>2985</v>
      </c>
      <c r="G11">
        <v>2985</v>
      </c>
      <c r="H11">
        <v>2985</v>
      </c>
      <c r="I11">
        <v>2985</v>
      </c>
      <c r="J11">
        <v>3072</v>
      </c>
    </row>
    <row r="12" spans="1:10" x14ac:dyDescent="0.25">
      <c r="A12" s="147">
        <v>13000</v>
      </c>
      <c r="B12">
        <v>13000</v>
      </c>
      <c r="C12">
        <v>0</v>
      </c>
      <c r="D12">
        <v>40</v>
      </c>
      <c r="E12" s="147">
        <v>193</v>
      </c>
      <c r="F12">
        <v>2800</v>
      </c>
      <c r="G12">
        <v>2800</v>
      </c>
      <c r="H12">
        <v>2800</v>
      </c>
      <c r="I12">
        <v>2800</v>
      </c>
      <c r="J12">
        <v>2873.6</v>
      </c>
    </row>
    <row r="13" spans="1:10" x14ac:dyDescent="0.25">
      <c r="A13" s="147">
        <v>13200</v>
      </c>
      <c r="B13">
        <v>13200</v>
      </c>
      <c r="C13">
        <v>0</v>
      </c>
      <c r="D13">
        <v>0</v>
      </c>
      <c r="E13" s="147">
        <v>0</v>
      </c>
      <c r="F13">
        <v>0</v>
      </c>
      <c r="G13">
        <v>0</v>
      </c>
      <c r="H13">
        <v>0</v>
      </c>
      <c r="I13">
        <v>0</v>
      </c>
      <c r="J13">
        <v>2675.4</v>
      </c>
    </row>
    <row r="14" spans="1:10" x14ac:dyDescent="0.25">
      <c r="A14" s="147">
        <v>13400</v>
      </c>
      <c r="B14">
        <v>13400</v>
      </c>
      <c r="C14">
        <v>0</v>
      </c>
      <c r="D14">
        <v>0</v>
      </c>
      <c r="E14" s="147">
        <v>0</v>
      </c>
      <c r="F14">
        <v>0</v>
      </c>
      <c r="G14">
        <v>0</v>
      </c>
      <c r="H14">
        <v>0</v>
      </c>
      <c r="I14">
        <v>0</v>
      </c>
      <c r="J14">
        <v>2477.1999999999998</v>
      </c>
    </row>
    <row r="15" spans="1:10" x14ac:dyDescent="0.25">
      <c r="A15" s="147">
        <v>13600</v>
      </c>
      <c r="B15">
        <v>13600</v>
      </c>
      <c r="C15">
        <v>0</v>
      </c>
      <c r="D15">
        <v>3</v>
      </c>
      <c r="E15" s="147">
        <v>34</v>
      </c>
      <c r="F15">
        <v>0</v>
      </c>
      <c r="G15">
        <v>0</v>
      </c>
      <c r="H15">
        <v>0</v>
      </c>
      <c r="I15">
        <v>0</v>
      </c>
      <c r="J15">
        <v>2279.1999999999998</v>
      </c>
    </row>
    <row r="16" spans="1:10" x14ac:dyDescent="0.25">
      <c r="A16" s="147">
        <v>13700</v>
      </c>
      <c r="B16">
        <v>13700</v>
      </c>
      <c r="C16">
        <v>0</v>
      </c>
      <c r="D16">
        <v>0</v>
      </c>
      <c r="E16" s="147">
        <v>0</v>
      </c>
      <c r="F16">
        <v>0</v>
      </c>
      <c r="G16">
        <v>0</v>
      </c>
      <c r="H16">
        <v>0</v>
      </c>
      <c r="I16">
        <v>0</v>
      </c>
      <c r="J16">
        <v>2180.3000000000002</v>
      </c>
    </row>
    <row r="17" spans="1:10" x14ac:dyDescent="0.25">
      <c r="A17" s="147">
        <v>13800</v>
      </c>
      <c r="B17">
        <v>13800</v>
      </c>
      <c r="C17">
        <v>0</v>
      </c>
      <c r="D17">
        <v>1</v>
      </c>
      <c r="E17" s="147">
        <v>55</v>
      </c>
      <c r="F17">
        <v>1917</v>
      </c>
      <c r="G17">
        <v>1917</v>
      </c>
      <c r="H17">
        <v>1917</v>
      </c>
      <c r="I17">
        <v>1917</v>
      </c>
      <c r="J17">
        <v>2081.6</v>
      </c>
    </row>
    <row r="18" spans="1:10" x14ac:dyDescent="0.25">
      <c r="A18" s="147">
        <v>14000</v>
      </c>
      <c r="B18">
        <v>14000</v>
      </c>
      <c r="C18">
        <v>0</v>
      </c>
      <c r="D18">
        <v>22</v>
      </c>
      <c r="E18" s="147">
        <v>31</v>
      </c>
      <c r="F18">
        <v>1704</v>
      </c>
      <c r="G18">
        <v>1825</v>
      </c>
      <c r="H18">
        <v>1689</v>
      </c>
      <c r="I18">
        <v>1825</v>
      </c>
      <c r="J18">
        <v>1884.5</v>
      </c>
    </row>
    <row r="19" spans="1:10" x14ac:dyDescent="0.25">
      <c r="A19" s="147">
        <v>14100</v>
      </c>
      <c r="B19">
        <v>14100</v>
      </c>
      <c r="C19">
        <v>0</v>
      </c>
      <c r="D19">
        <v>2</v>
      </c>
      <c r="E19" s="147">
        <v>21</v>
      </c>
      <c r="F19">
        <v>1682</v>
      </c>
      <c r="G19">
        <v>1682</v>
      </c>
      <c r="H19">
        <v>1682</v>
      </c>
      <c r="I19">
        <v>1682</v>
      </c>
      <c r="J19">
        <v>1786.3</v>
      </c>
    </row>
    <row r="20" spans="1:10" x14ac:dyDescent="0.25">
      <c r="A20" s="147">
        <v>14200</v>
      </c>
      <c r="B20">
        <v>14200</v>
      </c>
      <c r="C20">
        <v>0</v>
      </c>
      <c r="D20">
        <v>1</v>
      </c>
      <c r="E20" s="147">
        <v>8</v>
      </c>
      <c r="F20">
        <v>1632</v>
      </c>
      <c r="G20">
        <v>1632</v>
      </c>
      <c r="H20">
        <v>1632</v>
      </c>
      <c r="I20">
        <v>1632</v>
      </c>
      <c r="J20">
        <v>1688.3</v>
      </c>
    </row>
    <row r="21" spans="1:10" x14ac:dyDescent="0.25">
      <c r="A21" s="147">
        <v>14300</v>
      </c>
      <c r="B21">
        <v>14300</v>
      </c>
      <c r="C21">
        <v>0</v>
      </c>
      <c r="D21">
        <v>0</v>
      </c>
      <c r="E21" s="147">
        <v>7</v>
      </c>
      <c r="F21">
        <v>0</v>
      </c>
      <c r="G21">
        <v>0</v>
      </c>
      <c r="H21">
        <v>0</v>
      </c>
      <c r="I21">
        <v>0</v>
      </c>
      <c r="J21">
        <v>1590.6</v>
      </c>
    </row>
    <row r="22" spans="1:10" x14ac:dyDescent="0.25">
      <c r="A22" s="147">
        <v>14350</v>
      </c>
      <c r="B22">
        <v>14350</v>
      </c>
      <c r="C22">
        <v>0</v>
      </c>
      <c r="D22">
        <v>0</v>
      </c>
      <c r="E22" s="147">
        <v>0</v>
      </c>
      <c r="F22">
        <v>0</v>
      </c>
      <c r="G22">
        <v>0</v>
      </c>
      <c r="H22">
        <v>0</v>
      </c>
      <c r="I22">
        <v>0</v>
      </c>
      <c r="J22">
        <v>1541.9</v>
      </c>
    </row>
    <row r="23" spans="1:10" x14ac:dyDescent="0.25">
      <c r="A23" s="147">
        <v>14400</v>
      </c>
      <c r="B23">
        <v>14400</v>
      </c>
      <c r="C23">
        <v>0</v>
      </c>
      <c r="D23">
        <v>33</v>
      </c>
      <c r="E23" s="147">
        <v>69</v>
      </c>
      <c r="F23">
        <v>1314</v>
      </c>
      <c r="G23">
        <v>1314</v>
      </c>
      <c r="H23">
        <v>1303</v>
      </c>
      <c r="I23">
        <v>1303</v>
      </c>
      <c r="J23">
        <v>1493.3</v>
      </c>
    </row>
    <row r="24" spans="1:10" x14ac:dyDescent="0.25">
      <c r="A24" s="147">
        <v>14450</v>
      </c>
      <c r="B24">
        <v>14450</v>
      </c>
      <c r="C24">
        <v>0</v>
      </c>
      <c r="D24">
        <v>0</v>
      </c>
      <c r="E24" s="147">
        <v>0</v>
      </c>
      <c r="F24">
        <v>0</v>
      </c>
      <c r="G24">
        <v>0</v>
      </c>
      <c r="H24">
        <v>0</v>
      </c>
      <c r="I24">
        <v>0</v>
      </c>
      <c r="J24">
        <v>1444.8</v>
      </c>
    </row>
    <row r="25" spans="1:10" x14ac:dyDescent="0.25">
      <c r="A25" s="147">
        <v>14500</v>
      </c>
      <c r="B25">
        <v>14500</v>
      </c>
      <c r="C25">
        <v>0</v>
      </c>
      <c r="D25">
        <v>23</v>
      </c>
      <c r="E25" s="147">
        <v>64</v>
      </c>
      <c r="F25">
        <v>1342</v>
      </c>
      <c r="G25">
        <v>1342</v>
      </c>
      <c r="H25">
        <v>1342</v>
      </c>
      <c r="I25">
        <v>1342</v>
      </c>
      <c r="J25">
        <v>1396.5</v>
      </c>
    </row>
    <row r="26" spans="1:10" x14ac:dyDescent="0.25">
      <c r="A26" s="147">
        <v>14550</v>
      </c>
      <c r="B26">
        <v>14550</v>
      </c>
      <c r="C26">
        <v>0</v>
      </c>
      <c r="D26">
        <v>1</v>
      </c>
      <c r="E26" s="147">
        <v>1</v>
      </c>
      <c r="F26">
        <v>1275</v>
      </c>
      <c r="G26">
        <v>1275</v>
      </c>
      <c r="H26">
        <v>1275</v>
      </c>
      <c r="I26">
        <v>1275</v>
      </c>
      <c r="J26">
        <v>1348.3</v>
      </c>
    </row>
    <row r="27" spans="1:10" x14ac:dyDescent="0.25">
      <c r="A27" s="147">
        <v>14600</v>
      </c>
      <c r="B27">
        <v>14600</v>
      </c>
      <c r="C27">
        <v>0</v>
      </c>
      <c r="D27">
        <v>3</v>
      </c>
      <c r="E27" s="147">
        <v>6</v>
      </c>
      <c r="F27">
        <v>1100</v>
      </c>
      <c r="G27">
        <v>1100</v>
      </c>
      <c r="H27">
        <v>1100</v>
      </c>
      <c r="I27">
        <v>1100</v>
      </c>
      <c r="J27">
        <v>1300.3</v>
      </c>
    </row>
    <row r="28" spans="1:10" x14ac:dyDescent="0.25">
      <c r="A28" s="147">
        <v>14650</v>
      </c>
      <c r="B28">
        <v>14650</v>
      </c>
      <c r="C28">
        <v>0</v>
      </c>
      <c r="D28">
        <v>1</v>
      </c>
      <c r="E28" s="147">
        <v>1</v>
      </c>
      <c r="F28">
        <v>1180</v>
      </c>
      <c r="G28">
        <v>1180</v>
      </c>
      <c r="H28">
        <v>1180</v>
      </c>
      <c r="I28">
        <v>1180</v>
      </c>
      <c r="J28">
        <v>1252.5</v>
      </c>
    </row>
    <row r="29" spans="1:10" x14ac:dyDescent="0.25">
      <c r="A29" s="147">
        <v>14700</v>
      </c>
      <c r="B29">
        <v>14700</v>
      </c>
      <c r="C29">
        <v>0</v>
      </c>
      <c r="D29">
        <v>0</v>
      </c>
      <c r="E29" s="147">
        <v>1</v>
      </c>
      <c r="F29">
        <v>0</v>
      </c>
      <c r="G29">
        <v>0</v>
      </c>
      <c r="H29">
        <v>0</v>
      </c>
      <c r="I29">
        <v>0</v>
      </c>
      <c r="J29">
        <v>1204.9000000000001</v>
      </c>
    </row>
    <row r="30" spans="1:10" x14ac:dyDescent="0.25">
      <c r="A30" s="147">
        <v>14750</v>
      </c>
      <c r="B30">
        <v>14750</v>
      </c>
      <c r="C30">
        <v>0</v>
      </c>
      <c r="D30">
        <v>0</v>
      </c>
      <c r="E30" s="147">
        <v>2</v>
      </c>
      <c r="F30">
        <v>0</v>
      </c>
      <c r="G30">
        <v>0</v>
      </c>
      <c r="H30">
        <v>0</v>
      </c>
      <c r="I30">
        <v>0</v>
      </c>
      <c r="J30">
        <v>1157.5</v>
      </c>
    </row>
    <row r="31" spans="1:10" x14ac:dyDescent="0.25">
      <c r="A31" s="147">
        <v>14800</v>
      </c>
      <c r="B31">
        <v>14800</v>
      </c>
      <c r="C31">
        <v>0</v>
      </c>
      <c r="D31">
        <v>2</v>
      </c>
      <c r="E31" s="147">
        <v>45</v>
      </c>
      <c r="F31">
        <v>1020</v>
      </c>
      <c r="G31">
        <v>1020</v>
      </c>
      <c r="H31">
        <v>1011</v>
      </c>
      <c r="I31">
        <v>1011</v>
      </c>
      <c r="J31">
        <v>1110.4000000000001</v>
      </c>
    </row>
    <row r="32" spans="1:10" x14ac:dyDescent="0.25">
      <c r="A32" s="147">
        <v>14850</v>
      </c>
      <c r="B32">
        <v>14850</v>
      </c>
      <c r="C32">
        <v>0</v>
      </c>
      <c r="D32">
        <v>0</v>
      </c>
      <c r="E32" s="147">
        <v>12</v>
      </c>
      <c r="F32">
        <v>0</v>
      </c>
      <c r="G32">
        <v>0</v>
      </c>
      <c r="H32">
        <v>0</v>
      </c>
      <c r="I32">
        <v>0</v>
      </c>
      <c r="J32">
        <v>1063.5999999999999</v>
      </c>
    </row>
    <row r="33" spans="1:10" x14ac:dyDescent="0.25">
      <c r="A33" s="147">
        <v>14900</v>
      </c>
      <c r="B33">
        <v>14900</v>
      </c>
      <c r="C33">
        <v>0</v>
      </c>
      <c r="D33">
        <v>0</v>
      </c>
      <c r="E33" s="147">
        <v>261</v>
      </c>
      <c r="F33">
        <v>0</v>
      </c>
      <c r="G33">
        <v>0</v>
      </c>
      <c r="H33">
        <v>0</v>
      </c>
      <c r="I33">
        <v>0</v>
      </c>
      <c r="J33">
        <v>1017.2</v>
      </c>
    </row>
    <row r="34" spans="1:10" x14ac:dyDescent="0.25">
      <c r="A34" s="147">
        <v>14950</v>
      </c>
      <c r="B34">
        <v>14950</v>
      </c>
      <c r="C34">
        <v>0</v>
      </c>
      <c r="D34">
        <v>0</v>
      </c>
      <c r="E34" s="147">
        <v>5</v>
      </c>
      <c r="F34">
        <v>0</v>
      </c>
      <c r="G34">
        <v>0</v>
      </c>
      <c r="H34">
        <v>0</v>
      </c>
      <c r="I34">
        <v>0</v>
      </c>
      <c r="J34">
        <v>971.1</v>
      </c>
    </row>
    <row r="35" spans="1:10" x14ac:dyDescent="0.25">
      <c r="A35" s="147">
        <v>15000</v>
      </c>
      <c r="B35">
        <v>15000</v>
      </c>
      <c r="C35">
        <v>0</v>
      </c>
      <c r="D35">
        <v>17</v>
      </c>
      <c r="E35" s="147">
        <v>94</v>
      </c>
      <c r="F35">
        <v>789</v>
      </c>
      <c r="G35">
        <v>894</v>
      </c>
      <c r="H35">
        <v>789</v>
      </c>
      <c r="I35">
        <v>872</v>
      </c>
      <c r="J35">
        <v>925.4</v>
      </c>
    </row>
    <row r="36" spans="1:10" x14ac:dyDescent="0.25">
      <c r="A36" s="147">
        <v>15050</v>
      </c>
      <c r="B36">
        <v>15050</v>
      </c>
      <c r="C36">
        <v>0</v>
      </c>
      <c r="D36">
        <v>0</v>
      </c>
      <c r="E36" s="147">
        <v>2</v>
      </c>
      <c r="F36">
        <v>0</v>
      </c>
      <c r="G36">
        <v>0</v>
      </c>
      <c r="H36">
        <v>0</v>
      </c>
      <c r="I36">
        <v>0</v>
      </c>
      <c r="J36">
        <v>880.1</v>
      </c>
    </row>
    <row r="37" spans="1:10" x14ac:dyDescent="0.25">
      <c r="A37" s="147">
        <v>15100</v>
      </c>
      <c r="B37">
        <v>15100</v>
      </c>
      <c r="C37">
        <v>0</v>
      </c>
      <c r="D37">
        <v>1</v>
      </c>
      <c r="E37" s="147">
        <v>58</v>
      </c>
      <c r="F37">
        <v>0</v>
      </c>
      <c r="G37">
        <v>0</v>
      </c>
      <c r="H37">
        <v>0</v>
      </c>
      <c r="I37">
        <v>0</v>
      </c>
      <c r="J37">
        <v>835.3</v>
      </c>
    </row>
    <row r="38" spans="1:10" x14ac:dyDescent="0.25">
      <c r="A38" s="147">
        <v>15150</v>
      </c>
      <c r="B38">
        <v>15150</v>
      </c>
      <c r="C38">
        <v>0</v>
      </c>
      <c r="D38">
        <v>0</v>
      </c>
      <c r="E38" s="147">
        <v>0</v>
      </c>
      <c r="F38">
        <v>0</v>
      </c>
      <c r="G38">
        <v>0</v>
      </c>
      <c r="H38">
        <v>0</v>
      </c>
      <c r="I38">
        <v>0</v>
      </c>
      <c r="J38">
        <v>791</v>
      </c>
    </row>
    <row r="39" spans="1:10" x14ac:dyDescent="0.25">
      <c r="A39" s="147">
        <v>15200</v>
      </c>
      <c r="B39">
        <v>15200</v>
      </c>
      <c r="C39">
        <v>0</v>
      </c>
      <c r="D39">
        <v>11</v>
      </c>
      <c r="E39" s="147">
        <v>82</v>
      </c>
      <c r="F39">
        <v>687</v>
      </c>
      <c r="G39">
        <v>690</v>
      </c>
      <c r="H39">
        <v>687</v>
      </c>
      <c r="I39">
        <v>690</v>
      </c>
      <c r="J39">
        <v>747.3</v>
      </c>
    </row>
    <row r="40" spans="1:10" x14ac:dyDescent="0.25">
      <c r="A40" s="147">
        <v>15250</v>
      </c>
      <c r="B40">
        <v>15250</v>
      </c>
      <c r="C40">
        <v>0</v>
      </c>
      <c r="D40">
        <v>1</v>
      </c>
      <c r="E40" s="147">
        <v>1</v>
      </c>
      <c r="F40">
        <v>0</v>
      </c>
      <c r="G40">
        <v>0</v>
      </c>
      <c r="H40">
        <v>0</v>
      </c>
      <c r="I40">
        <v>0</v>
      </c>
      <c r="J40">
        <v>704.2</v>
      </c>
    </row>
    <row r="41" spans="1:10" x14ac:dyDescent="0.25">
      <c r="A41" s="147">
        <v>15300</v>
      </c>
      <c r="B41">
        <v>15300</v>
      </c>
      <c r="C41">
        <v>0</v>
      </c>
      <c r="D41">
        <v>1</v>
      </c>
      <c r="E41" s="147">
        <v>13</v>
      </c>
      <c r="F41">
        <v>530</v>
      </c>
      <c r="G41">
        <v>530</v>
      </c>
      <c r="H41">
        <v>530</v>
      </c>
      <c r="I41">
        <v>530</v>
      </c>
      <c r="J41">
        <v>661.8</v>
      </c>
    </row>
    <row r="42" spans="1:10" x14ac:dyDescent="0.25">
      <c r="A42" s="147">
        <v>15350</v>
      </c>
      <c r="B42">
        <v>15350</v>
      </c>
      <c r="C42">
        <v>0</v>
      </c>
      <c r="D42">
        <v>1</v>
      </c>
      <c r="E42" s="147">
        <v>10</v>
      </c>
      <c r="F42">
        <v>0</v>
      </c>
      <c r="G42">
        <v>0</v>
      </c>
      <c r="H42">
        <v>0</v>
      </c>
      <c r="I42">
        <v>0</v>
      </c>
      <c r="J42">
        <v>620.20000000000005</v>
      </c>
    </row>
    <row r="43" spans="1:10" x14ac:dyDescent="0.25">
      <c r="A43" s="147">
        <v>15400</v>
      </c>
      <c r="B43">
        <v>15400</v>
      </c>
      <c r="C43">
        <v>0</v>
      </c>
      <c r="D43">
        <v>0</v>
      </c>
      <c r="E43" s="147">
        <v>284</v>
      </c>
      <c r="F43">
        <v>0</v>
      </c>
      <c r="G43">
        <v>0</v>
      </c>
      <c r="H43">
        <v>0</v>
      </c>
      <c r="I43">
        <v>0</v>
      </c>
      <c r="J43">
        <v>579.29999999999995</v>
      </c>
    </row>
    <row r="44" spans="1:10" x14ac:dyDescent="0.25">
      <c r="A44" s="147">
        <v>15450</v>
      </c>
      <c r="B44">
        <v>15450</v>
      </c>
      <c r="C44">
        <v>0</v>
      </c>
      <c r="D44">
        <v>105</v>
      </c>
      <c r="E44" s="147">
        <v>84</v>
      </c>
      <c r="F44">
        <v>422</v>
      </c>
      <c r="G44">
        <v>422</v>
      </c>
      <c r="H44">
        <v>402</v>
      </c>
      <c r="I44">
        <v>402</v>
      </c>
      <c r="J44">
        <v>539.29999999999995</v>
      </c>
    </row>
    <row r="45" spans="1:10" x14ac:dyDescent="0.25">
      <c r="A45" s="147">
        <v>15500</v>
      </c>
      <c r="B45">
        <v>15500</v>
      </c>
      <c r="C45">
        <v>0</v>
      </c>
      <c r="D45">
        <v>34</v>
      </c>
      <c r="E45" s="147">
        <v>484</v>
      </c>
      <c r="F45">
        <v>374</v>
      </c>
      <c r="G45">
        <v>504</v>
      </c>
      <c r="H45">
        <v>374</v>
      </c>
      <c r="I45">
        <v>504</v>
      </c>
      <c r="J45">
        <v>500.3</v>
      </c>
    </row>
    <row r="46" spans="1:10" x14ac:dyDescent="0.25">
      <c r="A46" s="147">
        <v>15550</v>
      </c>
      <c r="B46">
        <v>15550</v>
      </c>
      <c r="C46">
        <v>0</v>
      </c>
      <c r="D46">
        <v>0</v>
      </c>
      <c r="E46" s="147">
        <v>27</v>
      </c>
      <c r="F46">
        <v>0</v>
      </c>
      <c r="G46">
        <v>0</v>
      </c>
      <c r="H46">
        <v>0</v>
      </c>
      <c r="I46">
        <v>0</v>
      </c>
      <c r="J46">
        <v>462.3</v>
      </c>
    </row>
    <row r="47" spans="1:10" x14ac:dyDescent="0.25">
      <c r="A47" s="147">
        <v>15600</v>
      </c>
      <c r="B47">
        <v>15600</v>
      </c>
      <c r="C47">
        <v>0</v>
      </c>
      <c r="D47">
        <v>159</v>
      </c>
      <c r="E47" s="147">
        <v>1164</v>
      </c>
      <c r="F47">
        <v>310</v>
      </c>
      <c r="G47">
        <v>416</v>
      </c>
      <c r="H47">
        <v>310</v>
      </c>
      <c r="I47">
        <v>416</v>
      </c>
      <c r="J47">
        <v>425.3</v>
      </c>
    </row>
    <row r="48" spans="1:10" x14ac:dyDescent="0.25">
      <c r="A48" s="147">
        <v>15650</v>
      </c>
      <c r="B48">
        <v>15650</v>
      </c>
      <c r="C48">
        <v>0</v>
      </c>
      <c r="D48">
        <v>20</v>
      </c>
      <c r="E48" s="147">
        <v>633</v>
      </c>
      <c r="F48">
        <v>296</v>
      </c>
      <c r="G48">
        <v>296</v>
      </c>
      <c r="H48">
        <v>296</v>
      </c>
      <c r="I48">
        <v>296</v>
      </c>
      <c r="J48">
        <v>389.5</v>
      </c>
    </row>
    <row r="49" spans="1:10" x14ac:dyDescent="0.25">
      <c r="A49" s="147">
        <v>15700</v>
      </c>
      <c r="B49">
        <v>15700</v>
      </c>
      <c r="C49">
        <v>0</v>
      </c>
      <c r="D49">
        <v>62</v>
      </c>
      <c r="E49" s="147">
        <v>761</v>
      </c>
      <c r="F49">
        <v>286</v>
      </c>
      <c r="G49">
        <v>290</v>
      </c>
      <c r="H49">
        <v>249.5</v>
      </c>
      <c r="I49">
        <v>266</v>
      </c>
      <c r="J49">
        <v>355</v>
      </c>
    </row>
    <row r="50" spans="1:10" x14ac:dyDescent="0.25">
      <c r="A50" s="147">
        <v>15750</v>
      </c>
      <c r="B50">
        <v>15750</v>
      </c>
      <c r="C50">
        <v>0</v>
      </c>
      <c r="D50">
        <v>1459</v>
      </c>
      <c r="E50" s="147">
        <v>1707</v>
      </c>
      <c r="F50">
        <v>239.5</v>
      </c>
      <c r="G50">
        <v>310</v>
      </c>
      <c r="H50">
        <v>228</v>
      </c>
      <c r="I50">
        <v>310</v>
      </c>
      <c r="J50">
        <v>321.8</v>
      </c>
    </row>
    <row r="51" spans="1:10" x14ac:dyDescent="0.25">
      <c r="A51" s="147">
        <v>15800</v>
      </c>
      <c r="B51">
        <v>15800</v>
      </c>
      <c r="C51">
        <v>0</v>
      </c>
      <c r="D51">
        <v>729</v>
      </c>
      <c r="E51" s="147">
        <v>4496</v>
      </c>
      <c r="F51">
        <v>204</v>
      </c>
      <c r="G51">
        <v>270</v>
      </c>
      <c r="H51">
        <v>200</v>
      </c>
      <c r="I51">
        <v>265</v>
      </c>
      <c r="J51">
        <v>290.10000000000002</v>
      </c>
    </row>
    <row r="52" spans="1:10" x14ac:dyDescent="0.25">
      <c r="A52" s="147">
        <v>15850</v>
      </c>
      <c r="B52">
        <v>15850</v>
      </c>
      <c r="C52">
        <v>0</v>
      </c>
      <c r="D52">
        <v>205</v>
      </c>
      <c r="E52" s="147">
        <v>374</v>
      </c>
      <c r="F52">
        <v>195</v>
      </c>
      <c r="G52">
        <v>229</v>
      </c>
      <c r="H52">
        <v>195</v>
      </c>
      <c r="I52">
        <v>229</v>
      </c>
      <c r="J52">
        <v>259.89999999999998</v>
      </c>
    </row>
    <row r="53" spans="1:10" x14ac:dyDescent="0.25">
      <c r="A53" s="147">
        <v>15900</v>
      </c>
      <c r="B53">
        <v>15900</v>
      </c>
      <c r="C53">
        <v>0</v>
      </c>
      <c r="D53">
        <v>288</v>
      </c>
      <c r="E53" s="147">
        <v>756</v>
      </c>
      <c r="F53">
        <v>164.5</v>
      </c>
      <c r="G53">
        <v>206.5</v>
      </c>
      <c r="H53">
        <v>154</v>
      </c>
      <c r="I53">
        <v>206.5</v>
      </c>
      <c r="J53">
        <v>231.4</v>
      </c>
    </row>
    <row r="54" spans="1:10" x14ac:dyDescent="0.25">
      <c r="A54" s="147">
        <v>15950</v>
      </c>
      <c r="B54">
        <v>15950</v>
      </c>
      <c r="C54">
        <v>0</v>
      </c>
      <c r="D54">
        <v>256</v>
      </c>
      <c r="E54" s="147">
        <v>298</v>
      </c>
      <c r="F54">
        <v>159.5</v>
      </c>
      <c r="G54">
        <v>207</v>
      </c>
      <c r="H54">
        <v>159.5</v>
      </c>
      <c r="I54">
        <v>207</v>
      </c>
      <c r="J54">
        <v>204.7</v>
      </c>
    </row>
    <row r="55" spans="1:10" x14ac:dyDescent="0.25">
      <c r="A55" s="147">
        <v>16000</v>
      </c>
      <c r="B55">
        <v>16000</v>
      </c>
      <c r="C55">
        <v>0</v>
      </c>
      <c r="D55">
        <v>596</v>
      </c>
      <c r="E55" s="147">
        <v>3074</v>
      </c>
      <c r="F55">
        <v>121.5</v>
      </c>
      <c r="G55">
        <v>181.5</v>
      </c>
      <c r="H55">
        <v>117</v>
      </c>
      <c r="I55">
        <v>177</v>
      </c>
      <c r="J55">
        <v>179.7</v>
      </c>
    </row>
    <row r="56" spans="1:10" x14ac:dyDescent="0.25">
      <c r="A56" s="147">
        <v>16050</v>
      </c>
      <c r="B56">
        <v>16050</v>
      </c>
      <c r="C56">
        <v>0</v>
      </c>
      <c r="D56">
        <v>12</v>
      </c>
      <c r="E56" s="147">
        <v>579</v>
      </c>
      <c r="F56">
        <v>139.5</v>
      </c>
      <c r="G56">
        <v>139.5</v>
      </c>
      <c r="H56">
        <v>139.5</v>
      </c>
      <c r="I56">
        <v>139.5</v>
      </c>
      <c r="J56">
        <v>156.69999999999999</v>
      </c>
    </row>
    <row r="57" spans="1:10" x14ac:dyDescent="0.25">
      <c r="A57" s="147">
        <v>16100</v>
      </c>
      <c r="B57">
        <v>16100</v>
      </c>
      <c r="C57">
        <v>0</v>
      </c>
      <c r="D57">
        <v>20</v>
      </c>
      <c r="E57" s="147">
        <v>577</v>
      </c>
      <c r="F57">
        <v>86</v>
      </c>
      <c r="G57">
        <v>130</v>
      </c>
      <c r="H57">
        <v>86</v>
      </c>
      <c r="I57">
        <v>130</v>
      </c>
      <c r="J57">
        <v>135.80000000000001</v>
      </c>
    </row>
    <row r="58" spans="1:10" x14ac:dyDescent="0.25">
      <c r="A58" s="147">
        <v>16150</v>
      </c>
      <c r="B58">
        <v>16150</v>
      </c>
      <c r="C58">
        <v>0</v>
      </c>
      <c r="D58">
        <v>27</v>
      </c>
      <c r="E58" s="147">
        <v>965</v>
      </c>
      <c r="F58">
        <v>73.5</v>
      </c>
      <c r="G58">
        <v>107</v>
      </c>
      <c r="H58">
        <v>73.5</v>
      </c>
      <c r="I58">
        <v>105.5</v>
      </c>
      <c r="J58">
        <v>117</v>
      </c>
    </row>
    <row r="59" spans="1:10" x14ac:dyDescent="0.25">
      <c r="A59" s="147">
        <v>16200</v>
      </c>
      <c r="B59">
        <v>16200</v>
      </c>
      <c r="C59">
        <v>0</v>
      </c>
      <c r="D59">
        <v>529</v>
      </c>
      <c r="E59" s="147">
        <v>1995</v>
      </c>
      <c r="F59">
        <v>68</v>
      </c>
      <c r="G59">
        <v>98</v>
      </c>
      <c r="H59">
        <v>62</v>
      </c>
      <c r="I59">
        <v>98</v>
      </c>
      <c r="J59">
        <v>100.1</v>
      </c>
    </row>
    <row r="60" spans="1:10" x14ac:dyDescent="0.25">
      <c r="A60" s="147">
        <v>16250</v>
      </c>
      <c r="B60">
        <v>16250</v>
      </c>
      <c r="C60">
        <v>0</v>
      </c>
      <c r="D60">
        <v>10</v>
      </c>
      <c r="E60" s="147">
        <v>1035</v>
      </c>
      <c r="F60">
        <v>53</v>
      </c>
      <c r="G60">
        <v>86</v>
      </c>
      <c r="H60">
        <v>53</v>
      </c>
      <c r="I60">
        <v>86</v>
      </c>
      <c r="J60">
        <v>85.1</v>
      </c>
    </row>
    <row r="61" spans="1:10" x14ac:dyDescent="0.25">
      <c r="A61" s="147">
        <v>16300</v>
      </c>
      <c r="B61">
        <v>16300</v>
      </c>
      <c r="C61">
        <v>0</v>
      </c>
      <c r="D61">
        <v>302</v>
      </c>
      <c r="E61" s="147">
        <v>2159</v>
      </c>
      <c r="F61">
        <v>47</v>
      </c>
      <c r="G61">
        <v>73.5</v>
      </c>
      <c r="H61">
        <v>45</v>
      </c>
      <c r="I61">
        <v>71.5</v>
      </c>
      <c r="J61">
        <v>71.900000000000006</v>
      </c>
    </row>
    <row r="62" spans="1:10" x14ac:dyDescent="0.25">
      <c r="A62" s="147">
        <v>16350</v>
      </c>
      <c r="B62">
        <v>16350</v>
      </c>
      <c r="C62">
        <v>0</v>
      </c>
      <c r="D62">
        <v>54</v>
      </c>
      <c r="E62" s="147">
        <v>586</v>
      </c>
      <c r="F62">
        <v>40.5</v>
      </c>
      <c r="G62">
        <v>62</v>
      </c>
      <c r="H62">
        <v>38</v>
      </c>
      <c r="I62">
        <v>62</v>
      </c>
      <c r="J62">
        <v>60.3</v>
      </c>
    </row>
    <row r="63" spans="1:10" x14ac:dyDescent="0.25">
      <c r="A63" s="147">
        <v>16400</v>
      </c>
      <c r="B63">
        <v>16400</v>
      </c>
      <c r="C63">
        <v>0</v>
      </c>
      <c r="D63">
        <v>3088</v>
      </c>
      <c r="E63" s="147">
        <v>6171</v>
      </c>
      <c r="F63">
        <v>32</v>
      </c>
      <c r="G63">
        <v>52</v>
      </c>
      <c r="H63">
        <v>32</v>
      </c>
      <c r="I63">
        <v>52</v>
      </c>
      <c r="J63">
        <v>50.3</v>
      </c>
    </row>
    <row r="64" spans="1:10" x14ac:dyDescent="0.25">
      <c r="A64" s="147">
        <v>16450</v>
      </c>
      <c r="B64">
        <v>16450</v>
      </c>
      <c r="C64">
        <v>0</v>
      </c>
      <c r="D64">
        <v>2</v>
      </c>
      <c r="E64" s="147">
        <v>438</v>
      </c>
      <c r="F64">
        <v>44</v>
      </c>
      <c r="G64">
        <v>44</v>
      </c>
      <c r="H64">
        <v>41.5</v>
      </c>
      <c r="I64">
        <v>41.5</v>
      </c>
      <c r="J64">
        <v>41.6</v>
      </c>
    </row>
    <row r="65" spans="1:10" x14ac:dyDescent="0.25">
      <c r="A65" s="147">
        <v>16500</v>
      </c>
      <c r="B65">
        <v>16500</v>
      </c>
      <c r="C65">
        <v>0</v>
      </c>
      <c r="D65">
        <v>762</v>
      </c>
      <c r="E65" s="147">
        <v>1832</v>
      </c>
      <c r="F65">
        <v>26</v>
      </c>
      <c r="G65">
        <v>36</v>
      </c>
      <c r="H65">
        <v>22</v>
      </c>
      <c r="I65">
        <v>35</v>
      </c>
      <c r="J65">
        <v>34.4</v>
      </c>
    </row>
    <row r="66" spans="1:10" x14ac:dyDescent="0.25">
      <c r="A66" s="147">
        <v>16550</v>
      </c>
      <c r="B66">
        <v>16550</v>
      </c>
      <c r="C66">
        <v>0</v>
      </c>
      <c r="D66">
        <v>54</v>
      </c>
      <c r="E66" s="147">
        <v>380</v>
      </c>
      <c r="F66">
        <v>19.600000000000001</v>
      </c>
      <c r="G66">
        <v>27</v>
      </c>
      <c r="H66">
        <v>19.600000000000001</v>
      </c>
      <c r="I66">
        <v>26.5</v>
      </c>
      <c r="J66">
        <v>28.5</v>
      </c>
    </row>
    <row r="67" spans="1:10" x14ac:dyDescent="0.25">
      <c r="A67" s="147">
        <v>16600</v>
      </c>
      <c r="B67">
        <v>16600</v>
      </c>
      <c r="C67">
        <v>0</v>
      </c>
      <c r="D67">
        <v>110</v>
      </c>
      <c r="E67" s="147">
        <v>1526</v>
      </c>
      <c r="F67">
        <v>16.5</v>
      </c>
      <c r="G67">
        <v>23</v>
      </c>
      <c r="H67">
        <v>16.2</v>
      </c>
      <c r="I67">
        <v>22</v>
      </c>
      <c r="J67">
        <v>23.8</v>
      </c>
    </row>
    <row r="68" spans="1:10" x14ac:dyDescent="0.25">
      <c r="A68" s="147">
        <v>16650</v>
      </c>
      <c r="B68">
        <v>16650</v>
      </c>
      <c r="C68">
        <v>0</v>
      </c>
      <c r="D68">
        <v>6</v>
      </c>
      <c r="E68" s="147">
        <v>267</v>
      </c>
      <c r="F68">
        <v>18.5</v>
      </c>
      <c r="G68">
        <v>19.5</v>
      </c>
      <c r="H68">
        <v>18.5</v>
      </c>
      <c r="I68">
        <v>19.5</v>
      </c>
      <c r="J68">
        <v>20</v>
      </c>
    </row>
    <row r="69" spans="1:10" x14ac:dyDescent="0.25">
      <c r="A69" s="147">
        <v>16700</v>
      </c>
      <c r="B69">
        <v>16700</v>
      </c>
      <c r="C69">
        <v>0</v>
      </c>
      <c r="D69">
        <v>13</v>
      </c>
      <c r="E69" s="147">
        <v>935</v>
      </c>
      <c r="F69">
        <v>11.8</v>
      </c>
      <c r="G69">
        <v>13</v>
      </c>
      <c r="H69">
        <v>11.8</v>
      </c>
      <c r="I69">
        <v>13</v>
      </c>
      <c r="J69">
        <v>17.100000000000001</v>
      </c>
    </row>
    <row r="70" spans="1:10" x14ac:dyDescent="0.25">
      <c r="A70" s="147">
        <v>16750</v>
      </c>
      <c r="B70">
        <v>16750</v>
      </c>
      <c r="C70">
        <v>0</v>
      </c>
      <c r="D70">
        <v>14</v>
      </c>
      <c r="E70" s="147">
        <v>382</v>
      </c>
      <c r="F70">
        <v>10</v>
      </c>
      <c r="G70">
        <v>12.5</v>
      </c>
      <c r="H70">
        <v>10</v>
      </c>
      <c r="I70">
        <v>12</v>
      </c>
      <c r="J70">
        <v>14.8</v>
      </c>
    </row>
    <row r="71" spans="1:10" x14ac:dyDescent="0.25">
      <c r="A71" s="147">
        <v>16800</v>
      </c>
      <c r="B71">
        <v>16800</v>
      </c>
      <c r="C71">
        <v>0</v>
      </c>
      <c r="D71">
        <v>224</v>
      </c>
      <c r="E71" s="147">
        <v>7356</v>
      </c>
      <c r="F71">
        <v>8.3000000000000007</v>
      </c>
      <c r="G71">
        <v>12</v>
      </c>
      <c r="H71">
        <v>8.3000000000000007</v>
      </c>
      <c r="I71">
        <v>12</v>
      </c>
      <c r="J71">
        <v>12.9</v>
      </c>
    </row>
    <row r="72" spans="1:10" x14ac:dyDescent="0.25">
      <c r="A72" s="147">
        <v>16850</v>
      </c>
      <c r="B72">
        <v>16850</v>
      </c>
      <c r="C72">
        <v>0</v>
      </c>
      <c r="D72">
        <v>1</v>
      </c>
      <c r="E72" s="147">
        <v>83</v>
      </c>
      <c r="F72">
        <v>0</v>
      </c>
      <c r="G72">
        <v>0</v>
      </c>
      <c r="H72">
        <v>0</v>
      </c>
      <c r="I72">
        <v>0</v>
      </c>
      <c r="J72">
        <v>11.2</v>
      </c>
    </row>
    <row r="73" spans="1:10" x14ac:dyDescent="0.25">
      <c r="A73" s="147">
        <v>16900</v>
      </c>
      <c r="B73">
        <v>16900</v>
      </c>
      <c r="C73">
        <v>0</v>
      </c>
      <c r="D73">
        <v>1</v>
      </c>
      <c r="E73" s="147">
        <v>1232</v>
      </c>
      <c r="F73">
        <v>6.1</v>
      </c>
      <c r="G73">
        <v>6.1</v>
      </c>
      <c r="H73">
        <v>6.1</v>
      </c>
      <c r="I73">
        <v>6.1</v>
      </c>
      <c r="J73">
        <v>9.8000000000000007</v>
      </c>
    </row>
    <row r="74" spans="1:10" x14ac:dyDescent="0.25">
      <c r="A74" s="147">
        <v>16950</v>
      </c>
      <c r="B74">
        <v>16950</v>
      </c>
      <c r="C74">
        <v>0</v>
      </c>
      <c r="D74">
        <v>0</v>
      </c>
      <c r="E74" s="147">
        <v>244</v>
      </c>
      <c r="F74">
        <v>0</v>
      </c>
      <c r="G74">
        <v>0</v>
      </c>
      <c r="H74">
        <v>0</v>
      </c>
      <c r="I74">
        <v>0</v>
      </c>
      <c r="J74">
        <v>8.6</v>
      </c>
    </row>
    <row r="75" spans="1:10" x14ac:dyDescent="0.25">
      <c r="A75" s="147">
        <v>17000</v>
      </c>
      <c r="B75">
        <v>17000</v>
      </c>
      <c r="C75">
        <v>0</v>
      </c>
      <c r="D75">
        <v>4</v>
      </c>
      <c r="E75" s="147">
        <v>1153</v>
      </c>
      <c r="F75">
        <v>5.5</v>
      </c>
      <c r="G75">
        <v>5.5</v>
      </c>
      <c r="H75">
        <v>4.9000000000000004</v>
      </c>
      <c r="I75">
        <v>4.9000000000000004</v>
      </c>
      <c r="J75">
        <v>7.5</v>
      </c>
    </row>
    <row r="76" spans="1:10" x14ac:dyDescent="0.25">
      <c r="A76" s="147">
        <v>17050</v>
      </c>
      <c r="B76">
        <v>17050</v>
      </c>
      <c r="C76">
        <v>0</v>
      </c>
      <c r="D76">
        <v>1200</v>
      </c>
      <c r="E76" s="147">
        <v>1269</v>
      </c>
      <c r="F76">
        <v>0</v>
      </c>
      <c r="G76">
        <v>0</v>
      </c>
      <c r="H76">
        <v>0</v>
      </c>
      <c r="I76">
        <v>0</v>
      </c>
      <c r="J76">
        <v>6.7</v>
      </c>
    </row>
    <row r="77" spans="1:10" x14ac:dyDescent="0.25">
      <c r="A77" s="147">
        <v>17100</v>
      </c>
      <c r="B77">
        <v>17100</v>
      </c>
      <c r="C77">
        <v>0</v>
      </c>
      <c r="D77">
        <v>8</v>
      </c>
      <c r="E77" s="147">
        <v>143</v>
      </c>
      <c r="F77">
        <v>0</v>
      </c>
      <c r="G77">
        <v>0</v>
      </c>
      <c r="H77">
        <v>0</v>
      </c>
      <c r="I77">
        <v>0</v>
      </c>
      <c r="J77">
        <v>5.9</v>
      </c>
    </row>
    <row r="78" spans="1:10" x14ac:dyDescent="0.25">
      <c r="A78" s="147">
        <v>17150</v>
      </c>
      <c r="B78">
        <v>17150</v>
      </c>
      <c r="C78">
        <v>0</v>
      </c>
      <c r="D78">
        <v>0</v>
      </c>
      <c r="E78" s="147">
        <v>224</v>
      </c>
      <c r="F78">
        <v>0</v>
      </c>
      <c r="G78">
        <v>0</v>
      </c>
      <c r="H78">
        <v>0</v>
      </c>
      <c r="I78">
        <v>0</v>
      </c>
      <c r="J78">
        <v>5.3</v>
      </c>
    </row>
    <row r="79" spans="1:10" x14ac:dyDescent="0.25">
      <c r="A79" s="147">
        <v>17200</v>
      </c>
      <c r="B79">
        <v>17200</v>
      </c>
      <c r="C79">
        <v>0</v>
      </c>
      <c r="D79">
        <v>0</v>
      </c>
      <c r="E79" s="147">
        <v>919</v>
      </c>
      <c r="F79">
        <v>0</v>
      </c>
      <c r="G79">
        <v>0</v>
      </c>
      <c r="H79">
        <v>0</v>
      </c>
      <c r="I79">
        <v>0</v>
      </c>
      <c r="J79">
        <v>4.7</v>
      </c>
    </row>
    <row r="80" spans="1:10" x14ac:dyDescent="0.25">
      <c r="A80" s="147">
        <v>17250</v>
      </c>
      <c r="B80">
        <v>17250</v>
      </c>
      <c r="C80">
        <v>0</v>
      </c>
      <c r="D80">
        <v>0</v>
      </c>
      <c r="E80" s="147">
        <v>30</v>
      </c>
      <c r="F80">
        <v>0</v>
      </c>
      <c r="G80">
        <v>0</v>
      </c>
      <c r="H80">
        <v>0</v>
      </c>
      <c r="I80">
        <v>0</v>
      </c>
      <c r="J80">
        <v>4.2</v>
      </c>
    </row>
    <row r="81" spans="1:10" x14ac:dyDescent="0.25">
      <c r="A81" s="147">
        <v>17300</v>
      </c>
      <c r="B81">
        <v>17300</v>
      </c>
      <c r="C81">
        <v>0</v>
      </c>
      <c r="D81">
        <v>0</v>
      </c>
      <c r="E81" s="147">
        <v>201</v>
      </c>
      <c r="F81">
        <v>0</v>
      </c>
      <c r="G81">
        <v>0</v>
      </c>
      <c r="H81">
        <v>0</v>
      </c>
      <c r="I81">
        <v>0</v>
      </c>
      <c r="J81">
        <v>3.8</v>
      </c>
    </row>
    <row r="82" spans="1:10" x14ac:dyDescent="0.25">
      <c r="A82" s="147">
        <v>17350</v>
      </c>
      <c r="B82">
        <v>17350</v>
      </c>
      <c r="C82">
        <v>0</v>
      </c>
      <c r="D82">
        <v>0</v>
      </c>
      <c r="E82" s="147">
        <v>72</v>
      </c>
      <c r="F82">
        <v>0</v>
      </c>
      <c r="G82">
        <v>0</v>
      </c>
      <c r="H82">
        <v>0</v>
      </c>
      <c r="I82">
        <v>0</v>
      </c>
      <c r="J82">
        <v>3.4</v>
      </c>
    </row>
    <row r="83" spans="1:10" x14ac:dyDescent="0.25">
      <c r="A83" s="147">
        <v>17400</v>
      </c>
      <c r="B83">
        <v>17400</v>
      </c>
      <c r="C83">
        <v>0</v>
      </c>
      <c r="D83">
        <v>0</v>
      </c>
      <c r="E83" s="147">
        <v>170</v>
      </c>
      <c r="F83">
        <v>0</v>
      </c>
      <c r="G83">
        <v>0</v>
      </c>
      <c r="H83">
        <v>0</v>
      </c>
      <c r="I83">
        <v>0</v>
      </c>
      <c r="J83">
        <v>3</v>
      </c>
    </row>
    <row r="84" spans="1:10" x14ac:dyDescent="0.25">
      <c r="A84" s="147">
        <v>17450</v>
      </c>
      <c r="B84">
        <v>17450</v>
      </c>
      <c r="C84">
        <v>0</v>
      </c>
      <c r="D84">
        <v>8</v>
      </c>
      <c r="E84" s="147">
        <v>93</v>
      </c>
      <c r="F84">
        <v>0</v>
      </c>
      <c r="G84">
        <v>0</v>
      </c>
      <c r="H84">
        <v>0</v>
      </c>
      <c r="I84">
        <v>0</v>
      </c>
      <c r="J84">
        <v>2.7</v>
      </c>
    </row>
    <row r="85" spans="1:10" x14ac:dyDescent="0.25">
      <c r="A85" s="147">
        <v>17500</v>
      </c>
      <c r="B85">
        <v>17500</v>
      </c>
      <c r="C85">
        <v>0</v>
      </c>
      <c r="D85">
        <v>0</v>
      </c>
      <c r="E85" s="147">
        <v>590</v>
      </c>
      <c r="F85">
        <v>0</v>
      </c>
      <c r="G85">
        <v>0</v>
      </c>
      <c r="H85">
        <v>0</v>
      </c>
      <c r="I85">
        <v>0</v>
      </c>
      <c r="J85">
        <v>2.5</v>
      </c>
    </row>
    <row r="86" spans="1:10" x14ac:dyDescent="0.25">
      <c r="A86" s="147">
        <v>17550</v>
      </c>
      <c r="B86">
        <v>17550</v>
      </c>
      <c r="C86">
        <v>0</v>
      </c>
      <c r="D86">
        <v>0</v>
      </c>
      <c r="E86" s="147">
        <v>225</v>
      </c>
      <c r="F86">
        <v>0</v>
      </c>
      <c r="G86">
        <v>0</v>
      </c>
      <c r="H86">
        <v>0</v>
      </c>
      <c r="I86">
        <v>0</v>
      </c>
      <c r="J86">
        <v>2.2000000000000002</v>
      </c>
    </row>
    <row r="87" spans="1:10" x14ac:dyDescent="0.25">
      <c r="A87" s="147">
        <v>17600</v>
      </c>
      <c r="B87">
        <v>17600</v>
      </c>
      <c r="C87">
        <v>0</v>
      </c>
      <c r="D87">
        <v>0</v>
      </c>
      <c r="E87" s="147">
        <v>46</v>
      </c>
      <c r="F87">
        <v>0</v>
      </c>
      <c r="G87">
        <v>0</v>
      </c>
      <c r="H87">
        <v>0</v>
      </c>
      <c r="I87">
        <v>0</v>
      </c>
      <c r="J87">
        <v>2</v>
      </c>
    </row>
    <row r="88" spans="1:10" x14ac:dyDescent="0.25">
      <c r="A88" s="147">
        <v>17650</v>
      </c>
      <c r="B88">
        <v>17650</v>
      </c>
      <c r="C88">
        <v>0</v>
      </c>
      <c r="D88">
        <v>0</v>
      </c>
      <c r="E88" s="147">
        <v>81</v>
      </c>
      <c r="F88">
        <v>0</v>
      </c>
      <c r="G88">
        <v>0</v>
      </c>
      <c r="H88">
        <v>0</v>
      </c>
      <c r="I88">
        <v>0</v>
      </c>
      <c r="J88">
        <v>1.8</v>
      </c>
    </row>
    <row r="89" spans="1:10" x14ac:dyDescent="0.25">
      <c r="A89" s="147">
        <v>17700</v>
      </c>
      <c r="B89">
        <v>17700</v>
      </c>
      <c r="C89">
        <v>0</v>
      </c>
      <c r="D89">
        <v>0</v>
      </c>
      <c r="E89" s="147">
        <v>27</v>
      </c>
      <c r="F89">
        <v>0</v>
      </c>
      <c r="G89">
        <v>0</v>
      </c>
      <c r="H89">
        <v>0</v>
      </c>
      <c r="I89">
        <v>0</v>
      </c>
      <c r="J89">
        <v>1.7</v>
      </c>
    </row>
    <row r="90" spans="1:10" x14ac:dyDescent="0.25">
      <c r="A90" s="147">
        <v>17750</v>
      </c>
      <c r="B90">
        <v>17750</v>
      </c>
      <c r="C90">
        <v>0</v>
      </c>
      <c r="D90">
        <v>0</v>
      </c>
      <c r="E90" s="147">
        <v>70</v>
      </c>
      <c r="F90">
        <v>0</v>
      </c>
      <c r="G90">
        <v>0</v>
      </c>
      <c r="H90">
        <v>0</v>
      </c>
      <c r="I90">
        <v>0</v>
      </c>
      <c r="J90">
        <v>1.5</v>
      </c>
    </row>
    <row r="91" spans="1:10" x14ac:dyDescent="0.25">
      <c r="A91" s="147">
        <v>17800</v>
      </c>
      <c r="B91">
        <v>17800</v>
      </c>
      <c r="C91">
        <v>0</v>
      </c>
      <c r="D91">
        <v>0</v>
      </c>
      <c r="E91" s="147">
        <v>123</v>
      </c>
      <c r="F91">
        <v>0</v>
      </c>
      <c r="G91">
        <v>0</v>
      </c>
      <c r="H91">
        <v>0</v>
      </c>
      <c r="I91">
        <v>0</v>
      </c>
      <c r="J91">
        <v>1.4</v>
      </c>
    </row>
    <row r="92" spans="1:10" x14ac:dyDescent="0.25">
      <c r="A92" s="147">
        <v>17850</v>
      </c>
      <c r="B92">
        <v>17850</v>
      </c>
      <c r="C92">
        <v>0</v>
      </c>
      <c r="D92">
        <v>0</v>
      </c>
      <c r="E92" s="147">
        <v>27</v>
      </c>
      <c r="F92">
        <v>0</v>
      </c>
      <c r="G92">
        <v>0</v>
      </c>
      <c r="H92">
        <v>0</v>
      </c>
      <c r="I92">
        <v>0</v>
      </c>
      <c r="J92">
        <v>1.3</v>
      </c>
    </row>
    <row r="93" spans="1:10" x14ac:dyDescent="0.25">
      <c r="A93" s="147">
        <v>17900</v>
      </c>
      <c r="B93">
        <v>17900</v>
      </c>
      <c r="C93">
        <v>0</v>
      </c>
      <c r="D93">
        <v>0</v>
      </c>
      <c r="E93" s="147">
        <v>20</v>
      </c>
      <c r="F93">
        <v>0</v>
      </c>
      <c r="G93">
        <v>0</v>
      </c>
      <c r="H93">
        <v>0</v>
      </c>
      <c r="I93">
        <v>0</v>
      </c>
      <c r="J93">
        <v>1.2</v>
      </c>
    </row>
    <row r="94" spans="1:10" x14ac:dyDescent="0.25">
      <c r="A94" s="147">
        <v>17950</v>
      </c>
      <c r="B94">
        <v>17950</v>
      </c>
      <c r="C94">
        <v>0</v>
      </c>
      <c r="D94">
        <v>0</v>
      </c>
      <c r="E94" s="147">
        <v>0</v>
      </c>
      <c r="F94">
        <v>0</v>
      </c>
      <c r="G94">
        <v>0</v>
      </c>
      <c r="H94">
        <v>0</v>
      </c>
      <c r="I94">
        <v>0</v>
      </c>
      <c r="J94">
        <v>1.1000000000000001</v>
      </c>
    </row>
    <row r="95" spans="1:10" x14ac:dyDescent="0.25">
      <c r="A95" t="s">
        <v>146</v>
      </c>
      <c r="B95">
        <v>18000</v>
      </c>
      <c r="C95">
        <v>0</v>
      </c>
      <c r="D95">
        <v>0</v>
      </c>
      <c r="E95">
        <v>170</v>
      </c>
      <c r="F95">
        <v>0</v>
      </c>
      <c r="G95">
        <v>0</v>
      </c>
      <c r="H95">
        <v>0</v>
      </c>
      <c r="I95">
        <v>0</v>
      </c>
      <c r="J95">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70C77-E8DB-4149-80FD-DA7D414822FE}">
  <dimension ref="A1:J95"/>
  <sheetViews>
    <sheetView workbookViewId="0"/>
  </sheetViews>
  <sheetFormatPr baseColWidth="10" defaultColWidth="9.140625" defaultRowHeight="15" x14ac:dyDescent="0.25"/>
  <sheetData>
    <row r="1" spans="1:10" x14ac:dyDescent="0.25">
      <c r="A1" s="198" t="s">
        <v>802</v>
      </c>
      <c r="B1" s="198" t="s">
        <v>803</v>
      </c>
      <c r="C1" s="198" t="s">
        <v>804</v>
      </c>
      <c r="D1" s="198" t="s">
        <v>805</v>
      </c>
      <c r="E1" s="198" t="s">
        <v>806</v>
      </c>
      <c r="F1" s="198" t="s">
        <v>807</v>
      </c>
      <c r="G1" s="198" t="s">
        <v>808</v>
      </c>
      <c r="H1" s="198" t="s">
        <v>809</v>
      </c>
      <c r="I1" s="198" t="s">
        <v>810</v>
      </c>
      <c r="J1" s="198" t="s">
        <v>811</v>
      </c>
    </row>
    <row r="2" spans="1:10" x14ac:dyDescent="0.25">
      <c r="A2" s="147">
        <v>11000</v>
      </c>
      <c r="B2">
        <v>11000</v>
      </c>
      <c r="C2">
        <v>0</v>
      </c>
      <c r="D2">
        <v>110</v>
      </c>
      <c r="E2" s="147">
        <v>443</v>
      </c>
      <c r="F2">
        <v>1.6</v>
      </c>
      <c r="G2">
        <v>1.9</v>
      </c>
      <c r="H2">
        <v>1.2</v>
      </c>
      <c r="I2">
        <v>1.2</v>
      </c>
      <c r="J2">
        <v>1.3</v>
      </c>
    </row>
    <row r="3" spans="1:10" x14ac:dyDescent="0.25">
      <c r="A3" s="147">
        <v>11200</v>
      </c>
      <c r="B3">
        <v>11200</v>
      </c>
      <c r="C3">
        <v>0</v>
      </c>
      <c r="D3">
        <v>0</v>
      </c>
      <c r="E3" s="147">
        <v>122</v>
      </c>
      <c r="F3">
        <v>0</v>
      </c>
      <c r="G3">
        <v>0</v>
      </c>
      <c r="H3">
        <v>0</v>
      </c>
      <c r="I3">
        <v>0</v>
      </c>
      <c r="J3">
        <v>1.6</v>
      </c>
    </row>
    <row r="4" spans="1:10" x14ac:dyDescent="0.25">
      <c r="A4" s="147">
        <v>11400</v>
      </c>
      <c r="B4">
        <v>11400</v>
      </c>
      <c r="C4">
        <v>0</v>
      </c>
      <c r="D4">
        <v>0</v>
      </c>
      <c r="E4" s="147">
        <v>148</v>
      </c>
      <c r="F4">
        <v>0</v>
      </c>
      <c r="G4">
        <v>0</v>
      </c>
      <c r="H4">
        <v>0</v>
      </c>
      <c r="I4">
        <v>0</v>
      </c>
      <c r="J4">
        <v>1.8</v>
      </c>
    </row>
    <row r="5" spans="1:10" x14ac:dyDescent="0.25">
      <c r="A5" s="147">
        <v>11600</v>
      </c>
      <c r="B5">
        <v>11600</v>
      </c>
      <c r="C5">
        <v>0</v>
      </c>
      <c r="D5">
        <v>0</v>
      </c>
      <c r="E5" s="147">
        <v>57</v>
      </c>
      <c r="F5">
        <v>0</v>
      </c>
      <c r="G5">
        <v>0</v>
      </c>
      <c r="H5">
        <v>0</v>
      </c>
      <c r="I5">
        <v>0</v>
      </c>
      <c r="J5">
        <v>2.1</v>
      </c>
    </row>
    <row r="6" spans="1:10" x14ac:dyDescent="0.25">
      <c r="A6" s="147">
        <v>11800</v>
      </c>
      <c r="B6">
        <v>11800</v>
      </c>
      <c r="C6">
        <v>0</v>
      </c>
      <c r="D6">
        <v>0</v>
      </c>
      <c r="E6" s="147">
        <v>89</v>
      </c>
      <c r="F6">
        <v>0</v>
      </c>
      <c r="G6">
        <v>0</v>
      </c>
      <c r="H6">
        <v>0</v>
      </c>
      <c r="I6">
        <v>0</v>
      </c>
      <c r="J6">
        <v>2.5</v>
      </c>
    </row>
    <row r="7" spans="1:10" x14ac:dyDescent="0.25">
      <c r="A7" s="147">
        <v>12000</v>
      </c>
      <c r="B7">
        <v>12000</v>
      </c>
      <c r="C7">
        <v>0</v>
      </c>
      <c r="D7">
        <v>0</v>
      </c>
      <c r="E7" s="147">
        <v>1631</v>
      </c>
      <c r="F7">
        <v>0</v>
      </c>
      <c r="G7">
        <v>0</v>
      </c>
      <c r="H7">
        <v>0</v>
      </c>
      <c r="I7">
        <v>0</v>
      </c>
      <c r="J7">
        <v>2.9</v>
      </c>
    </row>
    <row r="8" spans="1:10" x14ac:dyDescent="0.25">
      <c r="A8" s="147">
        <v>12200</v>
      </c>
      <c r="B8">
        <v>12200</v>
      </c>
      <c r="C8">
        <v>0</v>
      </c>
      <c r="D8">
        <v>0</v>
      </c>
      <c r="E8" s="147">
        <v>515</v>
      </c>
      <c r="F8">
        <v>0</v>
      </c>
      <c r="G8">
        <v>0</v>
      </c>
      <c r="H8">
        <v>0</v>
      </c>
      <c r="I8">
        <v>0</v>
      </c>
      <c r="J8">
        <v>3.3</v>
      </c>
    </row>
    <row r="9" spans="1:10" x14ac:dyDescent="0.25">
      <c r="A9" s="147">
        <v>12400</v>
      </c>
      <c r="B9">
        <v>12400</v>
      </c>
      <c r="C9">
        <v>0</v>
      </c>
      <c r="D9">
        <v>17</v>
      </c>
      <c r="E9" s="147">
        <v>288</v>
      </c>
      <c r="F9">
        <v>4</v>
      </c>
      <c r="G9">
        <v>4</v>
      </c>
      <c r="H9">
        <v>3.8</v>
      </c>
      <c r="I9">
        <v>3.8</v>
      </c>
      <c r="J9">
        <v>3.9</v>
      </c>
    </row>
    <row r="10" spans="1:10" x14ac:dyDescent="0.25">
      <c r="A10" s="147">
        <v>12600</v>
      </c>
      <c r="B10">
        <v>12600</v>
      </c>
      <c r="C10">
        <v>0</v>
      </c>
      <c r="D10">
        <v>50</v>
      </c>
      <c r="E10" s="147">
        <v>1402</v>
      </c>
      <c r="F10">
        <v>5</v>
      </c>
      <c r="G10">
        <v>5</v>
      </c>
      <c r="H10">
        <v>5</v>
      </c>
      <c r="I10">
        <v>5</v>
      </c>
      <c r="J10">
        <v>4.5</v>
      </c>
    </row>
    <row r="11" spans="1:10" x14ac:dyDescent="0.25">
      <c r="A11" s="147">
        <v>12800</v>
      </c>
      <c r="B11">
        <v>12800</v>
      </c>
      <c r="C11">
        <v>0</v>
      </c>
      <c r="D11">
        <v>0</v>
      </c>
      <c r="E11" s="147">
        <v>1014</v>
      </c>
      <c r="F11">
        <v>0</v>
      </c>
      <c r="G11">
        <v>0</v>
      </c>
      <c r="H11">
        <v>0</v>
      </c>
      <c r="I11">
        <v>0</v>
      </c>
      <c r="J11">
        <v>5.2</v>
      </c>
    </row>
    <row r="12" spans="1:10" x14ac:dyDescent="0.25">
      <c r="A12" s="147">
        <v>13000</v>
      </c>
      <c r="B12">
        <v>13000</v>
      </c>
      <c r="C12">
        <v>0</v>
      </c>
      <c r="D12">
        <v>10</v>
      </c>
      <c r="E12" s="147">
        <v>2972</v>
      </c>
      <c r="F12">
        <v>0</v>
      </c>
      <c r="G12">
        <v>0</v>
      </c>
      <c r="H12">
        <v>0</v>
      </c>
      <c r="I12">
        <v>0</v>
      </c>
      <c r="J12">
        <v>6.1</v>
      </c>
    </row>
    <row r="13" spans="1:10" x14ac:dyDescent="0.25">
      <c r="A13" s="147">
        <v>13200</v>
      </c>
      <c r="B13">
        <v>13200</v>
      </c>
      <c r="C13">
        <v>0</v>
      </c>
      <c r="D13">
        <v>15</v>
      </c>
      <c r="E13" s="147">
        <v>1063</v>
      </c>
      <c r="F13">
        <v>10</v>
      </c>
      <c r="G13">
        <v>10</v>
      </c>
      <c r="H13">
        <v>6.9</v>
      </c>
      <c r="I13">
        <v>6.9</v>
      </c>
      <c r="J13">
        <v>7.1</v>
      </c>
    </row>
    <row r="14" spans="1:10" x14ac:dyDescent="0.25">
      <c r="A14" s="147">
        <v>13400</v>
      </c>
      <c r="B14">
        <v>13400</v>
      </c>
      <c r="C14">
        <v>0</v>
      </c>
      <c r="D14">
        <v>163</v>
      </c>
      <c r="E14" s="147">
        <v>1733</v>
      </c>
      <c r="F14">
        <v>8.5</v>
      </c>
      <c r="G14">
        <v>8.6999999999999993</v>
      </c>
      <c r="H14">
        <v>8</v>
      </c>
      <c r="I14">
        <v>8</v>
      </c>
      <c r="J14">
        <v>8.1999999999999993</v>
      </c>
    </row>
    <row r="15" spans="1:10" x14ac:dyDescent="0.25">
      <c r="A15" s="147">
        <v>13600</v>
      </c>
      <c r="B15">
        <v>13600</v>
      </c>
      <c r="C15">
        <v>0</v>
      </c>
      <c r="D15">
        <v>515</v>
      </c>
      <c r="E15" s="147">
        <v>2074</v>
      </c>
      <c r="F15">
        <v>0</v>
      </c>
      <c r="G15">
        <v>0</v>
      </c>
      <c r="H15">
        <v>0</v>
      </c>
      <c r="I15">
        <v>0</v>
      </c>
      <c r="J15">
        <v>9.4</v>
      </c>
    </row>
    <row r="16" spans="1:10" x14ac:dyDescent="0.25">
      <c r="A16" s="147">
        <v>13700</v>
      </c>
      <c r="B16">
        <v>13700</v>
      </c>
      <c r="C16">
        <v>0</v>
      </c>
      <c r="D16">
        <v>0</v>
      </c>
      <c r="E16" s="147">
        <v>0</v>
      </c>
      <c r="F16">
        <v>0</v>
      </c>
      <c r="G16">
        <v>0</v>
      </c>
      <c r="H16">
        <v>0</v>
      </c>
      <c r="I16">
        <v>0</v>
      </c>
      <c r="J16">
        <v>10.199999999999999</v>
      </c>
    </row>
    <row r="17" spans="1:10" x14ac:dyDescent="0.25">
      <c r="A17" s="147">
        <v>13800</v>
      </c>
      <c r="B17">
        <v>13800</v>
      </c>
      <c r="C17">
        <v>0</v>
      </c>
      <c r="D17">
        <v>11</v>
      </c>
      <c r="E17" s="147">
        <v>800</v>
      </c>
      <c r="F17">
        <v>16</v>
      </c>
      <c r="G17">
        <v>16</v>
      </c>
      <c r="H17">
        <v>12</v>
      </c>
      <c r="I17">
        <v>12</v>
      </c>
      <c r="J17">
        <v>11.1</v>
      </c>
    </row>
    <row r="18" spans="1:10" x14ac:dyDescent="0.25">
      <c r="A18" s="147">
        <v>14000</v>
      </c>
      <c r="B18">
        <v>14000</v>
      </c>
      <c r="C18">
        <v>0</v>
      </c>
      <c r="D18">
        <v>28</v>
      </c>
      <c r="E18" s="147">
        <v>1771</v>
      </c>
      <c r="F18">
        <v>18</v>
      </c>
      <c r="G18">
        <v>18</v>
      </c>
      <c r="H18">
        <v>14</v>
      </c>
      <c r="I18">
        <v>14</v>
      </c>
      <c r="J18">
        <v>13.3</v>
      </c>
    </row>
    <row r="19" spans="1:10" x14ac:dyDescent="0.25">
      <c r="A19" s="147">
        <v>14100</v>
      </c>
      <c r="B19">
        <v>14100</v>
      </c>
      <c r="C19">
        <v>0</v>
      </c>
      <c r="D19">
        <v>104</v>
      </c>
      <c r="E19" s="147">
        <v>337</v>
      </c>
      <c r="F19">
        <v>21.6</v>
      </c>
      <c r="G19">
        <v>22.2</v>
      </c>
      <c r="H19">
        <v>16.5</v>
      </c>
      <c r="I19">
        <v>16.5</v>
      </c>
      <c r="J19">
        <v>14.7</v>
      </c>
    </row>
    <row r="20" spans="1:10" x14ac:dyDescent="0.25">
      <c r="A20" s="147">
        <v>14200</v>
      </c>
      <c r="B20">
        <v>14200</v>
      </c>
      <c r="C20">
        <v>0</v>
      </c>
      <c r="D20">
        <v>646</v>
      </c>
      <c r="E20" s="147">
        <v>1542</v>
      </c>
      <c r="F20">
        <v>21.7</v>
      </c>
      <c r="G20">
        <v>21.7</v>
      </c>
      <c r="H20">
        <v>17.100000000000001</v>
      </c>
      <c r="I20">
        <v>17.100000000000001</v>
      </c>
      <c r="J20">
        <v>16.3</v>
      </c>
    </row>
    <row r="21" spans="1:10" x14ac:dyDescent="0.25">
      <c r="A21" s="147">
        <v>14300</v>
      </c>
      <c r="B21">
        <v>14300</v>
      </c>
      <c r="C21">
        <v>0</v>
      </c>
      <c r="D21">
        <v>0</v>
      </c>
      <c r="E21" s="147">
        <v>259</v>
      </c>
      <c r="F21">
        <v>0</v>
      </c>
      <c r="G21">
        <v>0</v>
      </c>
      <c r="H21">
        <v>0</v>
      </c>
      <c r="I21">
        <v>0</v>
      </c>
      <c r="J21">
        <v>18.2</v>
      </c>
    </row>
    <row r="22" spans="1:10" x14ac:dyDescent="0.25">
      <c r="A22" s="147">
        <v>14350</v>
      </c>
      <c r="B22">
        <v>14350</v>
      </c>
      <c r="C22">
        <v>0</v>
      </c>
      <c r="D22">
        <v>127</v>
      </c>
      <c r="E22" s="147">
        <v>272</v>
      </c>
      <c r="F22">
        <v>25.5</v>
      </c>
      <c r="G22">
        <v>25.5</v>
      </c>
      <c r="H22">
        <v>25.5</v>
      </c>
      <c r="I22">
        <v>25.5</v>
      </c>
      <c r="J22">
        <v>19.3</v>
      </c>
    </row>
    <row r="23" spans="1:10" x14ac:dyDescent="0.25">
      <c r="A23" s="147">
        <v>14400</v>
      </c>
      <c r="B23">
        <v>14400</v>
      </c>
      <c r="C23">
        <v>0</v>
      </c>
      <c r="D23">
        <v>1007</v>
      </c>
      <c r="E23" s="147">
        <v>10858</v>
      </c>
      <c r="F23">
        <v>26</v>
      </c>
      <c r="G23">
        <v>26</v>
      </c>
      <c r="H23">
        <v>20.5</v>
      </c>
      <c r="I23">
        <v>20.5</v>
      </c>
      <c r="J23">
        <v>20.5</v>
      </c>
    </row>
    <row r="24" spans="1:10" x14ac:dyDescent="0.25">
      <c r="A24" s="147">
        <v>14450</v>
      </c>
      <c r="B24">
        <v>14450</v>
      </c>
      <c r="C24">
        <v>0</v>
      </c>
      <c r="D24">
        <v>1</v>
      </c>
      <c r="E24" s="147">
        <v>110</v>
      </c>
      <c r="F24">
        <v>0</v>
      </c>
      <c r="G24">
        <v>0</v>
      </c>
      <c r="H24">
        <v>0</v>
      </c>
      <c r="I24">
        <v>0</v>
      </c>
      <c r="J24">
        <v>21.9</v>
      </c>
    </row>
    <row r="25" spans="1:10" x14ac:dyDescent="0.25">
      <c r="A25" s="147">
        <v>14500</v>
      </c>
      <c r="B25">
        <v>14500</v>
      </c>
      <c r="C25">
        <v>0</v>
      </c>
      <c r="D25">
        <v>81</v>
      </c>
      <c r="E25" s="147">
        <v>1509</v>
      </c>
      <c r="F25">
        <v>40</v>
      </c>
      <c r="G25">
        <v>42.5</v>
      </c>
      <c r="H25">
        <v>24</v>
      </c>
      <c r="I25">
        <v>24</v>
      </c>
      <c r="J25">
        <v>23.4</v>
      </c>
    </row>
    <row r="26" spans="1:10" x14ac:dyDescent="0.25">
      <c r="A26" s="147">
        <v>14550</v>
      </c>
      <c r="B26">
        <v>14550</v>
      </c>
      <c r="C26">
        <v>0</v>
      </c>
      <c r="D26">
        <v>76</v>
      </c>
      <c r="E26" s="147">
        <v>478</v>
      </c>
      <c r="F26">
        <v>34</v>
      </c>
      <c r="G26">
        <v>34</v>
      </c>
      <c r="H26">
        <v>34</v>
      </c>
      <c r="I26">
        <v>34</v>
      </c>
      <c r="J26">
        <v>25</v>
      </c>
    </row>
    <row r="27" spans="1:10" x14ac:dyDescent="0.25">
      <c r="A27" s="147">
        <v>14600</v>
      </c>
      <c r="B27">
        <v>14600</v>
      </c>
      <c r="C27">
        <v>0</v>
      </c>
      <c r="D27">
        <v>4</v>
      </c>
      <c r="E27" s="147">
        <v>436</v>
      </c>
      <c r="F27">
        <v>43</v>
      </c>
      <c r="G27">
        <v>43</v>
      </c>
      <c r="H27">
        <v>32</v>
      </c>
      <c r="I27">
        <v>32</v>
      </c>
      <c r="J27">
        <v>26.8</v>
      </c>
    </row>
    <row r="28" spans="1:10" x14ac:dyDescent="0.25">
      <c r="A28" s="147">
        <v>14650</v>
      </c>
      <c r="B28">
        <v>14650</v>
      </c>
      <c r="C28">
        <v>0</v>
      </c>
      <c r="D28">
        <v>21</v>
      </c>
      <c r="E28" s="147">
        <v>434</v>
      </c>
      <c r="F28">
        <v>50.5</v>
      </c>
      <c r="G28">
        <v>50.5</v>
      </c>
      <c r="H28">
        <v>50.5</v>
      </c>
      <c r="I28">
        <v>50.5</v>
      </c>
      <c r="J28">
        <v>28.8</v>
      </c>
    </row>
    <row r="29" spans="1:10" x14ac:dyDescent="0.25">
      <c r="A29" s="147">
        <v>14700</v>
      </c>
      <c r="B29">
        <v>14700</v>
      </c>
      <c r="C29">
        <v>0</v>
      </c>
      <c r="D29">
        <v>4</v>
      </c>
      <c r="E29" s="147">
        <v>1704</v>
      </c>
      <c r="F29">
        <v>0</v>
      </c>
      <c r="G29">
        <v>0</v>
      </c>
      <c r="H29">
        <v>0</v>
      </c>
      <c r="I29">
        <v>0</v>
      </c>
      <c r="J29">
        <v>31</v>
      </c>
    </row>
    <row r="30" spans="1:10" x14ac:dyDescent="0.25">
      <c r="A30" s="147">
        <v>14750</v>
      </c>
      <c r="B30">
        <v>14750</v>
      </c>
      <c r="C30">
        <v>0</v>
      </c>
      <c r="D30">
        <v>42</v>
      </c>
      <c r="E30" s="147">
        <v>805</v>
      </c>
      <c r="F30">
        <v>38</v>
      </c>
      <c r="G30">
        <v>38</v>
      </c>
      <c r="H30">
        <v>38</v>
      </c>
      <c r="I30">
        <v>38</v>
      </c>
      <c r="J30">
        <v>33.4</v>
      </c>
    </row>
    <row r="31" spans="1:10" x14ac:dyDescent="0.25">
      <c r="A31" s="147">
        <v>14800</v>
      </c>
      <c r="B31">
        <v>14800</v>
      </c>
      <c r="C31">
        <v>0</v>
      </c>
      <c r="D31">
        <v>202</v>
      </c>
      <c r="E31" s="147">
        <v>1040</v>
      </c>
      <c r="F31">
        <v>58.5</v>
      </c>
      <c r="G31">
        <v>58.5</v>
      </c>
      <c r="H31">
        <v>34.5</v>
      </c>
      <c r="I31">
        <v>35</v>
      </c>
      <c r="J31">
        <v>36.200000000000003</v>
      </c>
    </row>
    <row r="32" spans="1:10" x14ac:dyDescent="0.25">
      <c r="A32" s="147">
        <v>14850</v>
      </c>
      <c r="B32">
        <v>14850</v>
      </c>
      <c r="C32">
        <v>0</v>
      </c>
      <c r="D32">
        <v>4</v>
      </c>
      <c r="E32" s="147">
        <v>98</v>
      </c>
      <c r="F32">
        <v>45</v>
      </c>
      <c r="G32">
        <v>45</v>
      </c>
      <c r="H32">
        <v>45</v>
      </c>
      <c r="I32">
        <v>45</v>
      </c>
      <c r="J32">
        <v>39.200000000000003</v>
      </c>
    </row>
    <row r="33" spans="1:10" x14ac:dyDescent="0.25">
      <c r="A33" s="147">
        <v>14900</v>
      </c>
      <c r="B33">
        <v>14900</v>
      </c>
      <c r="C33">
        <v>0</v>
      </c>
      <c r="D33">
        <v>2109</v>
      </c>
      <c r="E33" s="147">
        <v>10725</v>
      </c>
      <c r="F33">
        <v>71</v>
      </c>
      <c r="G33">
        <v>76.5</v>
      </c>
      <c r="H33">
        <v>42.5</v>
      </c>
      <c r="I33">
        <v>42.5</v>
      </c>
      <c r="J33">
        <v>42.5</v>
      </c>
    </row>
    <row r="34" spans="1:10" x14ac:dyDescent="0.25">
      <c r="A34" s="147">
        <v>14950</v>
      </c>
      <c r="B34">
        <v>14950</v>
      </c>
      <c r="C34">
        <v>0</v>
      </c>
      <c r="D34">
        <v>34</v>
      </c>
      <c r="E34" s="147">
        <v>420</v>
      </c>
      <c r="F34">
        <v>83</v>
      </c>
      <c r="G34">
        <v>83</v>
      </c>
      <c r="H34">
        <v>50</v>
      </c>
      <c r="I34">
        <v>50</v>
      </c>
      <c r="J34">
        <v>46.2</v>
      </c>
    </row>
    <row r="35" spans="1:10" x14ac:dyDescent="0.25">
      <c r="A35" s="147">
        <v>15000</v>
      </c>
      <c r="B35">
        <v>15000</v>
      </c>
      <c r="C35">
        <v>0</v>
      </c>
      <c r="D35">
        <v>656</v>
      </c>
      <c r="E35" s="147">
        <v>3410</v>
      </c>
      <c r="F35">
        <v>87.5</v>
      </c>
      <c r="G35">
        <v>92</v>
      </c>
      <c r="H35">
        <v>49</v>
      </c>
      <c r="I35">
        <v>51</v>
      </c>
      <c r="J35">
        <v>50.3</v>
      </c>
    </row>
    <row r="36" spans="1:10" x14ac:dyDescent="0.25">
      <c r="A36" s="147">
        <v>15050</v>
      </c>
      <c r="B36">
        <v>15050</v>
      </c>
      <c r="C36">
        <v>0</v>
      </c>
      <c r="D36">
        <v>17</v>
      </c>
      <c r="E36" s="147">
        <v>449</v>
      </c>
      <c r="F36">
        <v>56</v>
      </c>
      <c r="G36">
        <v>56</v>
      </c>
      <c r="H36">
        <v>56</v>
      </c>
      <c r="I36">
        <v>56</v>
      </c>
      <c r="J36">
        <v>54.9</v>
      </c>
    </row>
    <row r="37" spans="1:10" x14ac:dyDescent="0.25">
      <c r="A37" s="147">
        <v>15100</v>
      </c>
      <c r="B37">
        <v>15100</v>
      </c>
      <c r="C37">
        <v>0</v>
      </c>
      <c r="D37">
        <v>468</v>
      </c>
      <c r="E37" s="147">
        <v>1411</v>
      </c>
      <c r="F37">
        <v>109</v>
      </c>
      <c r="G37">
        <v>109</v>
      </c>
      <c r="H37">
        <v>62</v>
      </c>
      <c r="I37">
        <v>62</v>
      </c>
      <c r="J37">
        <v>59.9</v>
      </c>
    </row>
    <row r="38" spans="1:10" x14ac:dyDescent="0.25">
      <c r="A38" s="147">
        <v>15150</v>
      </c>
      <c r="B38">
        <v>15150</v>
      </c>
      <c r="C38">
        <v>0</v>
      </c>
      <c r="D38">
        <v>77</v>
      </c>
      <c r="E38" s="147">
        <v>353</v>
      </c>
      <c r="F38">
        <v>74.5</v>
      </c>
      <c r="G38">
        <v>74.5</v>
      </c>
      <c r="H38">
        <v>74.5</v>
      </c>
      <c r="I38">
        <v>74.5</v>
      </c>
      <c r="J38">
        <v>65.400000000000006</v>
      </c>
    </row>
    <row r="39" spans="1:10" x14ac:dyDescent="0.25">
      <c r="A39" s="147">
        <v>15200</v>
      </c>
      <c r="B39">
        <v>15200</v>
      </c>
      <c r="C39">
        <v>0</v>
      </c>
      <c r="D39">
        <v>40</v>
      </c>
      <c r="E39" s="147">
        <v>4062</v>
      </c>
      <c r="F39">
        <v>127</v>
      </c>
      <c r="G39">
        <v>127</v>
      </c>
      <c r="H39">
        <v>83</v>
      </c>
      <c r="I39">
        <v>88</v>
      </c>
      <c r="J39">
        <v>71.5</v>
      </c>
    </row>
    <row r="40" spans="1:10" x14ac:dyDescent="0.25">
      <c r="A40" s="147">
        <v>15250</v>
      </c>
      <c r="B40">
        <v>15250</v>
      </c>
      <c r="C40">
        <v>0</v>
      </c>
      <c r="D40">
        <v>27</v>
      </c>
      <c r="E40" s="147">
        <v>425</v>
      </c>
      <c r="F40">
        <v>91.5</v>
      </c>
      <c r="G40">
        <v>91.5</v>
      </c>
      <c r="H40">
        <v>79</v>
      </c>
      <c r="I40">
        <v>79</v>
      </c>
      <c r="J40">
        <v>78.3</v>
      </c>
    </row>
    <row r="41" spans="1:10" x14ac:dyDescent="0.25">
      <c r="A41" s="147">
        <v>15300</v>
      </c>
      <c r="B41">
        <v>15300</v>
      </c>
      <c r="C41">
        <v>0</v>
      </c>
      <c r="D41">
        <v>1040</v>
      </c>
      <c r="E41" s="147">
        <v>7435</v>
      </c>
      <c r="F41">
        <v>101</v>
      </c>
      <c r="G41">
        <v>102</v>
      </c>
      <c r="H41">
        <v>86</v>
      </c>
      <c r="I41">
        <v>86</v>
      </c>
      <c r="J41">
        <v>85.7</v>
      </c>
    </row>
    <row r="42" spans="1:10" x14ac:dyDescent="0.25">
      <c r="A42" s="147">
        <v>15350</v>
      </c>
      <c r="B42">
        <v>15350</v>
      </c>
      <c r="C42">
        <v>0</v>
      </c>
      <c r="D42">
        <v>201</v>
      </c>
      <c r="E42" s="147">
        <v>11516</v>
      </c>
      <c r="F42">
        <v>162</v>
      </c>
      <c r="G42">
        <v>162</v>
      </c>
      <c r="H42">
        <v>162</v>
      </c>
      <c r="I42">
        <v>162</v>
      </c>
      <c r="J42">
        <v>93.8</v>
      </c>
    </row>
    <row r="43" spans="1:10" x14ac:dyDescent="0.25">
      <c r="A43" s="147">
        <v>15400</v>
      </c>
      <c r="B43">
        <v>15400</v>
      </c>
      <c r="C43">
        <v>0</v>
      </c>
      <c r="D43">
        <v>523</v>
      </c>
      <c r="E43" s="147">
        <v>2393</v>
      </c>
      <c r="F43">
        <v>168</v>
      </c>
      <c r="G43">
        <v>174</v>
      </c>
      <c r="H43">
        <v>105</v>
      </c>
      <c r="I43">
        <v>105</v>
      </c>
      <c r="J43">
        <v>102.8</v>
      </c>
    </row>
    <row r="44" spans="1:10" x14ac:dyDescent="0.25">
      <c r="A44" s="147">
        <v>15450</v>
      </c>
      <c r="B44">
        <v>15450</v>
      </c>
      <c r="C44">
        <v>0</v>
      </c>
      <c r="D44">
        <v>36</v>
      </c>
      <c r="E44" s="147">
        <v>444</v>
      </c>
      <c r="F44">
        <v>131.5</v>
      </c>
      <c r="G44">
        <v>132.5</v>
      </c>
      <c r="H44">
        <v>131.5</v>
      </c>
      <c r="I44">
        <v>132.5</v>
      </c>
      <c r="J44">
        <v>112.6</v>
      </c>
    </row>
    <row r="45" spans="1:10" x14ac:dyDescent="0.25">
      <c r="A45" s="147">
        <v>15500</v>
      </c>
      <c r="B45">
        <v>15500</v>
      </c>
      <c r="C45">
        <v>0</v>
      </c>
      <c r="D45">
        <v>178</v>
      </c>
      <c r="E45" s="147">
        <v>2285</v>
      </c>
      <c r="F45">
        <v>204</v>
      </c>
      <c r="G45">
        <v>211</v>
      </c>
      <c r="H45">
        <v>141</v>
      </c>
      <c r="I45">
        <v>155</v>
      </c>
      <c r="J45">
        <v>123.4</v>
      </c>
    </row>
    <row r="46" spans="1:10" x14ac:dyDescent="0.25">
      <c r="A46" s="147">
        <v>15550</v>
      </c>
      <c r="B46">
        <v>15550</v>
      </c>
      <c r="C46">
        <v>0</v>
      </c>
      <c r="D46">
        <v>6</v>
      </c>
      <c r="E46" s="147">
        <v>126</v>
      </c>
      <c r="F46">
        <v>205</v>
      </c>
      <c r="G46">
        <v>205</v>
      </c>
      <c r="H46">
        <v>157</v>
      </c>
      <c r="I46">
        <v>157</v>
      </c>
      <c r="J46">
        <v>135.19999999999999</v>
      </c>
    </row>
    <row r="47" spans="1:10" x14ac:dyDescent="0.25">
      <c r="A47" s="147">
        <v>15600</v>
      </c>
      <c r="B47">
        <v>15600</v>
      </c>
      <c r="C47">
        <v>0</v>
      </c>
      <c r="D47">
        <v>104</v>
      </c>
      <c r="E47" s="147">
        <v>3524</v>
      </c>
      <c r="F47">
        <v>233</v>
      </c>
      <c r="G47">
        <v>236</v>
      </c>
      <c r="H47">
        <v>170.5</v>
      </c>
      <c r="I47">
        <v>170.5</v>
      </c>
      <c r="J47">
        <v>148</v>
      </c>
    </row>
    <row r="48" spans="1:10" x14ac:dyDescent="0.25">
      <c r="A48" s="147">
        <v>15650</v>
      </c>
      <c r="B48">
        <v>15650</v>
      </c>
      <c r="C48">
        <v>0</v>
      </c>
      <c r="D48">
        <v>10</v>
      </c>
      <c r="E48" s="147">
        <v>1712</v>
      </c>
      <c r="F48">
        <v>249</v>
      </c>
      <c r="G48">
        <v>254</v>
      </c>
      <c r="H48">
        <v>227.5</v>
      </c>
      <c r="I48">
        <v>227.5</v>
      </c>
      <c r="J48">
        <v>162.1</v>
      </c>
    </row>
    <row r="49" spans="1:10" x14ac:dyDescent="0.25">
      <c r="A49" s="147">
        <v>15700</v>
      </c>
      <c r="B49">
        <v>15700</v>
      </c>
      <c r="C49">
        <v>0</v>
      </c>
      <c r="D49">
        <v>2072</v>
      </c>
      <c r="E49" s="147">
        <v>18098</v>
      </c>
      <c r="F49">
        <v>265</v>
      </c>
      <c r="G49">
        <v>270</v>
      </c>
      <c r="H49">
        <v>210</v>
      </c>
      <c r="I49">
        <v>210</v>
      </c>
      <c r="J49">
        <v>177.4</v>
      </c>
    </row>
    <row r="50" spans="1:10" x14ac:dyDescent="0.25">
      <c r="A50" s="147">
        <v>15750</v>
      </c>
      <c r="B50">
        <v>15750</v>
      </c>
      <c r="C50">
        <v>0</v>
      </c>
      <c r="D50">
        <v>4</v>
      </c>
      <c r="E50" s="147">
        <v>629</v>
      </c>
      <c r="F50">
        <v>225</v>
      </c>
      <c r="G50">
        <v>225</v>
      </c>
      <c r="H50">
        <v>194.5</v>
      </c>
      <c r="I50">
        <v>194.5</v>
      </c>
      <c r="J50">
        <v>194</v>
      </c>
    </row>
    <row r="51" spans="1:10" x14ac:dyDescent="0.25">
      <c r="A51" s="147">
        <v>15800</v>
      </c>
      <c r="B51">
        <v>15800</v>
      </c>
      <c r="C51">
        <v>0</v>
      </c>
      <c r="D51">
        <v>108</v>
      </c>
      <c r="E51" s="147">
        <v>5705</v>
      </c>
      <c r="F51">
        <v>304</v>
      </c>
      <c r="G51">
        <v>304</v>
      </c>
      <c r="H51">
        <v>213</v>
      </c>
      <c r="I51">
        <v>213</v>
      </c>
      <c r="J51">
        <v>212</v>
      </c>
    </row>
    <row r="52" spans="1:10" x14ac:dyDescent="0.25">
      <c r="A52" s="147">
        <v>15850</v>
      </c>
      <c r="B52">
        <v>15850</v>
      </c>
      <c r="C52">
        <v>0</v>
      </c>
      <c r="D52">
        <v>1</v>
      </c>
      <c r="E52" s="147">
        <v>1838</v>
      </c>
      <c r="F52">
        <v>232</v>
      </c>
      <c r="G52">
        <v>232</v>
      </c>
      <c r="H52">
        <v>232</v>
      </c>
      <c r="I52">
        <v>232</v>
      </c>
      <c r="J52">
        <v>231.7</v>
      </c>
    </row>
    <row r="53" spans="1:10" x14ac:dyDescent="0.25">
      <c r="A53" s="147">
        <v>15900</v>
      </c>
      <c r="B53">
        <v>15900</v>
      </c>
      <c r="C53">
        <v>0</v>
      </c>
      <c r="D53">
        <v>205</v>
      </c>
      <c r="E53" s="147">
        <v>2935</v>
      </c>
      <c r="F53">
        <v>278</v>
      </c>
      <c r="G53">
        <v>294</v>
      </c>
      <c r="H53">
        <v>252</v>
      </c>
      <c r="I53">
        <v>252</v>
      </c>
      <c r="J53">
        <v>253</v>
      </c>
    </row>
    <row r="54" spans="1:10" x14ac:dyDescent="0.25">
      <c r="A54" s="147">
        <v>15950</v>
      </c>
      <c r="B54">
        <v>15950</v>
      </c>
      <c r="C54">
        <v>0</v>
      </c>
      <c r="D54">
        <v>1</v>
      </c>
      <c r="E54" s="147">
        <v>664</v>
      </c>
      <c r="F54">
        <v>392</v>
      </c>
      <c r="G54">
        <v>392</v>
      </c>
      <c r="H54">
        <v>392</v>
      </c>
      <c r="I54">
        <v>392</v>
      </c>
      <c r="J54">
        <v>276.10000000000002</v>
      </c>
    </row>
    <row r="55" spans="1:10" x14ac:dyDescent="0.25">
      <c r="A55" s="147">
        <v>16000</v>
      </c>
      <c r="B55">
        <v>16000</v>
      </c>
      <c r="C55">
        <v>0</v>
      </c>
      <c r="D55">
        <v>115</v>
      </c>
      <c r="E55" s="147">
        <v>2806</v>
      </c>
      <c r="F55">
        <v>450</v>
      </c>
      <c r="G55">
        <v>450</v>
      </c>
      <c r="H55">
        <v>304</v>
      </c>
      <c r="I55">
        <v>304</v>
      </c>
      <c r="J55">
        <v>300.89999999999998</v>
      </c>
    </row>
    <row r="56" spans="1:10" x14ac:dyDescent="0.25">
      <c r="A56" s="147">
        <v>16050</v>
      </c>
      <c r="B56">
        <v>16050</v>
      </c>
      <c r="C56">
        <v>0</v>
      </c>
      <c r="D56">
        <v>11</v>
      </c>
      <c r="E56" s="147">
        <v>150</v>
      </c>
      <c r="F56">
        <v>466</v>
      </c>
      <c r="G56">
        <v>466</v>
      </c>
      <c r="H56">
        <v>360</v>
      </c>
      <c r="I56">
        <v>360</v>
      </c>
      <c r="J56">
        <v>327.7</v>
      </c>
    </row>
    <row r="57" spans="1:10" x14ac:dyDescent="0.25">
      <c r="A57" s="147">
        <v>16100</v>
      </c>
      <c r="B57">
        <v>16100</v>
      </c>
      <c r="C57">
        <v>0</v>
      </c>
      <c r="D57">
        <v>5</v>
      </c>
      <c r="E57" s="147">
        <v>461</v>
      </c>
      <c r="F57">
        <v>533</v>
      </c>
      <c r="G57">
        <v>533</v>
      </c>
      <c r="H57">
        <v>485</v>
      </c>
      <c r="I57">
        <v>485</v>
      </c>
      <c r="J57">
        <v>356.7</v>
      </c>
    </row>
    <row r="58" spans="1:10" x14ac:dyDescent="0.25">
      <c r="A58" s="147">
        <v>16150</v>
      </c>
      <c r="B58">
        <v>16150</v>
      </c>
      <c r="C58">
        <v>0</v>
      </c>
      <c r="D58">
        <v>0</v>
      </c>
      <c r="E58" s="147">
        <v>1258</v>
      </c>
      <c r="F58">
        <v>0</v>
      </c>
      <c r="G58">
        <v>0</v>
      </c>
      <c r="H58">
        <v>0</v>
      </c>
      <c r="I58">
        <v>0</v>
      </c>
      <c r="J58">
        <v>387.6</v>
      </c>
    </row>
    <row r="59" spans="1:10" x14ac:dyDescent="0.25">
      <c r="A59" s="147">
        <v>16200</v>
      </c>
      <c r="B59">
        <v>16200</v>
      </c>
      <c r="C59">
        <v>0</v>
      </c>
      <c r="D59">
        <v>10</v>
      </c>
      <c r="E59" s="147">
        <v>244</v>
      </c>
      <c r="F59">
        <v>477</v>
      </c>
      <c r="G59">
        <v>477</v>
      </c>
      <c r="H59">
        <v>477</v>
      </c>
      <c r="I59">
        <v>477</v>
      </c>
      <c r="J59">
        <v>420.6</v>
      </c>
    </row>
    <row r="60" spans="1:10" x14ac:dyDescent="0.25">
      <c r="A60" s="147">
        <v>16250</v>
      </c>
      <c r="B60">
        <v>16250</v>
      </c>
      <c r="C60">
        <v>0</v>
      </c>
      <c r="D60">
        <v>0</v>
      </c>
      <c r="E60" s="147">
        <v>101</v>
      </c>
      <c r="F60">
        <v>0</v>
      </c>
      <c r="G60">
        <v>0</v>
      </c>
      <c r="H60">
        <v>0</v>
      </c>
      <c r="I60">
        <v>0</v>
      </c>
      <c r="J60">
        <v>455.4</v>
      </c>
    </row>
    <row r="61" spans="1:10" x14ac:dyDescent="0.25">
      <c r="A61" s="147">
        <v>16300</v>
      </c>
      <c r="B61">
        <v>16300</v>
      </c>
      <c r="C61">
        <v>0</v>
      </c>
      <c r="D61">
        <v>3</v>
      </c>
      <c r="E61" s="147">
        <v>101</v>
      </c>
      <c r="F61">
        <v>690</v>
      </c>
      <c r="G61">
        <v>690</v>
      </c>
      <c r="H61">
        <v>690</v>
      </c>
      <c r="I61">
        <v>690</v>
      </c>
      <c r="J61">
        <v>492</v>
      </c>
    </row>
    <row r="62" spans="1:10" x14ac:dyDescent="0.25">
      <c r="A62" s="147">
        <v>16350</v>
      </c>
      <c r="B62">
        <v>16350</v>
      </c>
      <c r="C62">
        <v>0</v>
      </c>
      <c r="D62">
        <v>0</v>
      </c>
      <c r="E62" s="147">
        <v>118</v>
      </c>
      <c r="F62">
        <v>0</v>
      </c>
      <c r="G62">
        <v>0</v>
      </c>
      <c r="H62">
        <v>0</v>
      </c>
      <c r="I62">
        <v>0</v>
      </c>
      <c r="J62">
        <v>530.20000000000005</v>
      </c>
    </row>
    <row r="63" spans="1:10" x14ac:dyDescent="0.25">
      <c r="A63" s="147">
        <v>16400</v>
      </c>
      <c r="B63">
        <v>16400</v>
      </c>
      <c r="C63">
        <v>0</v>
      </c>
      <c r="D63">
        <v>0</v>
      </c>
      <c r="E63" s="147">
        <v>80</v>
      </c>
      <c r="F63">
        <v>0</v>
      </c>
      <c r="G63">
        <v>0</v>
      </c>
      <c r="H63">
        <v>0</v>
      </c>
      <c r="I63">
        <v>0</v>
      </c>
      <c r="J63">
        <v>570</v>
      </c>
    </row>
    <row r="64" spans="1:10" x14ac:dyDescent="0.25">
      <c r="A64" s="147">
        <v>16450</v>
      </c>
      <c r="B64">
        <v>16450</v>
      </c>
      <c r="C64">
        <v>0</v>
      </c>
      <c r="D64">
        <v>0</v>
      </c>
      <c r="E64" s="147">
        <v>41</v>
      </c>
      <c r="F64">
        <v>0</v>
      </c>
      <c r="G64">
        <v>0</v>
      </c>
      <c r="H64">
        <v>0</v>
      </c>
      <c r="I64">
        <v>0</v>
      </c>
      <c r="J64">
        <v>611.20000000000005</v>
      </c>
    </row>
    <row r="65" spans="1:10" x14ac:dyDescent="0.25">
      <c r="A65" s="147">
        <v>16500</v>
      </c>
      <c r="B65">
        <v>16500</v>
      </c>
      <c r="C65">
        <v>0</v>
      </c>
      <c r="D65">
        <v>1</v>
      </c>
      <c r="E65" s="147">
        <v>67</v>
      </c>
      <c r="F65">
        <v>811</v>
      </c>
      <c r="G65">
        <v>811</v>
      </c>
      <c r="H65">
        <v>811</v>
      </c>
      <c r="I65">
        <v>811</v>
      </c>
      <c r="J65">
        <v>653.79999999999995</v>
      </c>
    </row>
    <row r="66" spans="1:10" x14ac:dyDescent="0.25">
      <c r="A66" s="147">
        <v>16550</v>
      </c>
      <c r="B66">
        <v>16550</v>
      </c>
      <c r="C66">
        <v>0</v>
      </c>
      <c r="D66">
        <v>0</v>
      </c>
      <c r="E66" s="147">
        <v>1</v>
      </c>
      <c r="F66">
        <v>0</v>
      </c>
      <c r="G66">
        <v>0</v>
      </c>
      <c r="H66">
        <v>0</v>
      </c>
      <c r="I66">
        <v>0</v>
      </c>
      <c r="J66">
        <v>697.7</v>
      </c>
    </row>
    <row r="67" spans="1:10" x14ac:dyDescent="0.25">
      <c r="A67" s="147">
        <v>16600</v>
      </c>
      <c r="B67">
        <v>16600</v>
      </c>
      <c r="C67">
        <v>0</v>
      </c>
      <c r="D67">
        <v>6</v>
      </c>
      <c r="E67" s="147">
        <v>28</v>
      </c>
      <c r="F67">
        <v>0</v>
      </c>
      <c r="G67">
        <v>0</v>
      </c>
      <c r="H67">
        <v>0</v>
      </c>
      <c r="I67">
        <v>0</v>
      </c>
      <c r="J67">
        <v>742.7</v>
      </c>
    </row>
    <row r="68" spans="1:10" x14ac:dyDescent="0.25">
      <c r="A68" s="147">
        <v>16650</v>
      </c>
      <c r="B68">
        <v>16650</v>
      </c>
      <c r="C68">
        <v>0</v>
      </c>
      <c r="D68">
        <v>0</v>
      </c>
      <c r="E68" s="147">
        <v>0</v>
      </c>
      <c r="F68">
        <v>0</v>
      </c>
      <c r="G68">
        <v>0</v>
      </c>
      <c r="H68">
        <v>0</v>
      </c>
      <c r="I68">
        <v>0</v>
      </c>
      <c r="J68">
        <v>788.8</v>
      </c>
    </row>
    <row r="69" spans="1:10" x14ac:dyDescent="0.25">
      <c r="A69" s="147">
        <v>16700</v>
      </c>
      <c r="B69">
        <v>16700</v>
      </c>
      <c r="C69">
        <v>0</v>
      </c>
      <c r="D69">
        <v>0</v>
      </c>
      <c r="E69" s="147">
        <v>1</v>
      </c>
      <c r="F69">
        <v>0</v>
      </c>
      <c r="G69">
        <v>0</v>
      </c>
      <c r="H69">
        <v>0</v>
      </c>
      <c r="I69">
        <v>0</v>
      </c>
      <c r="J69">
        <v>835.7</v>
      </c>
    </row>
    <row r="70" spans="1:10" x14ac:dyDescent="0.25">
      <c r="A70" s="147">
        <v>16750</v>
      </c>
      <c r="B70">
        <v>16750</v>
      </c>
      <c r="C70">
        <v>0</v>
      </c>
      <c r="D70">
        <v>0</v>
      </c>
      <c r="E70" s="147">
        <v>3</v>
      </c>
      <c r="F70">
        <v>0</v>
      </c>
      <c r="G70">
        <v>0</v>
      </c>
      <c r="H70">
        <v>0</v>
      </c>
      <c r="I70">
        <v>0</v>
      </c>
      <c r="J70">
        <v>883.2</v>
      </c>
    </row>
    <row r="71" spans="1:10" x14ac:dyDescent="0.25">
      <c r="A71" s="147">
        <v>16800</v>
      </c>
      <c r="B71">
        <v>16800</v>
      </c>
      <c r="C71">
        <v>0</v>
      </c>
      <c r="D71">
        <v>0</v>
      </c>
      <c r="E71" s="147">
        <v>5</v>
      </c>
      <c r="F71">
        <v>0</v>
      </c>
      <c r="G71">
        <v>0</v>
      </c>
      <c r="H71">
        <v>0</v>
      </c>
      <c r="I71">
        <v>0</v>
      </c>
      <c r="J71">
        <v>931.1</v>
      </c>
    </row>
    <row r="72" spans="1:10" x14ac:dyDescent="0.25">
      <c r="A72" s="147">
        <v>16850</v>
      </c>
      <c r="B72">
        <v>16850</v>
      </c>
      <c r="C72">
        <v>0</v>
      </c>
      <c r="D72">
        <v>0</v>
      </c>
      <c r="E72" s="147">
        <v>0</v>
      </c>
      <c r="F72">
        <v>0</v>
      </c>
      <c r="G72">
        <v>0</v>
      </c>
      <c r="H72">
        <v>0</v>
      </c>
      <c r="I72">
        <v>0</v>
      </c>
      <c r="J72">
        <v>979.2</v>
      </c>
    </row>
    <row r="73" spans="1:10" x14ac:dyDescent="0.25">
      <c r="A73" s="147">
        <v>16900</v>
      </c>
      <c r="B73">
        <v>16900</v>
      </c>
      <c r="C73">
        <v>0</v>
      </c>
      <c r="D73">
        <v>0</v>
      </c>
      <c r="E73" s="147">
        <v>10</v>
      </c>
      <c r="F73">
        <v>0</v>
      </c>
      <c r="G73">
        <v>0</v>
      </c>
      <c r="H73">
        <v>0</v>
      </c>
      <c r="I73">
        <v>0</v>
      </c>
      <c r="J73">
        <v>1027.5999999999999</v>
      </c>
    </row>
    <row r="74" spans="1:10" x14ac:dyDescent="0.25">
      <c r="A74" s="147">
        <v>16950</v>
      </c>
      <c r="B74">
        <v>16950</v>
      </c>
      <c r="C74">
        <v>0</v>
      </c>
      <c r="D74">
        <v>0</v>
      </c>
      <c r="E74" s="147">
        <v>4</v>
      </c>
      <c r="F74">
        <v>0</v>
      </c>
      <c r="G74">
        <v>0</v>
      </c>
      <c r="H74">
        <v>0</v>
      </c>
      <c r="I74">
        <v>0</v>
      </c>
      <c r="J74">
        <v>1076.2</v>
      </c>
    </row>
    <row r="75" spans="1:10" x14ac:dyDescent="0.25">
      <c r="A75" s="147">
        <v>17000</v>
      </c>
      <c r="B75">
        <v>17000</v>
      </c>
      <c r="C75">
        <v>0</v>
      </c>
      <c r="D75">
        <v>0</v>
      </c>
      <c r="E75" s="147">
        <v>6</v>
      </c>
      <c r="F75">
        <v>0</v>
      </c>
      <c r="G75">
        <v>0</v>
      </c>
      <c r="H75">
        <v>0</v>
      </c>
      <c r="I75">
        <v>0</v>
      </c>
      <c r="J75">
        <v>1125</v>
      </c>
    </row>
    <row r="76" spans="1:10" x14ac:dyDescent="0.25">
      <c r="A76" s="147">
        <v>17050</v>
      </c>
      <c r="B76">
        <v>17050</v>
      </c>
      <c r="C76">
        <v>0</v>
      </c>
      <c r="D76">
        <v>0</v>
      </c>
      <c r="E76" s="147">
        <v>0</v>
      </c>
      <c r="F76">
        <v>0</v>
      </c>
      <c r="G76">
        <v>0</v>
      </c>
      <c r="H76">
        <v>0</v>
      </c>
      <c r="I76">
        <v>0</v>
      </c>
      <c r="J76">
        <v>1173.9000000000001</v>
      </c>
    </row>
    <row r="77" spans="1:10" x14ac:dyDescent="0.25">
      <c r="A77" s="147">
        <v>17100</v>
      </c>
      <c r="B77">
        <v>17100</v>
      </c>
      <c r="C77">
        <v>0</v>
      </c>
      <c r="D77">
        <v>0</v>
      </c>
      <c r="E77" s="147">
        <v>4</v>
      </c>
      <c r="F77">
        <v>0</v>
      </c>
      <c r="G77">
        <v>0</v>
      </c>
      <c r="H77">
        <v>0</v>
      </c>
      <c r="I77">
        <v>0</v>
      </c>
      <c r="J77">
        <v>1223</v>
      </c>
    </row>
    <row r="78" spans="1:10" x14ac:dyDescent="0.25">
      <c r="A78" s="147">
        <v>17150</v>
      </c>
      <c r="B78">
        <v>17150</v>
      </c>
      <c r="C78">
        <v>0</v>
      </c>
      <c r="D78">
        <v>0</v>
      </c>
      <c r="E78" s="147">
        <v>0</v>
      </c>
      <c r="F78">
        <v>0</v>
      </c>
      <c r="G78">
        <v>0</v>
      </c>
      <c r="H78">
        <v>0</v>
      </c>
      <c r="I78">
        <v>0</v>
      </c>
      <c r="J78">
        <v>1272.2</v>
      </c>
    </row>
    <row r="79" spans="1:10" x14ac:dyDescent="0.25">
      <c r="A79" s="147">
        <v>17200</v>
      </c>
      <c r="B79">
        <v>17200</v>
      </c>
      <c r="C79">
        <v>0</v>
      </c>
      <c r="D79">
        <v>0</v>
      </c>
      <c r="E79" s="147">
        <v>10</v>
      </c>
      <c r="F79">
        <v>0</v>
      </c>
      <c r="G79">
        <v>0</v>
      </c>
      <c r="H79">
        <v>0</v>
      </c>
      <c r="I79">
        <v>0</v>
      </c>
      <c r="J79">
        <v>1321.4</v>
      </c>
    </row>
    <row r="80" spans="1:10" x14ac:dyDescent="0.25">
      <c r="A80" s="147">
        <v>17250</v>
      </c>
      <c r="B80">
        <v>17250</v>
      </c>
      <c r="C80">
        <v>0</v>
      </c>
      <c r="D80">
        <v>0</v>
      </c>
      <c r="E80" s="147">
        <v>0</v>
      </c>
      <c r="F80">
        <v>0</v>
      </c>
      <c r="G80">
        <v>0</v>
      </c>
      <c r="H80">
        <v>0</v>
      </c>
      <c r="I80">
        <v>0</v>
      </c>
      <c r="J80">
        <v>1370.7</v>
      </c>
    </row>
    <row r="81" spans="1:10" x14ac:dyDescent="0.25">
      <c r="A81" s="147">
        <v>17300</v>
      </c>
      <c r="B81">
        <v>17300</v>
      </c>
      <c r="C81">
        <v>0</v>
      </c>
      <c r="D81">
        <v>0</v>
      </c>
      <c r="E81" s="147">
        <v>2</v>
      </c>
      <c r="F81">
        <v>0</v>
      </c>
      <c r="G81">
        <v>0</v>
      </c>
      <c r="H81">
        <v>0</v>
      </c>
      <c r="I81">
        <v>0</v>
      </c>
      <c r="J81">
        <v>1420.1</v>
      </c>
    </row>
    <row r="82" spans="1:10" x14ac:dyDescent="0.25">
      <c r="A82" s="147">
        <v>17350</v>
      </c>
      <c r="B82">
        <v>17350</v>
      </c>
      <c r="C82">
        <v>0</v>
      </c>
      <c r="D82">
        <v>0</v>
      </c>
      <c r="E82" s="147">
        <v>2</v>
      </c>
      <c r="F82">
        <v>0</v>
      </c>
      <c r="G82">
        <v>0</v>
      </c>
      <c r="H82">
        <v>0</v>
      </c>
      <c r="I82">
        <v>0</v>
      </c>
      <c r="J82">
        <v>1469.5</v>
      </c>
    </row>
    <row r="83" spans="1:10" x14ac:dyDescent="0.25">
      <c r="A83" s="147">
        <v>17400</v>
      </c>
      <c r="B83">
        <v>17400</v>
      </c>
      <c r="C83">
        <v>0</v>
      </c>
      <c r="D83">
        <v>0</v>
      </c>
      <c r="E83" s="147">
        <v>10</v>
      </c>
      <c r="F83">
        <v>0</v>
      </c>
      <c r="G83">
        <v>0</v>
      </c>
      <c r="H83">
        <v>0</v>
      </c>
      <c r="I83">
        <v>0</v>
      </c>
      <c r="J83">
        <v>1519</v>
      </c>
    </row>
    <row r="84" spans="1:10" x14ac:dyDescent="0.25">
      <c r="A84" s="147">
        <v>17450</v>
      </c>
      <c r="B84">
        <v>17450</v>
      </c>
      <c r="C84">
        <v>0</v>
      </c>
      <c r="D84">
        <v>0</v>
      </c>
      <c r="E84" s="147">
        <v>2</v>
      </c>
      <c r="F84">
        <v>0</v>
      </c>
      <c r="G84">
        <v>0</v>
      </c>
      <c r="H84">
        <v>0</v>
      </c>
      <c r="I84">
        <v>0</v>
      </c>
      <c r="J84">
        <v>1568.5</v>
      </c>
    </row>
    <row r="85" spans="1:10" x14ac:dyDescent="0.25">
      <c r="A85" s="147">
        <v>17500</v>
      </c>
      <c r="B85">
        <v>17500</v>
      </c>
      <c r="C85">
        <v>0</v>
      </c>
      <c r="D85">
        <v>0</v>
      </c>
      <c r="E85" s="147">
        <v>0</v>
      </c>
      <c r="F85">
        <v>0</v>
      </c>
      <c r="G85">
        <v>0</v>
      </c>
      <c r="H85">
        <v>0</v>
      </c>
      <c r="I85">
        <v>0</v>
      </c>
      <c r="J85">
        <v>1618.1</v>
      </c>
    </row>
    <row r="86" spans="1:10" x14ac:dyDescent="0.25">
      <c r="A86" s="147">
        <v>17550</v>
      </c>
      <c r="B86">
        <v>17550</v>
      </c>
      <c r="C86">
        <v>0</v>
      </c>
      <c r="D86">
        <v>0</v>
      </c>
      <c r="E86" s="147">
        <v>0</v>
      </c>
      <c r="F86">
        <v>0</v>
      </c>
      <c r="G86">
        <v>0</v>
      </c>
      <c r="H86">
        <v>0</v>
      </c>
      <c r="I86">
        <v>0</v>
      </c>
      <c r="J86">
        <v>1667.6</v>
      </c>
    </row>
    <row r="87" spans="1:10" x14ac:dyDescent="0.25">
      <c r="A87" s="147">
        <v>17600</v>
      </c>
      <c r="B87">
        <v>17600</v>
      </c>
      <c r="C87">
        <v>0</v>
      </c>
      <c r="D87">
        <v>2</v>
      </c>
      <c r="E87" s="147">
        <v>3</v>
      </c>
      <c r="F87">
        <v>0</v>
      </c>
      <c r="G87">
        <v>0</v>
      </c>
      <c r="H87">
        <v>0</v>
      </c>
      <c r="I87">
        <v>0</v>
      </c>
      <c r="J87">
        <v>1717.2</v>
      </c>
    </row>
    <row r="88" spans="1:10" x14ac:dyDescent="0.25">
      <c r="A88" s="147">
        <v>17650</v>
      </c>
      <c r="B88">
        <v>17650</v>
      </c>
      <c r="C88">
        <v>0</v>
      </c>
      <c r="D88">
        <v>0</v>
      </c>
      <c r="E88" s="147">
        <v>0</v>
      </c>
      <c r="F88">
        <v>0</v>
      </c>
      <c r="G88">
        <v>0</v>
      </c>
      <c r="H88">
        <v>0</v>
      </c>
      <c r="I88">
        <v>0</v>
      </c>
      <c r="J88">
        <v>1766.9</v>
      </c>
    </row>
    <row r="89" spans="1:10" x14ac:dyDescent="0.25">
      <c r="A89" s="147">
        <v>17700</v>
      </c>
      <c r="B89">
        <v>17700</v>
      </c>
      <c r="C89">
        <v>0</v>
      </c>
      <c r="D89">
        <v>0</v>
      </c>
      <c r="E89" s="147">
        <v>1</v>
      </c>
      <c r="F89">
        <v>0</v>
      </c>
      <c r="G89">
        <v>0</v>
      </c>
      <c r="H89">
        <v>0</v>
      </c>
      <c r="I89">
        <v>0</v>
      </c>
      <c r="J89">
        <v>1816.5</v>
      </c>
    </row>
    <row r="90" spans="1:10" x14ac:dyDescent="0.25">
      <c r="A90" s="147">
        <v>17750</v>
      </c>
      <c r="B90">
        <v>17750</v>
      </c>
      <c r="C90">
        <v>0</v>
      </c>
      <c r="D90">
        <v>0</v>
      </c>
      <c r="E90" s="147">
        <v>0</v>
      </c>
      <c r="F90">
        <v>0</v>
      </c>
      <c r="G90">
        <v>0</v>
      </c>
      <c r="H90">
        <v>0</v>
      </c>
      <c r="I90">
        <v>0</v>
      </c>
      <c r="J90">
        <v>1866.2</v>
      </c>
    </row>
    <row r="91" spans="1:10" x14ac:dyDescent="0.25">
      <c r="A91" s="147">
        <v>17800</v>
      </c>
      <c r="B91">
        <v>17800</v>
      </c>
      <c r="C91">
        <v>0</v>
      </c>
      <c r="D91">
        <v>0</v>
      </c>
      <c r="E91" s="147">
        <v>10</v>
      </c>
      <c r="F91">
        <v>0</v>
      </c>
      <c r="G91">
        <v>0</v>
      </c>
      <c r="H91">
        <v>0</v>
      </c>
      <c r="I91">
        <v>0</v>
      </c>
      <c r="J91">
        <v>1915.9</v>
      </c>
    </row>
    <row r="92" spans="1:10" x14ac:dyDescent="0.25">
      <c r="A92" s="147">
        <v>17850</v>
      </c>
      <c r="B92">
        <v>17850</v>
      </c>
      <c r="C92">
        <v>0</v>
      </c>
      <c r="D92">
        <v>0</v>
      </c>
      <c r="E92" s="147">
        <v>0</v>
      </c>
      <c r="F92">
        <v>0</v>
      </c>
      <c r="G92">
        <v>0</v>
      </c>
      <c r="H92">
        <v>0</v>
      </c>
      <c r="I92">
        <v>0</v>
      </c>
      <c r="J92">
        <v>1965.5</v>
      </c>
    </row>
    <row r="93" spans="1:10" x14ac:dyDescent="0.25">
      <c r="A93" s="147">
        <v>17900</v>
      </c>
      <c r="B93">
        <v>17900</v>
      </c>
      <c r="C93">
        <v>0</v>
      </c>
      <c r="D93">
        <v>0</v>
      </c>
      <c r="E93" s="147">
        <v>0</v>
      </c>
      <c r="F93">
        <v>0</v>
      </c>
      <c r="G93">
        <v>0</v>
      </c>
      <c r="H93">
        <v>0</v>
      </c>
      <c r="I93">
        <v>0</v>
      </c>
      <c r="J93">
        <v>2015.3</v>
      </c>
    </row>
    <row r="94" spans="1:10" x14ac:dyDescent="0.25">
      <c r="A94" s="147">
        <v>17950</v>
      </c>
      <c r="B94">
        <v>17950</v>
      </c>
      <c r="C94">
        <v>0</v>
      </c>
      <c r="D94">
        <v>0</v>
      </c>
      <c r="E94" s="147">
        <v>0</v>
      </c>
      <c r="F94">
        <v>0</v>
      </c>
      <c r="G94">
        <v>0</v>
      </c>
      <c r="H94">
        <v>0</v>
      </c>
      <c r="I94">
        <v>0</v>
      </c>
      <c r="J94">
        <v>2065</v>
      </c>
    </row>
    <row r="95" spans="1:10" x14ac:dyDescent="0.25">
      <c r="A95" t="s">
        <v>145</v>
      </c>
      <c r="B95">
        <v>18000</v>
      </c>
      <c r="C95">
        <v>0</v>
      </c>
      <c r="D95">
        <v>0</v>
      </c>
      <c r="E95">
        <v>110</v>
      </c>
      <c r="F95">
        <v>0</v>
      </c>
      <c r="G95">
        <v>0</v>
      </c>
      <c r="H95">
        <v>0</v>
      </c>
      <c r="I95">
        <v>0</v>
      </c>
      <c r="J95">
        <v>2114.6999999999998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7FFDE-F3A6-4A7D-B296-6FC6B22D2CDE}">
  <dimension ref="A1:J95"/>
  <sheetViews>
    <sheetView workbookViewId="0"/>
  </sheetViews>
  <sheetFormatPr baseColWidth="10" defaultColWidth="9.140625" defaultRowHeight="15" x14ac:dyDescent="0.25"/>
  <sheetData>
    <row r="1" spans="1:10" x14ac:dyDescent="0.25">
      <c r="A1" s="198" t="s">
        <v>802</v>
      </c>
      <c r="B1" s="198" t="s">
        <v>803</v>
      </c>
      <c r="C1" s="198" t="s">
        <v>804</v>
      </c>
      <c r="D1" s="198" t="s">
        <v>805</v>
      </c>
      <c r="E1" s="198" t="s">
        <v>806</v>
      </c>
      <c r="F1" s="198" t="s">
        <v>807</v>
      </c>
      <c r="G1" s="198" t="s">
        <v>808</v>
      </c>
      <c r="H1" s="198" t="s">
        <v>809</v>
      </c>
      <c r="I1" s="198" t="s">
        <v>810</v>
      </c>
      <c r="J1" s="198" t="s">
        <v>811</v>
      </c>
    </row>
    <row r="2" spans="1:10" x14ac:dyDescent="0.25">
      <c r="A2" s="147">
        <v>11000</v>
      </c>
      <c r="B2">
        <v>11000</v>
      </c>
      <c r="C2">
        <v>0</v>
      </c>
      <c r="D2">
        <v>0</v>
      </c>
      <c r="E2" s="147">
        <v>0</v>
      </c>
      <c r="F2">
        <v>0</v>
      </c>
      <c r="G2">
        <v>0</v>
      </c>
      <c r="H2">
        <v>0</v>
      </c>
      <c r="I2">
        <v>0</v>
      </c>
      <c r="J2">
        <v>4980</v>
      </c>
    </row>
    <row r="3" spans="1:10" x14ac:dyDescent="0.25">
      <c r="A3" s="147">
        <v>11200</v>
      </c>
      <c r="B3">
        <v>11200</v>
      </c>
      <c r="C3">
        <v>0</v>
      </c>
      <c r="D3">
        <v>0</v>
      </c>
      <c r="E3" s="147">
        <v>0</v>
      </c>
      <c r="F3">
        <v>0</v>
      </c>
      <c r="G3">
        <v>0</v>
      </c>
      <c r="H3">
        <v>0</v>
      </c>
      <c r="I3">
        <v>0</v>
      </c>
      <c r="J3">
        <v>4781.8</v>
      </c>
    </row>
    <row r="4" spans="1:10" x14ac:dyDescent="0.25">
      <c r="A4" s="147">
        <v>11400</v>
      </c>
      <c r="B4">
        <v>11400</v>
      </c>
      <c r="C4">
        <v>0</v>
      </c>
      <c r="D4">
        <v>0</v>
      </c>
      <c r="E4" s="147">
        <v>0</v>
      </c>
      <c r="F4">
        <v>0</v>
      </c>
      <c r="G4">
        <v>0</v>
      </c>
      <c r="H4">
        <v>0</v>
      </c>
      <c r="I4">
        <v>0</v>
      </c>
      <c r="J4">
        <v>4583.6000000000004</v>
      </c>
    </row>
    <row r="5" spans="1:10" x14ac:dyDescent="0.25">
      <c r="A5" s="147">
        <v>11600</v>
      </c>
      <c r="B5">
        <v>11600</v>
      </c>
      <c r="C5">
        <v>0</v>
      </c>
      <c r="D5">
        <v>0</v>
      </c>
      <c r="E5" s="147">
        <v>0</v>
      </c>
      <c r="F5">
        <v>0</v>
      </c>
      <c r="G5">
        <v>0</v>
      </c>
      <c r="H5">
        <v>0</v>
      </c>
      <c r="I5">
        <v>0</v>
      </c>
      <c r="J5">
        <v>4385.6000000000004</v>
      </c>
    </row>
    <row r="6" spans="1:10" x14ac:dyDescent="0.25">
      <c r="A6" s="147">
        <v>11800</v>
      </c>
      <c r="B6">
        <v>11800</v>
      </c>
      <c r="C6">
        <v>0</v>
      </c>
      <c r="D6">
        <v>0</v>
      </c>
      <c r="E6" s="147">
        <v>0</v>
      </c>
      <c r="F6">
        <v>0</v>
      </c>
      <c r="G6">
        <v>0</v>
      </c>
      <c r="H6">
        <v>0</v>
      </c>
      <c r="I6">
        <v>0</v>
      </c>
      <c r="J6">
        <v>4187.7</v>
      </c>
    </row>
    <row r="7" spans="1:10" x14ac:dyDescent="0.25">
      <c r="A7" s="147">
        <v>12000</v>
      </c>
      <c r="B7">
        <v>12000</v>
      </c>
      <c r="C7">
        <v>0</v>
      </c>
      <c r="D7">
        <v>0</v>
      </c>
      <c r="E7" s="147">
        <v>0</v>
      </c>
      <c r="F7">
        <v>0</v>
      </c>
      <c r="G7">
        <v>0</v>
      </c>
      <c r="H7">
        <v>0</v>
      </c>
      <c r="I7">
        <v>0</v>
      </c>
      <c r="J7">
        <v>3989.8</v>
      </c>
    </row>
    <row r="8" spans="1:10" x14ac:dyDescent="0.25">
      <c r="A8" s="147">
        <v>12200</v>
      </c>
      <c r="B8">
        <v>12200</v>
      </c>
      <c r="C8">
        <v>0</v>
      </c>
      <c r="D8">
        <v>0</v>
      </c>
      <c r="E8" s="147">
        <v>0</v>
      </c>
      <c r="F8">
        <v>0</v>
      </c>
      <c r="G8">
        <v>0</v>
      </c>
      <c r="H8">
        <v>0</v>
      </c>
      <c r="I8">
        <v>0</v>
      </c>
      <c r="J8">
        <v>3792.1</v>
      </c>
    </row>
    <row r="9" spans="1:10" x14ac:dyDescent="0.25">
      <c r="A9" s="147">
        <v>12400</v>
      </c>
      <c r="B9">
        <v>12400</v>
      </c>
      <c r="C9">
        <v>0</v>
      </c>
      <c r="D9">
        <v>0</v>
      </c>
      <c r="E9" s="147">
        <v>0</v>
      </c>
      <c r="F9">
        <v>0</v>
      </c>
      <c r="G9">
        <v>0</v>
      </c>
      <c r="H9">
        <v>0</v>
      </c>
      <c r="I9">
        <v>0</v>
      </c>
      <c r="J9">
        <v>3594.6</v>
      </c>
    </row>
    <row r="10" spans="1:10" x14ac:dyDescent="0.25">
      <c r="A10" s="147">
        <v>12600</v>
      </c>
      <c r="B10">
        <v>12600</v>
      </c>
      <c r="C10">
        <v>0</v>
      </c>
      <c r="D10">
        <v>0</v>
      </c>
      <c r="E10" s="147">
        <v>0</v>
      </c>
      <c r="F10">
        <v>0</v>
      </c>
      <c r="G10">
        <v>0</v>
      </c>
      <c r="H10">
        <v>0</v>
      </c>
      <c r="I10">
        <v>0</v>
      </c>
      <c r="J10">
        <v>3397.3</v>
      </c>
    </row>
    <row r="11" spans="1:10" x14ac:dyDescent="0.25">
      <c r="A11" s="147">
        <v>12800</v>
      </c>
      <c r="B11">
        <v>12800</v>
      </c>
      <c r="C11">
        <v>0</v>
      </c>
      <c r="D11">
        <v>0</v>
      </c>
      <c r="E11" s="147">
        <v>0</v>
      </c>
      <c r="F11">
        <v>0</v>
      </c>
      <c r="G11">
        <v>0</v>
      </c>
      <c r="H11">
        <v>0</v>
      </c>
      <c r="I11">
        <v>0</v>
      </c>
      <c r="J11">
        <v>3200.2</v>
      </c>
    </row>
    <row r="12" spans="1:10" x14ac:dyDescent="0.25">
      <c r="A12" s="147">
        <v>13000</v>
      </c>
      <c r="B12">
        <v>13000</v>
      </c>
      <c r="C12">
        <v>0</v>
      </c>
      <c r="D12">
        <v>1</v>
      </c>
      <c r="E12" s="147">
        <v>1</v>
      </c>
      <c r="F12">
        <v>0</v>
      </c>
      <c r="G12">
        <v>0</v>
      </c>
      <c r="H12">
        <v>0</v>
      </c>
      <c r="I12">
        <v>0</v>
      </c>
      <c r="J12">
        <v>3003.4</v>
      </c>
    </row>
    <row r="13" spans="1:10" x14ac:dyDescent="0.25">
      <c r="A13" s="147">
        <v>13200</v>
      </c>
      <c r="B13">
        <v>13200</v>
      </c>
      <c r="C13">
        <v>0</v>
      </c>
      <c r="D13">
        <v>1</v>
      </c>
      <c r="E13" s="147">
        <v>1</v>
      </c>
      <c r="F13">
        <v>0</v>
      </c>
      <c r="G13">
        <v>0</v>
      </c>
      <c r="H13">
        <v>0</v>
      </c>
      <c r="I13">
        <v>0</v>
      </c>
      <c r="J13">
        <v>2807</v>
      </c>
    </row>
    <row r="14" spans="1:10" x14ac:dyDescent="0.25">
      <c r="A14" s="147">
        <v>13400</v>
      </c>
      <c r="B14">
        <v>13400</v>
      </c>
      <c r="C14">
        <v>0</v>
      </c>
      <c r="D14">
        <v>0</v>
      </c>
      <c r="E14" s="147">
        <v>2</v>
      </c>
      <c r="F14">
        <v>0</v>
      </c>
      <c r="G14">
        <v>0</v>
      </c>
      <c r="H14">
        <v>0</v>
      </c>
      <c r="I14">
        <v>0</v>
      </c>
      <c r="J14">
        <v>2611.1999999999998</v>
      </c>
    </row>
    <row r="15" spans="1:10" x14ac:dyDescent="0.25">
      <c r="A15" s="147">
        <v>13600</v>
      </c>
      <c r="B15">
        <v>13600</v>
      </c>
      <c r="C15">
        <v>0</v>
      </c>
      <c r="D15">
        <v>3</v>
      </c>
      <c r="E15" s="147">
        <v>20</v>
      </c>
      <c r="F15">
        <v>0</v>
      </c>
      <c r="G15">
        <v>0</v>
      </c>
      <c r="H15">
        <v>0</v>
      </c>
      <c r="I15">
        <v>0</v>
      </c>
      <c r="J15">
        <v>2416</v>
      </c>
    </row>
    <row r="16" spans="1:10" x14ac:dyDescent="0.25">
      <c r="A16" s="147">
        <v>13800</v>
      </c>
      <c r="B16">
        <v>13800</v>
      </c>
      <c r="C16">
        <v>0</v>
      </c>
      <c r="D16">
        <v>10</v>
      </c>
      <c r="E16" s="147">
        <v>882</v>
      </c>
      <c r="F16">
        <v>2291</v>
      </c>
      <c r="G16">
        <v>2291</v>
      </c>
      <c r="H16">
        <v>2291</v>
      </c>
      <c r="I16">
        <v>2291</v>
      </c>
      <c r="J16">
        <v>2221.6</v>
      </c>
    </row>
    <row r="17" spans="1:10" x14ac:dyDescent="0.25">
      <c r="A17" s="147">
        <v>13900</v>
      </c>
      <c r="B17">
        <v>13900</v>
      </c>
      <c r="C17">
        <v>0</v>
      </c>
      <c r="D17">
        <v>0</v>
      </c>
      <c r="E17" s="147">
        <v>0</v>
      </c>
      <c r="F17">
        <v>0</v>
      </c>
      <c r="G17">
        <v>0</v>
      </c>
      <c r="H17">
        <v>0</v>
      </c>
      <c r="I17">
        <v>0</v>
      </c>
      <c r="J17">
        <v>2124.8000000000002</v>
      </c>
    </row>
    <row r="18" spans="1:10" x14ac:dyDescent="0.25">
      <c r="A18" s="147">
        <v>14000</v>
      </c>
      <c r="B18">
        <v>14000</v>
      </c>
      <c r="C18">
        <v>0</v>
      </c>
      <c r="D18">
        <v>0</v>
      </c>
      <c r="E18" s="147">
        <v>27</v>
      </c>
      <c r="F18">
        <v>0</v>
      </c>
      <c r="G18">
        <v>0</v>
      </c>
      <c r="H18">
        <v>0</v>
      </c>
      <c r="I18">
        <v>0</v>
      </c>
      <c r="J18">
        <v>2028.4</v>
      </c>
    </row>
    <row r="19" spans="1:10" x14ac:dyDescent="0.25">
      <c r="A19" s="147">
        <v>14100</v>
      </c>
      <c r="B19">
        <v>14100</v>
      </c>
      <c r="C19">
        <v>0</v>
      </c>
      <c r="D19">
        <v>0</v>
      </c>
      <c r="E19" s="147">
        <v>2</v>
      </c>
      <c r="F19">
        <v>0</v>
      </c>
      <c r="G19">
        <v>0</v>
      </c>
      <c r="H19">
        <v>0</v>
      </c>
      <c r="I19">
        <v>0</v>
      </c>
      <c r="J19">
        <v>1932.4</v>
      </c>
    </row>
    <row r="20" spans="1:10" x14ac:dyDescent="0.25">
      <c r="A20" s="147">
        <v>14200</v>
      </c>
      <c r="B20">
        <v>14200</v>
      </c>
      <c r="C20">
        <v>0</v>
      </c>
      <c r="D20">
        <v>1</v>
      </c>
      <c r="E20" s="147">
        <v>2</v>
      </c>
      <c r="F20">
        <v>1895</v>
      </c>
      <c r="G20">
        <v>1895</v>
      </c>
      <c r="H20">
        <v>1895</v>
      </c>
      <c r="I20">
        <v>1895</v>
      </c>
      <c r="J20">
        <v>1836.9</v>
      </c>
    </row>
    <row r="21" spans="1:10" x14ac:dyDescent="0.25">
      <c r="A21" s="147">
        <v>14300</v>
      </c>
      <c r="B21">
        <v>14300</v>
      </c>
      <c r="C21">
        <v>0</v>
      </c>
      <c r="D21">
        <v>0</v>
      </c>
      <c r="E21" s="147">
        <v>3</v>
      </c>
      <c r="F21">
        <v>0</v>
      </c>
      <c r="G21">
        <v>0</v>
      </c>
      <c r="H21">
        <v>0</v>
      </c>
      <c r="I21">
        <v>0</v>
      </c>
      <c r="J21">
        <v>1741.9</v>
      </c>
    </row>
    <row r="22" spans="1:10" x14ac:dyDescent="0.25">
      <c r="A22" s="147">
        <v>14350</v>
      </c>
      <c r="B22">
        <v>14350</v>
      </c>
      <c r="C22">
        <v>0</v>
      </c>
      <c r="D22">
        <v>0</v>
      </c>
      <c r="E22" s="147">
        <v>0</v>
      </c>
      <c r="F22">
        <v>0</v>
      </c>
      <c r="G22">
        <v>0</v>
      </c>
      <c r="H22">
        <v>0</v>
      </c>
      <c r="I22">
        <v>0</v>
      </c>
      <c r="J22">
        <v>1694.6</v>
      </c>
    </row>
    <row r="23" spans="1:10" x14ac:dyDescent="0.25">
      <c r="A23" s="147">
        <v>14400</v>
      </c>
      <c r="B23">
        <v>14400</v>
      </c>
      <c r="C23">
        <v>0</v>
      </c>
      <c r="D23">
        <v>0</v>
      </c>
      <c r="E23" s="147">
        <v>10</v>
      </c>
      <c r="F23">
        <v>0</v>
      </c>
      <c r="G23">
        <v>0</v>
      </c>
      <c r="H23">
        <v>0</v>
      </c>
      <c r="I23">
        <v>0</v>
      </c>
      <c r="J23">
        <v>1647.5</v>
      </c>
    </row>
    <row r="24" spans="1:10" x14ac:dyDescent="0.25">
      <c r="A24" s="147">
        <v>14450</v>
      </c>
      <c r="B24">
        <v>14450</v>
      </c>
      <c r="C24">
        <v>0</v>
      </c>
      <c r="D24">
        <v>0</v>
      </c>
      <c r="E24" s="147">
        <v>0</v>
      </c>
      <c r="F24">
        <v>0</v>
      </c>
      <c r="G24">
        <v>0</v>
      </c>
      <c r="H24">
        <v>0</v>
      </c>
      <c r="I24">
        <v>0</v>
      </c>
      <c r="J24">
        <v>1600.6</v>
      </c>
    </row>
    <row r="25" spans="1:10" x14ac:dyDescent="0.25">
      <c r="A25" s="147">
        <v>14500</v>
      </c>
      <c r="B25">
        <v>14500</v>
      </c>
      <c r="C25">
        <v>0</v>
      </c>
      <c r="D25">
        <v>0</v>
      </c>
      <c r="E25" s="147">
        <v>3</v>
      </c>
      <c r="F25">
        <v>0</v>
      </c>
      <c r="G25">
        <v>0</v>
      </c>
      <c r="H25">
        <v>0</v>
      </c>
      <c r="I25">
        <v>0</v>
      </c>
      <c r="J25">
        <v>1553.8</v>
      </c>
    </row>
    <row r="26" spans="1:10" x14ac:dyDescent="0.25">
      <c r="A26" s="147">
        <v>14550</v>
      </c>
      <c r="B26">
        <v>14550</v>
      </c>
      <c r="C26">
        <v>0</v>
      </c>
      <c r="D26">
        <v>0</v>
      </c>
      <c r="E26" s="147">
        <v>0</v>
      </c>
      <c r="F26">
        <v>0</v>
      </c>
      <c r="G26">
        <v>0</v>
      </c>
      <c r="H26">
        <v>0</v>
      </c>
      <c r="I26">
        <v>0</v>
      </c>
      <c r="J26">
        <v>1507.3</v>
      </c>
    </row>
    <row r="27" spans="1:10" x14ac:dyDescent="0.25">
      <c r="A27" s="147">
        <v>14600</v>
      </c>
      <c r="B27">
        <v>14600</v>
      </c>
      <c r="C27">
        <v>0</v>
      </c>
      <c r="D27">
        <v>0</v>
      </c>
      <c r="E27" s="147">
        <v>5</v>
      </c>
      <c r="F27">
        <v>0</v>
      </c>
      <c r="G27">
        <v>0</v>
      </c>
      <c r="H27">
        <v>0</v>
      </c>
      <c r="I27">
        <v>0</v>
      </c>
      <c r="J27">
        <v>1460.9</v>
      </c>
    </row>
    <row r="28" spans="1:10" x14ac:dyDescent="0.25">
      <c r="A28" s="147">
        <v>14650</v>
      </c>
      <c r="B28">
        <v>14650</v>
      </c>
      <c r="C28">
        <v>0</v>
      </c>
      <c r="D28">
        <v>0</v>
      </c>
      <c r="E28" s="147">
        <v>0</v>
      </c>
      <c r="F28">
        <v>0</v>
      </c>
      <c r="G28">
        <v>0</v>
      </c>
      <c r="H28">
        <v>0</v>
      </c>
      <c r="I28">
        <v>0</v>
      </c>
      <c r="J28">
        <v>1414.8</v>
      </c>
    </row>
    <row r="29" spans="1:10" x14ac:dyDescent="0.25">
      <c r="A29" s="147">
        <v>14700</v>
      </c>
      <c r="B29">
        <v>14700</v>
      </c>
      <c r="C29">
        <v>0</v>
      </c>
      <c r="D29">
        <v>0</v>
      </c>
      <c r="E29" s="147">
        <v>5</v>
      </c>
      <c r="F29">
        <v>0</v>
      </c>
      <c r="G29">
        <v>0</v>
      </c>
      <c r="H29">
        <v>0</v>
      </c>
      <c r="I29">
        <v>0</v>
      </c>
      <c r="J29">
        <v>1368.9</v>
      </c>
    </row>
    <row r="30" spans="1:10" x14ac:dyDescent="0.25">
      <c r="A30" s="147">
        <v>14750</v>
      </c>
      <c r="B30">
        <v>14750</v>
      </c>
      <c r="C30">
        <v>0</v>
      </c>
      <c r="D30">
        <v>0</v>
      </c>
      <c r="E30" s="147">
        <v>0</v>
      </c>
      <c r="F30">
        <v>0</v>
      </c>
      <c r="G30">
        <v>0</v>
      </c>
      <c r="H30">
        <v>0</v>
      </c>
      <c r="I30">
        <v>0</v>
      </c>
      <c r="J30">
        <v>1323.3</v>
      </c>
    </row>
    <row r="31" spans="1:10" x14ac:dyDescent="0.25">
      <c r="A31" s="147">
        <v>14800</v>
      </c>
      <c r="B31">
        <v>14800</v>
      </c>
      <c r="C31">
        <v>0</v>
      </c>
      <c r="D31">
        <v>10</v>
      </c>
      <c r="E31" s="147">
        <v>18</v>
      </c>
      <c r="F31">
        <v>1340</v>
      </c>
      <c r="G31">
        <v>1340</v>
      </c>
      <c r="H31">
        <v>1340</v>
      </c>
      <c r="I31">
        <v>1340</v>
      </c>
      <c r="J31">
        <v>1278</v>
      </c>
    </row>
    <row r="32" spans="1:10" x14ac:dyDescent="0.25">
      <c r="A32" s="147">
        <v>14850</v>
      </c>
      <c r="B32">
        <v>14850</v>
      </c>
      <c r="C32">
        <v>0</v>
      </c>
      <c r="D32">
        <v>0</v>
      </c>
      <c r="E32" s="147">
        <v>1</v>
      </c>
      <c r="F32">
        <v>0</v>
      </c>
      <c r="G32">
        <v>0</v>
      </c>
      <c r="H32">
        <v>0</v>
      </c>
      <c r="I32">
        <v>0</v>
      </c>
      <c r="J32">
        <v>1233</v>
      </c>
    </row>
    <row r="33" spans="1:10" x14ac:dyDescent="0.25">
      <c r="A33" s="147">
        <v>14900</v>
      </c>
      <c r="B33">
        <v>14900</v>
      </c>
      <c r="C33">
        <v>0</v>
      </c>
      <c r="D33">
        <v>0</v>
      </c>
      <c r="E33" s="147">
        <v>2</v>
      </c>
      <c r="F33">
        <v>0</v>
      </c>
      <c r="G33">
        <v>0</v>
      </c>
      <c r="H33">
        <v>0</v>
      </c>
      <c r="I33">
        <v>0</v>
      </c>
      <c r="J33">
        <v>1188.3</v>
      </c>
    </row>
    <row r="34" spans="1:10" x14ac:dyDescent="0.25">
      <c r="A34" s="147">
        <v>14950</v>
      </c>
      <c r="B34">
        <v>14950</v>
      </c>
      <c r="C34">
        <v>0</v>
      </c>
      <c r="D34">
        <v>0</v>
      </c>
      <c r="E34" s="147">
        <v>2</v>
      </c>
      <c r="F34">
        <v>0</v>
      </c>
      <c r="G34">
        <v>0</v>
      </c>
      <c r="H34">
        <v>0</v>
      </c>
      <c r="I34">
        <v>0</v>
      </c>
      <c r="J34">
        <v>1143.9000000000001</v>
      </c>
    </row>
    <row r="35" spans="1:10" x14ac:dyDescent="0.25">
      <c r="A35" s="147">
        <v>15000</v>
      </c>
      <c r="B35">
        <v>15000</v>
      </c>
      <c r="C35">
        <v>0</v>
      </c>
      <c r="D35">
        <v>11</v>
      </c>
      <c r="E35" s="147">
        <v>7</v>
      </c>
      <c r="F35">
        <v>1166</v>
      </c>
      <c r="G35">
        <v>1166</v>
      </c>
      <c r="H35">
        <v>1106</v>
      </c>
      <c r="I35">
        <v>1106</v>
      </c>
      <c r="J35">
        <v>1099.9000000000001</v>
      </c>
    </row>
    <row r="36" spans="1:10" x14ac:dyDescent="0.25">
      <c r="A36" s="147">
        <v>15050</v>
      </c>
      <c r="B36">
        <v>15050</v>
      </c>
      <c r="C36">
        <v>0</v>
      </c>
      <c r="D36">
        <v>0</v>
      </c>
      <c r="E36" s="147">
        <v>1</v>
      </c>
      <c r="F36">
        <v>0</v>
      </c>
      <c r="G36">
        <v>0</v>
      </c>
      <c r="H36">
        <v>0</v>
      </c>
      <c r="I36">
        <v>0</v>
      </c>
      <c r="J36">
        <v>1056.2</v>
      </c>
    </row>
    <row r="37" spans="1:10" x14ac:dyDescent="0.25">
      <c r="A37" s="147">
        <v>15100</v>
      </c>
      <c r="B37">
        <v>15100</v>
      </c>
      <c r="C37">
        <v>0</v>
      </c>
      <c r="D37">
        <v>1</v>
      </c>
      <c r="E37" s="147">
        <v>52</v>
      </c>
      <c r="F37">
        <v>1058</v>
      </c>
      <c r="G37">
        <v>1058</v>
      </c>
      <c r="H37">
        <v>1058</v>
      </c>
      <c r="I37">
        <v>1058</v>
      </c>
      <c r="J37">
        <v>1012.9</v>
      </c>
    </row>
    <row r="38" spans="1:10" x14ac:dyDescent="0.25">
      <c r="A38" s="147">
        <v>15150</v>
      </c>
      <c r="B38">
        <v>15150</v>
      </c>
      <c r="C38">
        <v>0</v>
      </c>
      <c r="D38">
        <v>0</v>
      </c>
      <c r="E38" s="147">
        <v>0</v>
      </c>
      <c r="F38">
        <v>0</v>
      </c>
      <c r="G38">
        <v>0</v>
      </c>
      <c r="H38">
        <v>0</v>
      </c>
      <c r="I38">
        <v>0</v>
      </c>
      <c r="J38">
        <v>970.1</v>
      </c>
    </row>
    <row r="39" spans="1:10" x14ac:dyDescent="0.25">
      <c r="A39" s="147">
        <v>15200</v>
      </c>
      <c r="B39">
        <v>15200</v>
      </c>
      <c r="C39">
        <v>0</v>
      </c>
      <c r="D39">
        <v>0</v>
      </c>
      <c r="E39" s="147">
        <v>0</v>
      </c>
      <c r="F39">
        <v>0</v>
      </c>
      <c r="G39">
        <v>0</v>
      </c>
      <c r="H39">
        <v>0</v>
      </c>
      <c r="I39">
        <v>0</v>
      </c>
      <c r="J39">
        <v>927.7</v>
      </c>
    </row>
    <row r="40" spans="1:10" x14ac:dyDescent="0.25">
      <c r="A40" s="147">
        <v>15250</v>
      </c>
      <c r="B40">
        <v>15250</v>
      </c>
      <c r="C40">
        <v>0</v>
      </c>
      <c r="D40">
        <v>0</v>
      </c>
      <c r="E40" s="147">
        <v>0</v>
      </c>
      <c r="F40">
        <v>0</v>
      </c>
      <c r="G40">
        <v>0</v>
      </c>
      <c r="H40">
        <v>0</v>
      </c>
      <c r="I40">
        <v>0</v>
      </c>
      <c r="J40">
        <v>885.8</v>
      </c>
    </row>
    <row r="41" spans="1:10" x14ac:dyDescent="0.25">
      <c r="A41" s="147">
        <v>15300</v>
      </c>
      <c r="B41">
        <v>15300</v>
      </c>
      <c r="C41">
        <v>0</v>
      </c>
      <c r="D41">
        <v>0</v>
      </c>
      <c r="E41" s="147">
        <v>0</v>
      </c>
      <c r="F41">
        <v>0</v>
      </c>
      <c r="G41">
        <v>0</v>
      </c>
      <c r="H41">
        <v>0</v>
      </c>
      <c r="I41">
        <v>0</v>
      </c>
      <c r="J41">
        <v>844.4</v>
      </c>
    </row>
    <row r="42" spans="1:10" x14ac:dyDescent="0.25">
      <c r="A42" s="147">
        <v>15350</v>
      </c>
      <c r="B42">
        <v>15350</v>
      </c>
      <c r="C42">
        <v>0</v>
      </c>
      <c r="D42">
        <v>0</v>
      </c>
      <c r="E42" s="147">
        <v>0</v>
      </c>
      <c r="F42">
        <v>0</v>
      </c>
      <c r="G42">
        <v>0</v>
      </c>
      <c r="H42">
        <v>0</v>
      </c>
      <c r="I42">
        <v>0</v>
      </c>
      <c r="J42">
        <v>803.5</v>
      </c>
    </row>
    <row r="43" spans="1:10" x14ac:dyDescent="0.25">
      <c r="A43" s="147">
        <v>15400</v>
      </c>
      <c r="B43">
        <v>15400</v>
      </c>
      <c r="C43">
        <v>0</v>
      </c>
      <c r="D43">
        <v>5</v>
      </c>
      <c r="E43" s="147">
        <v>7</v>
      </c>
      <c r="F43">
        <v>815</v>
      </c>
      <c r="G43">
        <v>815</v>
      </c>
      <c r="H43">
        <v>815</v>
      </c>
      <c r="I43">
        <v>815</v>
      </c>
      <c r="J43">
        <v>763.2</v>
      </c>
    </row>
    <row r="44" spans="1:10" x14ac:dyDescent="0.25">
      <c r="A44" s="147">
        <v>15450</v>
      </c>
      <c r="B44">
        <v>15450</v>
      </c>
      <c r="C44">
        <v>0</v>
      </c>
      <c r="D44">
        <v>0</v>
      </c>
      <c r="E44" s="147">
        <v>0</v>
      </c>
      <c r="F44">
        <v>0</v>
      </c>
      <c r="G44">
        <v>0</v>
      </c>
      <c r="H44">
        <v>0</v>
      </c>
      <c r="I44">
        <v>0</v>
      </c>
      <c r="J44">
        <v>723.6</v>
      </c>
    </row>
    <row r="45" spans="1:10" x14ac:dyDescent="0.25">
      <c r="A45" s="147">
        <v>15500</v>
      </c>
      <c r="B45">
        <v>15500</v>
      </c>
      <c r="C45">
        <v>0</v>
      </c>
      <c r="D45">
        <v>4</v>
      </c>
      <c r="E45" s="147">
        <v>41</v>
      </c>
      <c r="F45">
        <v>719</v>
      </c>
      <c r="G45">
        <v>719</v>
      </c>
      <c r="H45">
        <v>719</v>
      </c>
      <c r="I45">
        <v>719</v>
      </c>
      <c r="J45">
        <v>684.5</v>
      </c>
    </row>
    <row r="46" spans="1:10" x14ac:dyDescent="0.25">
      <c r="A46" s="147">
        <v>15550</v>
      </c>
      <c r="B46">
        <v>15550</v>
      </c>
      <c r="C46">
        <v>0</v>
      </c>
      <c r="D46">
        <v>0</v>
      </c>
      <c r="E46" s="147">
        <v>14</v>
      </c>
      <c r="F46">
        <v>0</v>
      </c>
      <c r="G46">
        <v>0</v>
      </c>
      <c r="H46">
        <v>0</v>
      </c>
      <c r="I46">
        <v>0</v>
      </c>
      <c r="J46">
        <v>646.20000000000005</v>
      </c>
    </row>
    <row r="47" spans="1:10" x14ac:dyDescent="0.25">
      <c r="A47" s="147">
        <v>15600</v>
      </c>
      <c r="B47">
        <v>15600</v>
      </c>
      <c r="C47">
        <v>0</v>
      </c>
      <c r="D47">
        <v>0</v>
      </c>
      <c r="E47" s="147">
        <v>31</v>
      </c>
      <c r="F47">
        <v>0</v>
      </c>
      <c r="G47">
        <v>0</v>
      </c>
      <c r="H47">
        <v>0</v>
      </c>
      <c r="I47">
        <v>0</v>
      </c>
      <c r="J47">
        <v>608.6</v>
      </c>
    </row>
    <row r="48" spans="1:10" x14ac:dyDescent="0.25">
      <c r="A48" s="147">
        <v>15650</v>
      </c>
      <c r="B48">
        <v>15650</v>
      </c>
      <c r="C48">
        <v>0</v>
      </c>
      <c r="D48">
        <v>0</v>
      </c>
      <c r="E48" s="147">
        <v>109</v>
      </c>
      <c r="F48">
        <v>0</v>
      </c>
      <c r="G48">
        <v>0</v>
      </c>
      <c r="H48">
        <v>0</v>
      </c>
      <c r="I48">
        <v>0</v>
      </c>
      <c r="J48">
        <v>571.70000000000005</v>
      </c>
    </row>
    <row r="49" spans="1:10" x14ac:dyDescent="0.25">
      <c r="A49" s="147">
        <v>15700</v>
      </c>
      <c r="B49">
        <v>15700</v>
      </c>
      <c r="C49">
        <v>0</v>
      </c>
      <c r="D49">
        <v>119</v>
      </c>
      <c r="E49" s="147">
        <v>99</v>
      </c>
      <c r="F49">
        <v>570</v>
      </c>
      <c r="G49">
        <v>581</v>
      </c>
      <c r="H49">
        <v>565</v>
      </c>
      <c r="I49">
        <v>581</v>
      </c>
      <c r="J49">
        <v>535.70000000000005</v>
      </c>
    </row>
    <row r="50" spans="1:10" x14ac:dyDescent="0.25">
      <c r="A50" s="147">
        <v>15750</v>
      </c>
      <c r="B50">
        <v>15750</v>
      </c>
      <c r="C50">
        <v>0</v>
      </c>
      <c r="D50">
        <v>0</v>
      </c>
      <c r="E50" s="147">
        <v>57</v>
      </c>
      <c r="F50">
        <v>0</v>
      </c>
      <c r="G50">
        <v>0</v>
      </c>
      <c r="H50">
        <v>0</v>
      </c>
      <c r="I50">
        <v>0</v>
      </c>
      <c r="J50">
        <v>500.6</v>
      </c>
    </row>
    <row r="51" spans="1:10" x14ac:dyDescent="0.25">
      <c r="A51" s="147">
        <v>15800</v>
      </c>
      <c r="B51">
        <v>15800</v>
      </c>
      <c r="C51">
        <v>0</v>
      </c>
      <c r="D51">
        <v>67</v>
      </c>
      <c r="E51" s="147">
        <v>163</v>
      </c>
      <c r="F51">
        <v>508</v>
      </c>
      <c r="G51">
        <v>512</v>
      </c>
      <c r="H51">
        <v>471</v>
      </c>
      <c r="I51">
        <v>471</v>
      </c>
      <c r="J51">
        <v>466.4</v>
      </c>
    </row>
    <row r="52" spans="1:10" x14ac:dyDescent="0.25">
      <c r="A52" s="147">
        <v>15850</v>
      </c>
      <c r="B52">
        <v>15850</v>
      </c>
      <c r="C52">
        <v>0</v>
      </c>
      <c r="D52">
        <v>15</v>
      </c>
      <c r="E52" s="147">
        <v>73</v>
      </c>
      <c r="F52">
        <v>0</v>
      </c>
      <c r="G52">
        <v>0</v>
      </c>
      <c r="H52">
        <v>0</v>
      </c>
      <c r="I52">
        <v>0</v>
      </c>
      <c r="J52">
        <v>433.2</v>
      </c>
    </row>
    <row r="53" spans="1:10" x14ac:dyDescent="0.25">
      <c r="A53" s="147">
        <v>15900</v>
      </c>
      <c r="B53">
        <v>15900</v>
      </c>
      <c r="C53">
        <v>0</v>
      </c>
      <c r="D53">
        <v>2</v>
      </c>
      <c r="E53" s="147">
        <v>252</v>
      </c>
      <c r="F53">
        <v>439</v>
      </c>
      <c r="G53">
        <v>440</v>
      </c>
      <c r="H53">
        <v>439</v>
      </c>
      <c r="I53">
        <v>440</v>
      </c>
      <c r="J53">
        <v>400.9</v>
      </c>
    </row>
    <row r="54" spans="1:10" x14ac:dyDescent="0.25">
      <c r="A54" s="147">
        <v>15950</v>
      </c>
      <c r="B54">
        <v>15950</v>
      </c>
      <c r="C54">
        <v>0</v>
      </c>
      <c r="D54">
        <v>0</v>
      </c>
      <c r="E54" s="147">
        <v>256</v>
      </c>
      <c r="F54">
        <v>0</v>
      </c>
      <c r="G54">
        <v>0</v>
      </c>
      <c r="H54">
        <v>0</v>
      </c>
      <c r="I54">
        <v>0</v>
      </c>
      <c r="J54">
        <v>369.7</v>
      </c>
    </row>
    <row r="55" spans="1:10" x14ac:dyDescent="0.25">
      <c r="A55" s="147">
        <v>16000</v>
      </c>
      <c r="B55">
        <v>16000</v>
      </c>
      <c r="C55">
        <v>0</v>
      </c>
      <c r="D55">
        <v>36</v>
      </c>
      <c r="E55" s="147">
        <v>246</v>
      </c>
      <c r="F55">
        <v>357</v>
      </c>
      <c r="G55">
        <v>375</v>
      </c>
      <c r="H55">
        <v>338</v>
      </c>
      <c r="I55">
        <v>338</v>
      </c>
      <c r="J55">
        <v>339.8</v>
      </c>
    </row>
    <row r="56" spans="1:10" x14ac:dyDescent="0.25">
      <c r="A56" s="147">
        <v>16050</v>
      </c>
      <c r="B56">
        <v>16050</v>
      </c>
      <c r="C56">
        <v>0</v>
      </c>
      <c r="D56">
        <v>24</v>
      </c>
      <c r="E56" s="147">
        <v>138</v>
      </c>
      <c r="F56">
        <v>332</v>
      </c>
      <c r="G56">
        <v>349</v>
      </c>
      <c r="H56">
        <v>332</v>
      </c>
      <c r="I56">
        <v>349</v>
      </c>
      <c r="J56">
        <v>311.3</v>
      </c>
    </row>
    <row r="57" spans="1:10" x14ac:dyDescent="0.25">
      <c r="A57" s="147">
        <v>16100</v>
      </c>
      <c r="B57">
        <v>16100</v>
      </c>
      <c r="C57">
        <v>0</v>
      </c>
      <c r="D57">
        <v>61</v>
      </c>
      <c r="E57" s="147">
        <v>238</v>
      </c>
      <c r="F57">
        <v>310</v>
      </c>
      <c r="G57">
        <v>311</v>
      </c>
      <c r="H57">
        <v>310</v>
      </c>
      <c r="I57">
        <v>310</v>
      </c>
      <c r="J57">
        <v>284.2</v>
      </c>
    </row>
    <row r="58" spans="1:10" x14ac:dyDescent="0.25">
      <c r="A58" s="147">
        <v>16150</v>
      </c>
      <c r="B58">
        <v>16150</v>
      </c>
      <c r="C58">
        <v>0</v>
      </c>
      <c r="D58">
        <v>12</v>
      </c>
      <c r="E58" s="147">
        <v>14</v>
      </c>
      <c r="F58">
        <v>266</v>
      </c>
      <c r="G58">
        <v>280</v>
      </c>
      <c r="H58">
        <v>266</v>
      </c>
      <c r="I58">
        <v>280</v>
      </c>
      <c r="J58">
        <v>258.5</v>
      </c>
    </row>
    <row r="59" spans="1:10" x14ac:dyDescent="0.25">
      <c r="A59" s="147">
        <v>16200</v>
      </c>
      <c r="B59">
        <v>16200</v>
      </c>
      <c r="C59">
        <v>0</v>
      </c>
      <c r="D59">
        <v>99</v>
      </c>
      <c r="E59" s="147">
        <v>171</v>
      </c>
      <c r="F59">
        <v>256</v>
      </c>
      <c r="G59">
        <v>266</v>
      </c>
      <c r="H59">
        <v>242</v>
      </c>
      <c r="I59">
        <v>242</v>
      </c>
      <c r="J59">
        <v>234.1</v>
      </c>
    </row>
    <row r="60" spans="1:10" x14ac:dyDescent="0.25">
      <c r="A60" s="147">
        <v>16250</v>
      </c>
      <c r="B60">
        <v>16250</v>
      </c>
      <c r="C60">
        <v>0</v>
      </c>
      <c r="D60">
        <v>1</v>
      </c>
      <c r="E60" s="147">
        <v>56</v>
      </c>
      <c r="F60">
        <v>236.5</v>
      </c>
      <c r="G60">
        <v>236.5</v>
      </c>
      <c r="H60">
        <v>236.5</v>
      </c>
      <c r="I60">
        <v>236.5</v>
      </c>
      <c r="J60">
        <v>211.1</v>
      </c>
    </row>
    <row r="61" spans="1:10" x14ac:dyDescent="0.25">
      <c r="A61" s="147">
        <v>16300</v>
      </c>
      <c r="B61">
        <v>16300</v>
      </c>
      <c r="C61">
        <v>0</v>
      </c>
      <c r="D61">
        <v>2</v>
      </c>
      <c r="E61" s="147">
        <v>140</v>
      </c>
      <c r="F61">
        <v>212</v>
      </c>
      <c r="G61">
        <v>212</v>
      </c>
      <c r="H61">
        <v>212</v>
      </c>
      <c r="I61">
        <v>212</v>
      </c>
      <c r="J61">
        <v>189.3</v>
      </c>
    </row>
    <row r="62" spans="1:10" x14ac:dyDescent="0.25">
      <c r="A62" s="147">
        <v>16350</v>
      </c>
      <c r="B62">
        <v>16350</v>
      </c>
      <c r="C62">
        <v>0</v>
      </c>
      <c r="D62">
        <v>2</v>
      </c>
      <c r="E62" s="147">
        <v>96</v>
      </c>
      <c r="F62">
        <v>190</v>
      </c>
      <c r="G62">
        <v>190</v>
      </c>
      <c r="H62">
        <v>190</v>
      </c>
      <c r="I62">
        <v>190</v>
      </c>
      <c r="J62">
        <v>168.9</v>
      </c>
    </row>
    <row r="63" spans="1:10" x14ac:dyDescent="0.25">
      <c r="A63" s="147">
        <v>16400</v>
      </c>
      <c r="B63">
        <v>16400</v>
      </c>
      <c r="C63">
        <v>0</v>
      </c>
      <c r="D63">
        <v>28</v>
      </c>
      <c r="E63" s="147">
        <v>261</v>
      </c>
      <c r="F63">
        <v>164.5</v>
      </c>
      <c r="G63">
        <v>169</v>
      </c>
      <c r="H63">
        <v>151</v>
      </c>
      <c r="I63">
        <v>151</v>
      </c>
      <c r="J63">
        <v>150.19999999999999</v>
      </c>
    </row>
    <row r="64" spans="1:10" x14ac:dyDescent="0.25">
      <c r="A64" s="147">
        <v>16450</v>
      </c>
      <c r="B64">
        <v>16450</v>
      </c>
      <c r="C64">
        <v>0</v>
      </c>
      <c r="D64">
        <v>1</v>
      </c>
      <c r="E64" s="147">
        <v>34</v>
      </c>
      <c r="F64">
        <v>151</v>
      </c>
      <c r="G64">
        <v>151</v>
      </c>
      <c r="H64">
        <v>151</v>
      </c>
      <c r="I64">
        <v>151</v>
      </c>
      <c r="J64">
        <v>133</v>
      </c>
    </row>
    <row r="65" spans="1:10" x14ac:dyDescent="0.25">
      <c r="A65" s="147">
        <v>16500</v>
      </c>
      <c r="B65">
        <v>16500</v>
      </c>
      <c r="C65">
        <v>0</v>
      </c>
      <c r="D65">
        <v>23</v>
      </c>
      <c r="E65" s="147">
        <v>388</v>
      </c>
      <c r="F65">
        <v>134</v>
      </c>
      <c r="G65">
        <v>136</v>
      </c>
      <c r="H65">
        <v>117.5</v>
      </c>
      <c r="I65">
        <v>117.5</v>
      </c>
      <c r="J65">
        <v>117.3</v>
      </c>
    </row>
    <row r="66" spans="1:10" x14ac:dyDescent="0.25">
      <c r="A66" s="147">
        <v>16550</v>
      </c>
      <c r="B66">
        <v>16550</v>
      </c>
      <c r="C66">
        <v>0</v>
      </c>
      <c r="D66">
        <v>72</v>
      </c>
      <c r="E66" s="147">
        <v>225</v>
      </c>
      <c r="F66">
        <v>113</v>
      </c>
      <c r="G66">
        <v>117</v>
      </c>
      <c r="H66">
        <v>113</v>
      </c>
      <c r="I66">
        <v>117</v>
      </c>
      <c r="J66">
        <v>103.1</v>
      </c>
    </row>
    <row r="67" spans="1:10" x14ac:dyDescent="0.25">
      <c r="A67" s="147">
        <v>16600</v>
      </c>
      <c r="B67">
        <v>16600</v>
      </c>
      <c r="C67">
        <v>0</v>
      </c>
      <c r="D67">
        <v>27</v>
      </c>
      <c r="E67" s="147">
        <v>146</v>
      </c>
      <c r="F67">
        <v>105</v>
      </c>
      <c r="G67">
        <v>110</v>
      </c>
      <c r="H67">
        <v>91</v>
      </c>
      <c r="I67">
        <v>91</v>
      </c>
      <c r="J67">
        <v>90.3</v>
      </c>
    </row>
    <row r="68" spans="1:10" x14ac:dyDescent="0.25">
      <c r="A68" s="147">
        <v>16650</v>
      </c>
      <c r="B68">
        <v>16650</v>
      </c>
      <c r="C68">
        <v>0</v>
      </c>
      <c r="D68">
        <v>1</v>
      </c>
      <c r="E68" s="147">
        <v>23</v>
      </c>
      <c r="F68">
        <v>79</v>
      </c>
      <c r="G68">
        <v>79</v>
      </c>
      <c r="H68">
        <v>79</v>
      </c>
      <c r="I68">
        <v>79</v>
      </c>
      <c r="J68">
        <v>78.900000000000006</v>
      </c>
    </row>
    <row r="69" spans="1:10" x14ac:dyDescent="0.25">
      <c r="A69" s="147">
        <v>16700</v>
      </c>
      <c r="B69">
        <v>16700</v>
      </c>
      <c r="C69">
        <v>0</v>
      </c>
      <c r="D69">
        <v>56</v>
      </c>
      <c r="E69" s="147">
        <v>244</v>
      </c>
      <c r="F69">
        <v>80.5</v>
      </c>
      <c r="G69">
        <v>81</v>
      </c>
      <c r="H69">
        <v>70.5</v>
      </c>
      <c r="I69">
        <v>70.5</v>
      </c>
      <c r="J69">
        <v>68.7</v>
      </c>
    </row>
    <row r="70" spans="1:10" x14ac:dyDescent="0.25">
      <c r="A70" s="147">
        <v>16750</v>
      </c>
      <c r="B70">
        <v>16750</v>
      </c>
      <c r="C70">
        <v>0</v>
      </c>
      <c r="D70">
        <v>350</v>
      </c>
      <c r="E70" s="147">
        <v>508</v>
      </c>
      <c r="F70">
        <v>61</v>
      </c>
      <c r="G70">
        <v>61</v>
      </c>
      <c r="H70">
        <v>61</v>
      </c>
      <c r="I70">
        <v>61</v>
      </c>
      <c r="J70">
        <v>59.8</v>
      </c>
    </row>
    <row r="71" spans="1:10" x14ac:dyDescent="0.25">
      <c r="A71" s="147">
        <v>16800</v>
      </c>
      <c r="B71">
        <v>16800</v>
      </c>
      <c r="C71">
        <v>0</v>
      </c>
      <c r="D71">
        <v>19</v>
      </c>
      <c r="E71" s="147">
        <v>371</v>
      </c>
      <c r="F71">
        <v>61.5</v>
      </c>
      <c r="G71">
        <v>62</v>
      </c>
      <c r="H71">
        <v>59</v>
      </c>
      <c r="I71">
        <v>59</v>
      </c>
      <c r="J71">
        <v>52</v>
      </c>
    </row>
    <row r="72" spans="1:10" x14ac:dyDescent="0.25">
      <c r="A72" s="147">
        <v>16850</v>
      </c>
      <c r="B72">
        <v>16850</v>
      </c>
      <c r="C72">
        <v>0</v>
      </c>
      <c r="D72">
        <v>4</v>
      </c>
      <c r="E72" s="147">
        <v>132</v>
      </c>
      <c r="F72">
        <v>53.5</v>
      </c>
      <c r="G72">
        <v>53.5</v>
      </c>
      <c r="H72">
        <v>43</v>
      </c>
      <c r="I72">
        <v>43</v>
      </c>
      <c r="J72">
        <v>45.1</v>
      </c>
    </row>
    <row r="73" spans="1:10" x14ac:dyDescent="0.25">
      <c r="A73" s="147">
        <v>16900</v>
      </c>
      <c r="B73">
        <v>16900</v>
      </c>
      <c r="C73">
        <v>0</v>
      </c>
      <c r="D73">
        <v>241</v>
      </c>
      <c r="E73" s="147">
        <v>462</v>
      </c>
      <c r="F73">
        <v>44</v>
      </c>
      <c r="G73">
        <v>44</v>
      </c>
      <c r="H73">
        <v>44</v>
      </c>
      <c r="I73">
        <v>44</v>
      </c>
      <c r="J73">
        <v>39.1</v>
      </c>
    </row>
    <row r="74" spans="1:10" x14ac:dyDescent="0.25">
      <c r="A74" s="147">
        <v>16950</v>
      </c>
      <c r="B74">
        <v>16950</v>
      </c>
      <c r="C74">
        <v>0</v>
      </c>
      <c r="D74">
        <v>50</v>
      </c>
      <c r="E74" s="147">
        <v>193</v>
      </c>
      <c r="F74">
        <v>36</v>
      </c>
      <c r="G74">
        <v>36</v>
      </c>
      <c r="H74">
        <v>32.5</v>
      </c>
      <c r="I74">
        <v>33</v>
      </c>
      <c r="J74">
        <v>33.9</v>
      </c>
    </row>
    <row r="75" spans="1:10" x14ac:dyDescent="0.25">
      <c r="A75" s="147">
        <v>17000</v>
      </c>
      <c r="B75">
        <v>17000</v>
      </c>
      <c r="C75">
        <v>0</v>
      </c>
      <c r="D75">
        <v>144</v>
      </c>
      <c r="E75" s="147">
        <v>289</v>
      </c>
      <c r="F75">
        <v>36</v>
      </c>
      <c r="G75">
        <v>36</v>
      </c>
      <c r="H75">
        <v>32</v>
      </c>
      <c r="I75">
        <v>32</v>
      </c>
      <c r="J75">
        <v>29.4</v>
      </c>
    </row>
    <row r="76" spans="1:10" x14ac:dyDescent="0.25">
      <c r="A76" s="147">
        <v>17050</v>
      </c>
      <c r="B76">
        <v>17050</v>
      </c>
      <c r="C76">
        <v>0</v>
      </c>
      <c r="D76">
        <v>5</v>
      </c>
      <c r="E76" s="147">
        <v>103</v>
      </c>
      <c r="F76">
        <v>28</v>
      </c>
      <c r="G76">
        <v>28</v>
      </c>
      <c r="H76">
        <v>28</v>
      </c>
      <c r="I76">
        <v>28</v>
      </c>
      <c r="J76">
        <v>25.5</v>
      </c>
    </row>
    <row r="77" spans="1:10" x14ac:dyDescent="0.25">
      <c r="A77" s="147">
        <v>17100</v>
      </c>
      <c r="B77">
        <v>17100</v>
      </c>
      <c r="C77">
        <v>0</v>
      </c>
      <c r="D77">
        <v>7</v>
      </c>
      <c r="E77" s="147">
        <v>72</v>
      </c>
      <c r="F77">
        <v>27.5</v>
      </c>
      <c r="G77">
        <v>27.5</v>
      </c>
      <c r="H77">
        <v>27</v>
      </c>
      <c r="I77">
        <v>27</v>
      </c>
      <c r="J77">
        <v>22.1</v>
      </c>
    </row>
    <row r="78" spans="1:10" x14ac:dyDescent="0.25">
      <c r="A78" s="147">
        <v>17150</v>
      </c>
      <c r="B78">
        <v>17150</v>
      </c>
      <c r="C78">
        <v>0</v>
      </c>
      <c r="D78">
        <v>101</v>
      </c>
      <c r="E78" s="147">
        <v>151</v>
      </c>
      <c r="F78">
        <v>23.6</v>
      </c>
      <c r="G78">
        <v>23.6</v>
      </c>
      <c r="H78">
        <v>23.6</v>
      </c>
      <c r="I78">
        <v>23.6</v>
      </c>
      <c r="J78">
        <v>19.2</v>
      </c>
    </row>
    <row r="79" spans="1:10" x14ac:dyDescent="0.25">
      <c r="A79" s="147">
        <v>17200</v>
      </c>
      <c r="B79">
        <v>17200</v>
      </c>
      <c r="C79">
        <v>0</v>
      </c>
      <c r="D79">
        <v>27</v>
      </c>
      <c r="E79" s="147">
        <v>56</v>
      </c>
      <c r="F79">
        <v>17.600000000000001</v>
      </c>
      <c r="G79">
        <v>17.600000000000001</v>
      </c>
      <c r="H79">
        <v>17</v>
      </c>
      <c r="I79">
        <v>17</v>
      </c>
      <c r="J79">
        <v>16.7</v>
      </c>
    </row>
    <row r="80" spans="1:10" x14ac:dyDescent="0.25">
      <c r="A80" s="147">
        <v>17250</v>
      </c>
      <c r="B80">
        <v>17250</v>
      </c>
      <c r="C80">
        <v>0</v>
      </c>
      <c r="D80">
        <v>0</v>
      </c>
      <c r="E80" s="147">
        <v>1405</v>
      </c>
      <c r="F80">
        <v>0</v>
      </c>
      <c r="G80">
        <v>0</v>
      </c>
      <c r="H80">
        <v>0</v>
      </c>
      <c r="I80">
        <v>0</v>
      </c>
      <c r="J80">
        <v>14.5</v>
      </c>
    </row>
    <row r="81" spans="1:10" x14ac:dyDescent="0.25">
      <c r="A81" s="147">
        <v>17300</v>
      </c>
      <c r="B81">
        <v>17300</v>
      </c>
      <c r="C81">
        <v>0</v>
      </c>
      <c r="D81">
        <v>8</v>
      </c>
      <c r="E81" s="147">
        <v>421</v>
      </c>
      <c r="F81">
        <v>14.7</v>
      </c>
      <c r="G81">
        <v>14.7</v>
      </c>
      <c r="H81">
        <v>14.7</v>
      </c>
      <c r="I81">
        <v>14.7</v>
      </c>
      <c r="J81">
        <v>12.6</v>
      </c>
    </row>
    <row r="82" spans="1:10" x14ac:dyDescent="0.25">
      <c r="A82" s="147">
        <v>17350</v>
      </c>
      <c r="B82">
        <v>17350</v>
      </c>
      <c r="C82">
        <v>0</v>
      </c>
      <c r="D82">
        <v>0</v>
      </c>
      <c r="E82" s="147">
        <v>39</v>
      </c>
      <c r="F82">
        <v>0</v>
      </c>
      <c r="G82">
        <v>0</v>
      </c>
      <c r="H82">
        <v>0</v>
      </c>
      <c r="I82">
        <v>0</v>
      </c>
      <c r="J82">
        <v>11</v>
      </c>
    </row>
    <row r="83" spans="1:10" x14ac:dyDescent="0.25">
      <c r="A83" s="147">
        <v>17400</v>
      </c>
      <c r="B83">
        <v>17400</v>
      </c>
      <c r="C83">
        <v>0</v>
      </c>
      <c r="D83">
        <v>2</v>
      </c>
      <c r="E83" s="147">
        <v>37</v>
      </c>
      <c r="F83">
        <v>11</v>
      </c>
      <c r="G83">
        <v>11</v>
      </c>
      <c r="H83">
        <v>11</v>
      </c>
      <c r="I83">
        <v>11</v>
      </c>
      <c r="J83">
        <v>9.6</v>
      </c>
    </row>
    <row r="84" spans="1:10" x14ac:dyDescent="0.25">
      <c r="A84" s="147">
        <v>17450</v>
      </c>
      <c r="B84">
        <v>17450</v>
      </c>
      <c r="C84">
        <v>0</v>
      </c>
      <c r="D84">
        <v>2</v>
      </c>
      <c r="E84" s="147">
        <v>20</v>
      </c>
      <c r="F84">
        <v>9.5</v>
      </c>
      <c r="G84">
        <v>9.5</v>
      </c>
      <c r="H84">
        <v>9.5</v>
      </c>
      <c r="I84">
        <v>9.5</v>
      </c>
      <c r="J84">
        <v>8.4</v>
      </c>
    </row>
    <row r="85" spans="1:10" x14ac:dyDescent="0.25">
      <c r="A85" s="147">
        <v>17500</v>
      </c>
      <c r="B85">
        <v>17500</v>
      </c>
      <c r="C85">
        <v>0</v>
      </c>
      <c r="D85">
        <v>0</v>
      </c>
      <c r="E85" s="147">
        <v>88</v>
      </c>
      <c r="F85">
        <v>0</v>
      </c>
      <c r="G85">
        <v>0</v>
      </c>
      <c r="H85">
        <v>0</v>
      </c>
      <c r="I85">
        <v>0</v>
      </c>
      <c r="J85">
        <v>7.3</v>
      </c>
    </row>
    <row r="86" spans="1:10" x14ac:dyDescent="0.25">
      <c r="A86" s="147">
        <v>17550</v>
      </c>
      <c r="B86">
        <v>17550</v>
      </c>
      <c r="C86">
        <v>0</v>
      </c>
      <c r="D86">
        <v>31</v>
      </c>
      <c r="E86" s="147">
        <v>144</v>
      </c>
      <c r="F86">
        <v>7.6</v>
      </c>
      <c r="G86">
        <v>7.6</v>
      </c>
      <c r="H86">
        <v>7.6</v>
      </c>
      <c r="I86">
        <v>7.6</v>
      </c>
      <c r="J86">
        <v>6.4</v>
      </c>
    </row>
    <row r="87" spans="1:10" x14ac:dyDescent="0.25">
      <c r="A87" s="147">
        <v>17600</v>
      </c>
      <c r="B87">
        <v>17600</v>
      </c>
      <c r="C87">
        <v>0</v>
      </c>
      <c r="D87">
        <v>0</v>
      </c>
      <c r="E87" s="147">
        <v>319</v>
      </c>
      <c r="F87">
        <v>0</v>
      </c>
      <c r="G87">
        <v>0</v>
      </c>
      <c r="H87">
        <v>0</v>
      </c>
      <c r="I87">
        <v>0</v>
      </c>
      <c r="J87">
        <v>5.6</v>
      </c>
    </row>
    <row r="88" spans="1:10" x14ac:dyDescent="0.25">
      <c r="A88" s="147">
        <v>17650</v>
      </c>
      <c r="B88">
        <v>17650</v>
      </c>
      <c r="C88">
        <v>0</v>
      </c>
      <c r="D88">
        <v>0</v>
      </c>
      <c r="E88" s="147">
        <v>9</v>
      </c>
      <c r="F88">
        <v>0</v>
      </c>
      <c r="G88">
        <v>0</v>
      </c>
      <c r="H88">
        <v>0</v>
      </c>
      <c r="I88">
        <v>0</v>
      </c>
      <c r="J88">
        <v>4.9000000000000004</v>
      </c>
    </row>
    <row r="89" spans="1:10" x14ac:dyDescent="0.25">
      <c r="A89" s="147">
        <v>17700</v>
      </c>
      <c r="B89">
        <v>17700</v>
      </c>
      <c r="C89">
        <v>0</v>
      </c>
      <c r="D89">
        <v>10</v>
      </c>
      <c r="E89" s="147">
        <v>96</v>
      </c>
      <c r="F89">
        <v>5</v>
      </c>
      <c r="G89">
        <v>5</v>
      </c>
      <c r="H89">
        <v>5</v>
      </c>
      <c r="I89">
        <v>5</v>
      </c>
      <c r="J89">
        <v>4.3</v>
      </c>
    </row>
    <row r="90" spans="1:10" x14ac:dyDescent="0.25">
      <c r="A90" s="147">
        <v>17750</v>
      </c>
      <c r="B90">
        <v>17750</v>
      </c>
      <c r="C90">
        <v>0</v>
      </c>
      <c r="D90">
        <v>0</v>
      </c>
      <c r="E90" s="147">
        <v>1</v>
      </c>
      <c r="F90">
        <v>0</v>
      </c>
      <c r="G90">
        <v>0</v>
      </c>
      <c r="H90">
        <v>0</v>
      </c>
      <c r="I90">
        <v>0</v>
      </c>
      <c r="J90">
        <v>3.8</v>
      </c>
    </row>
    <row r="91" spans="1:10" x14ac:dyDescent="0.25">
      <c r="A91" s="147">
        <v>17800</v>
      </c>
      <c r="B91">
        <v>17800</v>
      </c>
      <c r="C91">
        <v>0</v>
      </c>
      <c r="D91">
        <v>0</v>
      </c>
      <c r="E91" s="147">
        <v>0</v>
      </c>
      <c r="F91">
        <v>0</v>
      </c>
      <c r="G91">
        <v>0</v>
      </c>
      <c r="H91">
        <v>0</v>
      </c>
      <c r="I91">
        <v>0</v>
      </c>
      <c r="J91">
        <v>3.4</v>
      </c>
    </row>
    <row r="92" spans="1:10" x14ac:dyDescent="0.25">
      <c r="A92" s="147">
        <v>17850</v>
      </c>
      <c r="B92">
        <v>17850</v>
      </c>
      <c r="C92">
        <v>0</v>
      </c>
      <c r="D92">
        <v>0</v>
      </c>
      <c r="E92" s="147">
        <v>0</v>
      </c>
      <c r="F92">
        <v>0</v>
      </c>
      <c r="G92">
        <v>0</v>
      </c>
      <c r="H92">
        <v>0</v>
      </c>
      <c r="I92">
        <v>0</v>
      </c>
      <c r="J92">
        <v>3</v>
      </c>
    </row>
    <row r="93" spans="1:10" x14ac:dyDescent="0.25">
      <c r="A93" s="147">
        <v>17900</v>
      </c>
      <c r="B93">
        <v>17900</v>
      </c>
      <c r="C93">
        <v>0</v>
      </c>
      <c r="D93">
        <v>0</v>
      </c>
      <c r="E93" s="147">
        <v>0</v>
      </c>
      <c r="F93">
        <v>0</v>
      </c>
      <c r="G93">
        <v>0</v>
      </c>
      <c r="H93">
        <v>0</v>
      </c>
      <c r="I93">
        <v>0</v>
      </c>
      <c r="J93">
        <v>2.6</v>
      </c>
    </row>
    <row r="94" spans="1:10" x14ac:dyDescent="0.25">
      <c r="A94" s="147">
        <v>17950</v>
      </c>
      <c r="B94">
        <v>17950</v>
      </c>
      <c r="C94">
        <v>0</v>
      </c>
      <c r="D94">
        <v>0</v>
      </c>
      <c r="E94" s="147">
        <v>0</v>
      </c>
      <c r="F94">
        <v>0</v>
      </c>
      <c r="G94">
        <v>0</v>
      </c>
      <c r="H94">
        <v>0</v>
      </c>
      <c r="I94">
        <v>0</v>
      </c>
      <c r="J94">
        <v>2.2999999999999998</v>
      </c>
    </row>
    <row r="95" spans="1:10" x14ac:dyDescent="0.25">
      <c r="A95" t="s">
        <v>146</v>
      </c>
      <c r="B95">
        <v>18000</v>
      </c>
      <c r="C95">
        <v>0</v>
      </c>
      <c r="D95">
        <v>0</v>
      </c>
      <c r="E95">
        <v>0</v>
      </c>
      <c r="F95">
        <v>0</v>
      </c>
      <c r="G95">
        <v>0</v>
      </c>
      <c r="H95">
        <v>0</v>
      </c>
      <c r="I95">
        <v>0</v>
      </c>
      <c r="J95">
        <v>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C7009-0E94-4E6A-97B4-773D26297174}">
  <dimension ref="A1:J95"/>
  <sheetViews>
    <sheetView workbookViewId="0"/>
  </sheetViews>
  <sheetFormatPr baseColWidth="10" defaultColWidth="9.140625" defaultRowHeight="15" x14ac:dyDescent="0.25"/>
  <sheetData>
    <row r="1" spans="1:10" x14ac:dyDescent="0.25">
      <c r="A1" s="198" t="s">
        <v>802</v>
      </c>
      <c r="B1" s="198" t="s">
        <v>803</v>
      </c>
      <c r="C1" s="198" t="s">
        <v>804</v>
      </c>
      <c r="D1" s="198" t="s">
        <v>805</v>
      </c>
      <c r="E1" s="198" t="s">
        <v>806</v>
      </c>
      <c r="F1" s="198" t="s">
        <v>807</v>
      </c>
      <c r="G1" s="198" t="s">
        <v>808</v>
      </c>
      <c r="H1" s="198" t="s">
        <v>809</v>
      </c>
      <c r="I1" s="198" t="s">
        <v>810</v>
      </c>
      <c r="J1" s="198" t="s">
        <v>811</v>
      </c>
    </row>
    <row r="2" spans="1:10" x14ac:dyDescent="0.25">
      <c r="A2" s="147">
        <v>11000</v>
      </c>
      <c r="B2">
        <v>11000</v>
      </c>
      <c r="C2">
        <v>0</v>
      </c>
      <c r="D2">
        <v>0</v>
      </c>
      <c r="E2" s="147">
        <v>79</v>
      </c>
      <c r="F2">
        <v>0</v>
      </c>
      <c r="G2">
        <v>0</v>
      </c>
      <c r="H2">
        <v>0</v>
      </c>
      <c r="I2">
        <v>0</v>
      </c>
      <c r="J2">
        <v>4.4000000000000004</v>
      </c>
    </row>
    <row r="3" spans="1:10" x14ac:dyDescent="0.25">
      <c r="A3" s="147">
        <v>11200</v>
      </c>
      <c r="B3">
        <v>11200</v>
      </c>
      <c r="C3">
        <v>0</v>
      </c>
      <c r="D3">
        <v>0</v>
      </c>
      <c r="E3" s="147">
        <v>50</v>
      </c>
      <c r="F3">
        <v>0</v>
      </c>
      <c r="G3">
        <v>0</v>
      </c>
      <c r="H3">
        <v>0</v>
      </c>
      <c r="I3">
        <v>0</v>
      </c>
      <c r="J3">
        <v>4.9000000000000004</v>
      </c>
    </row>
    <row r="4" spans="1:10" x14ac:dyDescent="0.25">
      <c r="A4" s="147">
        <v>11400</v>
      </c>
      <c r="B4">
        <v>11400</v>
      </c>
      <c r="C4">
        <v>0</v>
      </c>
      <c r="D4">
        <v>0</v>
      </c>
      <c r="E4" s="147">
        <v>525</v>
      </c>
      <c r="F4">
        <v>0</v>
      </c>
      <c r="G4">
        <v>0</v>
      </c>
      <c r="H4">
        <v>0</v>
      </c>
      <c r="I4">
        <v>0</v>
      </c>
      <c r="J4">
        <v>5.4</v>
      </c>
    </row>
    <row r="5" spans="1:10" x14ac:dyDescent="0.25">
      <c r="A5" s="147">
        <v>11600</v>
      </c>
      <c r="B5">
        <v>11600</v>
      </c>
      <c r="C5">
        <v>0</v>
      </c>
      <c r="D5">
        <v>5</v>
      </c>
      <c r="E5" s="147">
        <v>20</v>
      </c>
      <c r="F5">
        <v>6.2</v>
      </c>
      <c r="G5">
        <v>6.2</v>
      </c>
      <c r="H5">
        <v>6.2</v>
      </c>
      <c r="I5">
        <v>6.2</v>
      </c>
      <c r="J5">
        <v>6.1</v>
      </c>
    </row>
    <row r="6" spans="1:10" x14ac:dyDescent="0.25">
      <c r="A6" s="147">
        <v>11800</v>
      </c>
      <c r="B6">
        <v>11800</v>
      </c>
      <c r="C6">
        <v>0</v>
      </c>
      <c r="D6">
        <v>0</v>
      </c>
      <c r="E6" s="147">
        <v>61</v>
      </c>
      <c r="F6">
        <v>0</v>
      </c>
      <c r="G6">
        <v>0</v>
      </c>
      <c r="H6">
        <v>0</v>
      </c>
      <c r="I6">
        <v>0</v>
      </c>
      <c r="J6">
        <v>6.8</v>
      </c>
    </row>
    <row r="7" spans="1:10" x14ac:dyDescent="0.25">
      <c r="A7" s="147">
        <v>12000</v>
      </c>
      <c r="B7">
        <v>12000</v>
      </c>
      <c r="C7">
        <v>0</v>
      </c>
      <c r="D7">
        <v>0</v>
      </c>
      <c r="E7" s="147">
        <v>420</v>
      </c>
      <c r="F7">
        <v>0</v>
      </c>
      <c r="G7">
        <v>0</v>
      </c>
      <c r="H7">
        <v>0</v>
      </c>
      <c r="I7">
        <v>0</v>
      </c>
      <c r="J7">
        <v>7.7</v>
      </c>
    </row>
    <row r="8" spans="1:10" x14ac:dyDescent="0.25">
      <c r="A8" s="147">
        <v>12200</v>
      </c>
      <c r="B8">
        <v>12200</v>
      </c>
      <c r="C8">
        <v>0</v>
      </c>
      <c r="D8">
        <v>0</v>
      </c>
      <c r="E8" s="147">
        <v>778</v>
      </c>
      <c r="F8">
        <v>0</v>
      </c>
      <c r="G8">
        <v>0</v>
      </c>
      <c r="H8">
        <v>0</v>
      </c>
      <c r="I8">
        <v>0</v>
      </c>
      <c r="J8">
        <v>8.6999999999999993</v>
      </c>
    </row>
    <row r="9" spans="1:10" x14ac:dyDescent="0.25">
      <c r="A9" s="147">
        <v>12400</v>
      </c>
      <c r="B9">
        <v>12400</v>
      </c>
      <c r="C9">
        <v>0</v>
      </c>
      <c r="D9">
        <v>0</v>
      </c>
      <c r="E9" s="147">
        <v>380</v>
      </c>
      <c r="F9">
        <v>0</v>
      </c>
      <c r="G9">
        <v>0</v>
      </c>
      <c r="H9">
        <v>0</v>
      </c>
      <c r="I9">
        <v>0</v>
      </c>
      <c r="J9">
        <v>9.8000000000000007</v>
      </c>
    </row>
    <row r="10" spans="1:10" x14ac:dyDescent="0.25">
      <c r="A10" s="147">
        <v>12600</v>
      </c>
      <c r="B10">
        <v>12600</v>
      </c>
      <c r="C10">
        <v>0</v>
      </c>
      <c r="D10">
        <v>1</v>
      </c>
      <c r="E10" s="147">
        <v>120</v>
      </c>
      <c r="F10">
        <v>10.8</v>
      </c>
      <c r="G10">
        <v>10.8</v>
      </c>
      <c r="H10">
        <v>10.8</v>
      </c>
      <c r="I10">
        <v>10.8</v>
      </c>
      <c r="J10">
        <v>11.2</v>
      </c>
    </row>
    <row r="11" spans="1:10" x14ac:dyDescent="0.25">
      <c r="A11" s="147">
        <v>12800</v>
      </c>
      <c r="B11">
        <v>12800</v>
      </c>
      <c r="C11">
        <v>0</v>
      </c>
      <c r="D11">
        <v>0</v>
      </c>
      <c r="E11" s="147">
        <v>215</v>
      </c>
      <c r="F11">
        <v>0</v>
      </c>
      <c r="G11">
        <v>0</v>
      </c>
      <c r="H11">
        <v>0</v>
      </c>
      <c r="I11">
        <v>0</v>
      </c>
      <c r="J11">
        <v>12.8</v>
      </c>
    </row>
    <row r="12" spans="1:10" x14ac:dyDescent="0.25">
      <c r="A12" s="147">
        <v>13000</v>
      </c>
      <c r="B12">
        <v>13000</v>
      </c>
      <c r="C12">
        <v>0</v>
      </c>
      <c r="D12">
        <v>10</v>
      </c>
      <c r="E12" s="147">
        <v>497</v>
      </c>
      <c r="F12">
        <v>0</v>
      </c>
      <c r="G12">
        <v>0</v>
      </c>
      <c r="H12">
        <v>0</v>
      </c>
      <c r="I12">
        <v>0</v>
      </c>
      <c r="J12">
        <v>14.7</v>
      </c>
    </row>
    <row r="13" spans="1:10" x14ac:dyDescent="0.25">
      <c r="A13" s="147">
        <v>13200</v>
      </c>
      <c r="B13">
        <v>13200</v>
      </c>
      <c r="C13">
        <v>0</v>
      </c>
      <c r="D13">
        <v>40</v>
      </c>
      <c r="E13" s="147">
        <v>1181</v>
      </c>
      <c r="F13">
        <v>0</v>
      </c>
      <c r="G13">
        <v>0</v>
      </c>
      <c r="H13">
        <v>0</v>
      </c>
      <c r="I13">
        <v>0</v>
      </c>
      <c r="J13">
        <v>17</v>
      </c>
    </row>
    <row r="14" spans="1:10" x14ac:dyDescent="0.25">
      <c r="A14" s="147">
        <v>13400</v>
      </c>
      <c r="B14">
        <v>13400</v>
      </c>
      <c r="C14">
        <v>0</v>
      </c>
      <c r="D14">
        <v>22</v>
      </c>
      <c r="E14" s="147">
        <v>344</v>
      </c>
      <c r="F14">
        <v>19.2</v>
      </c>
      <c r="G14">
        <v>20</v>
      </c>
      <c r="H14">
        <v>19.2</v>
      </c>
      <c r="I14">
        <v>20</v>
      </c>
      <c r="J14">
        <v>19.8</v>
      </c>
    </row>
    <row r="15" spans="1:10" x14ac:dyDescent="0.25">
      <c r="A15" s="147">
        <v>13600</v>
      </c>
      <c r="B15">
        <v>13600</v>
      </c>
      <c r="C15">
        <v>0</v>
      </c>
      <c r="D15">
        <v>27</v>
      </c>
      <c r="E15" s="147">
        <v>310</v>
      </c>
      <c r="F15">
        <v>22</v>
      </c>
      <c r="G15">
        <v>22</v>
      </c>
      <c r="H15">
        <v>21.6</v>
      </c>
      <c r="I15">
        <v>21.6</v>
      </c>
      <c r="J15">
        <v>23.3</v>
      </c>
    </row>
    <row r="16" spans="1:10" x14ac:dyDescent="0.25">
      <c r="A16" s="147">
        <v>13800</v>
      </c>
      <c r="B16">
        <v>13800</v>
      </c>
      <c r="C16">
        <v>0</v>
      </c>
      <c r="D16">
        <v>31</v>
      </c>
      <c r="E16" s="147">
        <v>117</v>
      </c>
      <c r="F16">
        <v>26</v>
      </c>
      <c r="G16">
        <v>26.5</v>
      </c>
      <c r="H16">
        <v>26</v>
      </c>
      <c r="I16">
        <v>26</v>
      </c>
      <c r="J16">
        <v>27.6</v>
      </c>
    </row>
    <row r="17" spans="1:10" x14ac:dyDescent="0.25">
      <c r="A17" s="147">
        <v>13900</v>
      </c>
      <c r="B17">
        <v>13900</v>
      </c>
      <c r="C17">
        <v>0</v>
      </c>
      <c r="D17">
        <v>0</v>
      </c>
      <c r="E17" s="147">
        <v>0</v>
      </c>
      <c r="F17">
        <v>0</v>
      </c>
      <c r="G17">
        <v>0</v>
      </c>
      <c r="H17">
        <v>0</v>
      </c>
      <c r="I17">
        <v>0</v>
      </c>
      <c r="J17">
        <v>30.2</v>
      </c>
    </row>
    <row r="18" spans="1:10" x14ac:dyDescent="0.25">
      <c r="A18" s="147">
        <v>14000</v>
      </c>
      <c r="B18">
        <v>14000</v>
      </c>
      <c r="C18">
        <v>0</v>
      </c>
      <c r="D18">
        <v>50</v>
      </c>
      <c r="E18" s="147">
        <v>697</v>
      </c>
      <c r="F18">
        <v>28</v>
      </c>
      <c r="G18">
        <v>30</v>
      </c>
      <c r="H18">
        <v>28</v>
      </c>
      <c r="I18">
        <v>30</v>
      </c>
      <c r="J18">
        <v>33.1</v>
      </c>
    </row>
    <row r="19" spans="1:10" x14ac:dyDescent="0.25">
      <c r="A19" s="147">
        <v>14100</v>
      </c>
      <c r="B19">
        <v>14100</v>
      </c>
      <c r="C19">
        <v>0</v>
      </c>
      <c r="D19">
        <v>0</v>
      </c>
      <c r="E19" s="147">
        <v>25</v>
      </c>
      <c r="F19">
        <v>0</v>
      </c>
      <c r="G19">
        <v>0</v>
      </c>
      <c r="H19">
        <v>0</v>
      </c>
      <c r="I19">
        <v>0</v>
      </c>
      <c r="J19">
        <v>36.5</v>
      </c>
    </row>
    <row r="20" spans="1:10" x14ac:dyDescent="0.25">
      <c r="A20" s="147">
        <v>14200</v>
      </c>
      <c r="B20">
        <v>14200</v>
      </c>
      <c r="C20">
        <v>0</v>
      </c>
      <c r="D20">
        <v>1</v>
      </c>
      <c r="E20" s="147">
        <v>659</v>
      </c>
      <c r="F20">
        <v>35.5</v>
      </c>
      <c r="G20">
        <v>35.5</v>
      </c>
      <c r="H20">
        <v>35.5</v>
      </c>
      <c r="I20">
        <v>35.5</v>
      </c>
      <c r="J20">
        <v>40.299999999999997</v>
      </c>
    </row>
    <row r="21" spans="1:10" x14ac:dyDescent="0.25">
      <c r="A21" s="147">
        <v>14300</v>
      </c>
      <c r="B21">
        <v>14300</v>
      </c>
      <c r="C21">
        <v>0</v>
      </c>
      <c r="D21">
        <v>13</v>
      </c>
      <c r="E21" s="147">
        <v>89</v>
      </c>
      <c r="F21">
        <v>38</v>
      </c>
      <c r="G21">
        <v>38</v>
      </c>
      <c r="H21">
        <v>38</v>
      </c>
      <c r="I21">
        <v>38</v>
      </c>
      <c r="J21">
        <v>44.6</v>
      </c>
    </row>
    <row r="22" spans="1:10" x14ac:dyDescent="0.25">
      <c r="A22" s="147">
        <v>14350</v>
      </c>
      <c r="B22">
        <v>14350</v>
      </c>
      <c r="C22">
        <v>0</v>
      </c>
      <c r="D22">
        <v>1</v>
      </c>
      <c r="E22" s="147">
        <v>68</v>
      </c>
      <c r="F22">
        <v>0</v>
      </c>
      <c r="G22">
        <v>0</v>
      </c>
      <c r="H22">
        <v>0</v>
      </c>
      <c r="I22">
        <v>0</v>
      </c>
      <c r="J22">
        <v>47</v>
      </c>
    </row>
    <row r="23" spans="1:10" x14ac:dyDescent="0.25">
      <c r="A23" s="147">
        <v>14400</v>
      </c>
      <c r="B23">
        <v>14400</v>
      </c>
      <c r="C23">
        <v>0</v>
      </c>
      <c r="D23">
        <v>203</v>
      </c>
      <c r="E23" s="147">
        <v>428</v>
      </c>
      <c r="F23">
        <v>0</v>
      </c>
      <c r="G23">
        <v>0</v>
      </c>
      <c r="H23">
        <v>0</v>
      </c>
      <c r="I23">
        <v>0</v>
      </c>
      <c r="J23">
        <v>49.6</v>
      </c>
    </row>
    <row r="24" spans="1:10" x14ac:dyDescent="0.25">
      <c r="A24" s="147">
        <v>14450</v>
      </c>
      <c r="B24">
        <v>14450</v>
      </c>
      <c r="C24">
        <v>0</v>
      </c>
      <c r="D24">
        <v>0</v>
      </c>
      <c r="E24" s="147">
        <v>162</v>
      </c>
      <c r="F24">
        <v>0</v>
      </c>
      <c r="G24">
        <v>0</v>
      </c>
      <c r="H24">
        <v>0</v>
      </c>
      <c r="I24">
        <v>0</v>
      </c>
      <c r="J24">
        <v>52.3</v>
      </c>
    </row>
    <row r="25" spans="1:10" x14ac:dyDescent="0.25">
      <c r="A25" s="147">
        <v>14500</v>
      </c>
      <c r="B25">
        <v>14500</v>
      </c>
      <c r="C25">
        <v>0</v>
      </c>
      <c r="D25">
        <v>49</v>
      </c>
      <c r="E25" s="147">
        <v>701</v>
      </c>
      <c r="F25">
        <v>50</v>
      </c>
      <c r="G25">
        <v>51.5</v>
      </c>
      <c r="H25">
        <v>47</v>
      </c>
      <c r="I25">
        <v>51.5</v>
      </c>
      <c r="J25">
        <v>55.3</v>
      </c>
    </row>
    <row r="26" spans="1:10" x14ac:dyDescent="0.25">
      <c r="A26" s="147">
        <v>14550</v>
      </c>
      <c r="B26">
        <v>14550</v>
      </c>
      <c r="C26">
        <v>0</v>
      </c>
      <c r="D26">
        <v>2</v>
      </c>
      <c r="E26" s="147">
        <v>34</v>
      </c>
      <c r="F26">
        <v>52</v>
      </c>
      <c r="G26">
        <v>52</v>
      </c>
      <c r="H26">
        <v>52</v>
      </c>
      <c r="I26">
        <v>52</v>
      </c>
      <c r="J26">
        <v>58.4</v>
      </c>
    </row>
    <row r="27" spans="1:10" x14ac:dyDescent="0.25">
      <c r="A27" s="147">
        <v>14600</v>
      </c>
      <c r="B27">
        <v>14600</v>
      </c>
      <c r="C27">
        <v>0</v>
      </c>
      <c r="D27">
        <v>219</v>
      </c>
      <c r="E27" s="147">
        <v>257</v>
      </c>
      <c r="F27">
        <v>53</v>
      </c>
      <c r="G27">
        <v>58</v>
      </c>
      <c r="H27">
        <v>53</v>
      </c>
      <c r="I27">
        <v>58</v>
      </c>
      <c r="J27">
        <v>61.7</v>
      </c>
    </row>
    <row r="28" spans="1:10" x14ac:dyDescent="0.25">
      <c r="A28" s="147">
        <v>14650</v>
      </c>
      <c r="B28">
        <v>14650</v>
      </c>
      <c r="C28">
        <v>0</v>
      </c>
      <c r="D28">
        <v>1</v>
      </c>
      <c r="E28" s="147">
        <v>138</v>
      </c>
      <c r="F28">
        <v>0</v>
      </c>
      <c r="G28">
        <v>0</v>
      </c>
      <c r="H28">
        <v>0</v>
      </c>
      <c r="I28">
        <v>0</v>
      </c>
      <c r="J28">
        <v>65.2</v>
      </c>
    </row>
    <row r="29" spans="1:10" x14ac:dyDescent="0.25">
      <c r="A29" s="147">
        <v>14700</v>
      </c>
      <c r="B29">
        <v>14700</v>
      </c>
      <c r="C29">
        <v>0</v>
      </c>
      <c r="D29">
        <v>3</v>
      </c>
      <c r="E29" s="147">
        <v>258</v>
      </c>
      <c r="F29">
        <v>57</v>
      </c>
      <c r="G29">
        <v>57</v>
      </c>
      <c r="H29">
        <v>57</v>
      </c>
      <c r="I29">
        <v>57</v>
      </c>
      <c r="J29">
        <v>69</v>
      </c>
    </row>
    <row r="30" spans="1:10" x14ac:dyDescent="0.25">
      <c r="A30" s="147">
        <v>14750</v>
      </c>
      <c r="B30">
        <v>14750</v>
      </c>
      <c r="C30">
        <v>0</v>
      </c>
      <c r="D30">
        <v>1</v>
      </c>
      <c r="E30" s="147">
        <v>109</v>
      </c>
      <c r="F30">
        <v>63.5</v>
      </c>
      <c r="G30">
        <v>63.5</v>
      </c>
      <c r="H30">
        <v>63.5</v>
      </c>
      <c r="I30">
        <v>63.5</v>
      </c>
      <c r="J30">
        <v>73.099999999999994</v>
      </c>
    </row>
    <row r="31" spans="1:10" x14ac:dyDescent="0.25">
      <c r="A31" s="147">
        <v>14800</v>
      </c>
      <c r="B31">
        <v>14800</v>
      </c>
      <c r="C31">
        <v>0</v>
      </c>
      <c r="D31">
        <v>123</v>
      </c>
      <c r="E31" s="147">
        <v>403</v>
      </c>
      <c r="F31">
        <v>66.5</v>
      </c>
      <c r="G31">
        <v>73.5</v>
      </c>
      <c r="H31">
        <v>66.5</v>
      </c>
      <c r="I31">
        <v>73.5</v>
      </c>
      <c r="J31">
        <v>77.400000000000006</v>
      </c>
    </row>
    <row r="32" spans="1:10" x14ac:dyDescent="0.25">
      <c r="A32" s="147">
        <v>14850</v>
      </c>
      <c r="B32">
        <v>14850</v>
      </c>
      <c r="C32">
        <v>0</v>
      </c>
      <c r="D32">
        <v>0</v>
      </c>
      <c r="E32" s="147">
        <v>119</v>
      </c>
      <c r="F32">
        <v>0</v>
      </c>
      <c r="G32">
        <v>0</v>
      </c>
      <c r="H32">
        <v>0</v>
      </c>
      <c r="I32">
        <v>0</v>
      </c>
      <c r="J32">
        <v>82.1</v>
      </c>
    </row>
    <row r="33" spans="1:10" x14ac:dyDescent="0.25">
      <c r="A33" s="147">
        <v>14900</v>
      </c>
      <c r="B33">
        <v>14900</v>
      </c>
      <c r="C33">
        <v>0</v>
      </c>
      <c r="D33">
        <v>3</v>
      </c>
      <c r="E33" s="147">
        <v>57</v>
      </c>
      <c r="F33">
        <v>82.5</v>
      </c>
      <c r="G33">
        <v>82.5</v>
      </c>
      <c r="H33">
        <v>82.5</v>
      </c>
      <c r="I33">
        <v>82.5</v>
      </c>
      <c r="J33">
        <v>87.1</v>
      </c>
    </row>
    <row r="34" spans="1:10" x14ac:dyDescent="0.25">
      <c r="A34" s="147">
        <v>14950</v>
      </c>
      <c r="B34">
        <v>14950</v>
      </c>
      <c r="C34">
        <v>0</v>
      </c>
      <c r="D34">
        <v>0</v>
      </c>
      <c r="E34" s="147">
        <v>169</v>
      </c>
      <c r="F34">
        <v>0</v>
      </c>
      <c r="G34">
        <v>0</v>
      </c>
      <c r="H34">
        <v>0</v>
      </c>
      <c r="I34">
        <v>0</v>
      </c>
      <c r="J34">
        <v>92.4</v>
      </c>
    </row>
    <row r="35" spans="1:10" x14ac:dyDescent="0.25">
      <c r="A35" s="147">
        <v>15000</v>
      </c>
      <c r="B35">
        <v>15000</v>
      </c>
      <c r="C35">
        <v>0</v>
      </c>
      <c r="D35">
        <v>113</v>
      </c>
      <c r="E35" s="147">
        <v>662</v>
      </c>
      <c r="F35">
        <v>90</v>
      </c>
      <c r="G35">
        <v>91.5</v>
      </c>
      <c r="H35">
        <v>82</v>
      </c>
      <c r="I35">
        <v>90</v>
      </c>
      <c r="J35">
        <v>98</v>
      </c>
    </row>
    <row r="36" spans="1:10" x14ac:dyDescent="0.25">
      <c r="A36" s="147">
        <v>15050</v>
      </c>
      <c r="B36">
        <v>15050</v>
      </c>
      <c r="C36">
        <v>0</v>
      </c>
      <c r="D36">
        <v>1</v>
      </c>
      <c r="E36" s="147">
        <v>19</v>
      </c>
      <c r="F36">
        <v>88.5</v>
      </c>
      <c r="G36">
        <v>88.5</v>
      </c>
      <c r="H36">
        <v>88.5</v>
      </c>
      <c r="I36">
        <v>88.5</v>
      </c>
      <c r="J36">
        <v>104</v>
      </c>
    </row>
    <row r="37" spans="1:10" x14ac:dyDescent="0.25">
      <c r="A37" s="147">
        <v>15100</v>
      </c>
      <c r="B37">
        <v>15100</v>
      </c>
      <c r="C37">
        <v>0</v>
      </c>
      <c r="D37">
        <v>7</v>
      </c>
      <c r="E37" s="147">
        <v>262</v>
      </c>
      <c r="F37">
        <v>92</v>
      </c>
      <c r="G37">
        <v>105</v>
      </c>
      <c r="H37">
        <v>92</v>
      </c>
      <c r="I37">
        <v>105</v>
      </c>
      <c r="J37">
        <v>110.4</v>
      </c>
    </row>
    <row r="38" spans="1:10" x14ac:dyDescent="0.25">
      <c r="A38" s="147">
        <v>15150</v>
      </c>
      <c r="B38">
        <v>15150</v>
      </c>
      <c r="C38">
        <v>0</v>
      </c>
      <c r="D38">
        <v>6</v>
      </c>
      <c r="E38" s="147">
        <v>213</v>
      </c>
      <c r="F38">
        <v>101</v>
      </c>
      <c r="G38">
        <v>102</v>
      </c>
      <c r="H38">
        <v>101</v>
      </c>
      <c r="I38">
        <v>102</v>
      </c>
      <c r="J38">
        <v>117.2</v>
      </c>
    </row>
    <row r="39" spans="1:10" x14ac:dyDescent="0.25">
      <c r="A39" s="147">
        <v>15200</v>
      </c>
      <c r="B39">
        <v>15200</v>
      </c>
      <c r="C39">
        <v>0</v>
      </c>
      <c r="D39">
        <v>23</v>
      </c>
      <c r="E39" s="147">
        <v>89</v>
      </c>
      <c r="F39">
        <v>110</v>
      </c>
      <c r="G39">
        <v>110</v>
      </c>
      <c r="H39">
        <v>105</v>
      </c>
      <c r="I39">
        <v>108.5</v>
      </c>
      <c r="J39">
        <v>124.5</v>
      </c>
    </row>
    <row r="40" spans="1:10" x14ac:dyDescent="0.25">
      <c r="A40" s="147">
        <v>15250</v>
      </c>
      <c r="B40">
        <v>15250</v>
      </c>
      <c r="C40">
        <v>0</v>
      </c>
      <c r="D40">
        <v>21</v>
      </c>
      <c r="E40" s="147">
        <v>213</v>
      </c>
      <c r="F40">
        <v>117</v>
      </c>
      <c r="G40">
        <v>117</v>
      </c>
      <c r="H40">
        <v>117</v>
      </c>
      <c r="I40">
        <v>117</v>
      </c>
      <c r="J40">
        <v>132.30000000000001</v>
      </c>
    </row>
    <row r="41" spans="1:10" x14ac:dyDescent="0.25">
      <c r="A41" s="147">
        <v>15300</v>
      </c>
      <c r="B41">
        <v>15300</v>
      </c>
      <c r="C41">
        <v>0</v>
      </c>
      <c r="D41">
        <v>248</v>
      </c>
      <c r="E41" s="147">
        <v>687</v>
      </c>
      <c r="F41">
        <v>121</v>
      </c>
      <c r="G41">
        <v>129.5</v>
      </c>
      <c r="H41">
        <v>121</v>
      </c>
      <c r="I41">
        <v>129.5</v>
      </c>
      <c r="J41">
        <v>140.6</v>
      </c>
    </row>
    <row r="42" spans="1:10" x14ac:dyDescent="0.25">
      <c r="A42" s="147">
        <v>15350</v>
      </c>
      <c r="B42">
        <v>15350</v>
      </c>
      <c r="C42">
        <v>0</v>
      </c>
      <c r="D42">
        <v>1</v>
      </c>
      <c r="E42" s="147">
        <v>114</v>
      </c>
      <c r="F42">
        <v>142</v>
      </c>
      <c r="G42">
        <v>142</v>
      </c>
      <c r="H42">
        <v>142</v>
      </c>
      <c r="I42">
        <v>142</v>
      </c>
      <c r="J42">
        <v>149.4</v>
      </c>
    </row>
    <row r="43" spans="1:10" x14ac:dyDescent="0.25">
      <c r="A43" s="147">
        <v>15400</v>
      </c>
      <c r="B43">
        <v>15400</v>
      </c>
      <c r="C43">
        <v>0</v>
      </c>
      <c r="D43">
        <v>43</v>
      </c>
      <c r="E43" s="147">
        <v>362</v>
      </c>
      <c r="F43">
        <v>139</v>
      </c>
      <c r="G43">
        <v>151.5</v>
      </c>
      <c r="H43">
        <v>135</v>
      </c>
      <c r="I43">
        <v>151.5</v>
      </c>
      <c r="J43">
        <v>158.80000000000001</v>
      </c>
    </row>
    <row r="44" spans="1:10" x14ac:dyDescent="0.25">
      <c r="A44" s="147">
        <v>15450</v>
      </c>
      <c r="B44">
        <v>15450</v>
      </c>
      <c r="C44">
        <v>0</v>
      </c>
      <c r="D44">
        <v>15</v>
      </c>
      <c r="E44" s="147">
        <v>86</v>
      </c>
      <c r="F44">
        <v>0</v>
      </c>
      <c r="G44">
        <v>0</v>
      </c>
      <c r="H44">
        <v>0</v>
      </c>
      <c r="I44">
        <v>0</v>
      </c>
      <c r="J44">
        <v>168.7</v>
      </c>
    </row>
    <row r="45" spans="1:10" x14ac:dyDescent="0.25">
      <c r="A45" s="147">
        <v>15500</v>
      </c>
      <c r="B45">
        <v>15500</v>
      </c>
      <c r="C45">
        <v>0</v>
      </c>
      <c r="D45">
        <v>25</v>
      </c>
      <c r="E45" s="147">
        <v>137</v>
      </c>
      <c r="F45">
        <v>0</v>
      </c>
      <c r="G45">
        <v>0</v>
      </c>
      <c r="H45">
        <v>0</v>
      </c>
      <c r="I45">
        <v>0</v>
      </c>
      <c r="J45">
        <v>179.4</v>
      </c>
    </row>
    <row r="46" spans="1:10" x14ac:dyDescent="0.25">
      <c r="A46" s="147">
        <v>15550</v>
      </c>
      <c r="B46">
        <v>15550</v>
      </c>
      <c r="C46">
        <v>0</v>
      </c>
      <c r="D46">
        <v>4</v>
      </c>
      <c r="E46" s="147">
        <v>197</v>
      </c>
      <c r="F46">
        <v>167</v>
      </c>
      <c r="G46">
        <v>184.5</v>
      </c>
      <c r="H46">
        <v>167</v>
      </c>
      <c r="I46">
        <v>184.5</v>
      </c>
      <c r="J46">
        <v>190.7</v>
      </c>
    </row>
    <row r="47" spans="1:10" x14ac:dyDescent="0.25">
      <c r="A47" s="147">
        <v>15600</v>
      </c>
      <c r="B47">
        <v>15600</v>
      </c>
      <c r="C47">
        <v>0</v>
      </c>
      <c r="D47">
        <v>45</v>
      </c>
      <c r="E47" s="147">
        <v>1126</v>
      </c>
      <c r="F47">
        <v>173</v>
      </c>
      <c r="G47">
        <v>202</v>
      </c>
      <c r="H47">
        <v>173</v>
      </c>
      <c r="I47">
        <v>202</v>
      </c>
      <c r="J47">
        <v>202.8</v>
      </c>
    </row>
    <row r="48" spans="1:10" x14ac:dyDescent="0.25">
      <c r="A48" s="147">
        <v>15650</v>
      </c>
      <c r="B48">
        <v>15650</v>
      </c>
      <c r="C48">
        <v>0</v>
      </c>
      <c r="D48">
        <v>0</v>
      </c>
      <c r="E48" s="147">
        <v>534</v>
      </c>
      <c r="F48">
        <v>0</v>
      </c>
      <c r="G48">
        <v>0</v>
      </c>
      <c r="H48">
        <v>0</v>
      </c>
      <c r="I48">
        <v>0</v>
      </c>
      <c r="J48">
        <v>215.6</v>
      </c>
    </row>
    <row r="49" spans="1:10" x14ac:dyDescent="0.25">
      <c r="A49" s="147">
        <v>15700</v>
      </c>
      <c r="B49">
        <v>15700</v>
      </c>
      <c r="C49">
        <v>0</v>
      </c>
      <c r="D49">
        <v>18</v>
      </c>
      <c r="E49" s="147">
        <v>103</v>
      </c>
      <c r="F49">
        <v>210</v>
      </c>
      <c r="G49">
        <v>238</v>
      </c>
      <c r="H49">
        <v>195</v>
      </c>
      <c r="I49">
        <v>238</v>
      </c>
      <c r="J49">
        <v>229.3</v>
      </c>
    </row>
    <row r="50" spans="1:10" x14ac:dyDescent="0.25">
      <c r="A50" s="147">
        <v>15750</v>
      </c>
      <c r="B50">
        <v>15750</v>
      </c>
      <c r="C50">
        <v>0</v>
      </c>
      <c r="D50">
        <v>2</v>
      </c>
      <c r="E50" s="147">
        <v>167</v>
      </c>
      <c r="F50">
        <v>230</v>
      </c>
      <c r="G50">
        <v>230</v>
      </c>
      <c r="H50">
        <v>230</v>
      </c>
      <c r="I50">
        <v>230</v>
      </c>
      <c r="J50">
        <v>243.8</v>
      </c>
    </row>
    <row r="51" spans="1:10" x14ac:dyDescent="0.25">
      <c r="A51" s="147">
        <v>15800</v>
      </c>
      <c r="B51">
        <v>15800</v>
      </c>
      <c r="C51">
        <v>0</v>
      </c>
      <c r="D51">
        <v>217</v>
      </c>
      <c r="E51" s="147">
        <v>1345</v>
      </c>
      <c r="F51">
        <v>246.5</v>
      </c>
      <c r="G51">
        <v>246.5</v>
      </c>
      <c r="H51">
        <v>228</v>
      </c>
      <c r="I51">
        <v>244.5</v>
      </c>
      <c r="J51">
        <v>259.3</v>
      </c>
    </row>
    <row r="52" spans="1:10" x14ac:dyDescent="0.25">
      <c r="A52" s="147">
        <v>15850</v>
      </c>
      <c r="B52">
        <v>15850</v>
      </c>
      <c r="C52">
        <v>0</v>
      </c>
      <c r="D52">
        <v>2</v>
      </c>
      <c r="E52" s="147">
        <v>383</v>
      </c>
      <c r="F52">
        <v>250</v>
      </c>
      <c r="G52">
        <v>250</v>
      </c>
      <c r="H52">
        <v>250</v>
      </c>
      <c r="I52">
        <v>250</v>
      </c>
      <c r="J52">
        <v>275.7</v>
      </c>
    </row>
    <row r="53" spans="1:10" x14ac:dyDescent="0.25">
      <c r="A53" s="147">
        <v>15900</v>
      </c>
      <c r="B53">
        <v>15900</v>
      </c>
      <c r="C53">
        <v>0</v>
      </c>
      <c r="D53">
        <v>10</v>
      </c>
      <c r="E53" s="147">
        <v>119</v>
      </c>
      <c r="F53">
        <v>270</v>
      </c>
      <c r="G53">
        <v>271</v>
      </c>
      <c r="H53">
        <v>270</v>
      </c>
      <c r="I53">
        <v>271</v>
      </c>
      <c r="J53">
        <v>293.10000000000002</v>
      </c>
    </row>
    <row r="54" spans="1:10" x14ac:dyDescent="0.25">
      <c r="A54" s="147">
        <v>15950</v>
      </c>
      <c r="B54">
        <v>15950</v>
      </c>
      <c r="C54">
        <v>0</v>
      </c>
      <c r="D54">
        <v>2</v>
      </c>
      <c r="E54" s="147">
        <v>53</v>
      </c>
      <c r="F54">
        <v>284</v>
      </c>
      <c r="G54">
        <v>284</v>
      </c>
      <c r="H54">
        <v>284</v>
      </c>
      <c r="I54">
        <v>284</v>
      </c>
      <c r="J54">
        <v>311.60000000000002</v>
      </c>
    </row>
    <row r="55" spans="1:10" x14ac:dyDescent="0.25">
      <c r="A55" s="147">
        <v>16000</v>
      </c>
      <c r="B55">
        <v>16000</v>
      </c>
      <c r="C55">
        <v>0</v>
      </c>
      <c r="D55">
        <v>86</v>
      </c>
      <c r="E55" s="147">
        <v>222</v>
      </c>
      <c r="F55">
        <v>300</v>
      </c>
      <c r="G55">
        <v>302</v>
      </c>
      <c r="H55">
        <v>285</v>
      </c>
      <c r="I55">
        <v>288</v>
      </c>
      <c r="J55">
        <v>331.4</v>
      </c>
    </row>
    <row r="56" spans="1:10" x14ac:dyDescent="0.25">
      <c r="A56" s="147">
        <v>16050</v>
      </c>
      <c r="B56">
        <v>16050</v>
      </c>
      <c r="C56">
        <v>0</v>
      </c>
      <c r="D56">
        <v>2</v>
      </c>
      <c r="E56" s="147">
        <v>246</v>
      </c>
      <c r="F56">
        <v>315</v>
      </c>
      <c r="G56">
        <v>315</v>
      </c>
      <c r="H56">
        <v>315</v>
      </c>
      <c r="I56">
        <v>315</v>
      </c>
      <c r="J56">
        <v>352.6</v>
      </c>
    </row>
    <row r="57" spans="1:10" x14ac:dyDescent="0.25">
      <c r="A57" s="147">
        <v>16100</v>
      </c>
      <c r="B57">
        <v>16100</v>
      </c>
      <c r="C57">
        <v>0</v>
      </c>
      <c r="D57">
        <v>40</v>
      </c>
      <c r="E57" s="147">
        <v>164</v>
      </c>
      <c r="F57">
        <v>0</v>
      </c>
      <c r="G57">
        <v>0</v>
      </c>
      <c r="H57">
        <v>0</v>
      </c>
      <c r="I57">
        <v>0</v>
      </c>
      <c r="J57">
        <v>375.1</v>
      </c>
    </row>
    <row r="58" spans="1:10" x14ac:dyDescent="0.25">
      <c r="A58" s="147">
        <v>16150</v>
      </c>
      <c r="B58">
        <v>16150</v>
      </c>
      <c r="C58">
        <v>0</v>
      </c>
      <c r="D58">
        <v>0</v>
      </c>
      <c r="E58" s="147">
        <v>1</v>
      </c>
      <c r="F58">
        <v>0</v>
      </c>
      <c r="G58">
        <v>0</v>
      </c>
      <c r="H58">
        <v>0</v>
      </c>
      <c r="I58">
        <v>0</v>
      </c>
      <c r="J58">
        <v>399.1</v>
      </c>
    </row>
    <row r="59" spans="1:10" x14ac:dyDescent="0.25">
      <c r="A59" s="147">
        <v>16200</v>
      </c>
      <c r="B59">
        <v>16200</v>
      </c>
      <c r="C59">
        <v>0</v>
      </c>
      <c r="D59">
        <v>40</v>
      </c>
      <c r="E59" s="147">
        <v>99</v>
      </c>
      <c r="F59">
        <v>413</v>
      </c>
      <c r="G59">
        <v>413</v>
      </c>
      <c r="H59">
        <v>413</v>
      </c>
      <c r="I59">
        <v>413</v>
      </c>
      <c r="J59">
        <v>424.4</v>
      </c>
    </row>
    <row r="60" spans="1:10" x14ac:dyDescent="0.25">
      <c r="A60" s="147">
        <v>16250</v>
      </c>
      <c r="B60">
        <v>16250</v>
      </c>
      <c r="C60">
        <v>0</v>
      </c>
      <c r="D60">
        <v>0</v>
      </c>
      <c r="E60" s="147">
        <v>50</v>
      </c>
      <c r="F60">
        <v>0</v>
      </c>
      <c r="G60">
        <v>0</v>
      </c>
      <c r="H60">
        <v>0</v>
      </c>
      <c r="I60">
        <v>0</v>
      </c>
      <c r="J60">
        <v>451</v>
      </c>
    </row>
    <row r="61" spans="1:10" x14ac:dyDescent="0.25">
      <c r="A61" s="147">
        <v>16300</v>
      </c>
      <c r="B61">
        <v>16300</v>
      </c>
      <c r="C61">
        <v>0</v>
      </c>
      <c r="D61">
        <v>0</v>
      </c>
      <c r="E61" s="147">
        <v>19</v>
      </c>
      <c r="F61">
        <v>0</v>
      </c>
      <c r="G61">
        <v>0</v>
      </c>
      <c r="H61">
        <v>0</v>
      </c>
      <c r="I61">
        <v>0</v>
      </c>
      <c r="J61">
        <v>478.9</v>
      </c>
    </row>
    <row r="62" spans="1:10" x14ac:dyDescent="0.25">
      <c r="A62" s="147">
        <v>16350</v>
      </c>
      <c r="B62">
        <v>16350</v>
      </c>
      <c r="C62">
        <v>0</v>
      </c>
      <c r="D62">
        <v>0</v>
      </c>
      <c r="E62" s="147">
        <v>0</v>
      </c>
      <c r="F62">
        <v>0</v>
      </c>
      <c r="G62">
        <v>0</v>
      </c>
      <c r="H62">
        <v>0</v>
      </c>
      <c r="I62">
        <v>0</v>
      </c>
      <c r="J62">
        <v>508.2</v>
      </c>
    </row>
    <row r="63" spans="1:10" x14ac:dyDescent="0.25">
      <c r="A63" s="147">
        <v>16400</v>
      </c>
      <c r="B63">
        <v>16400</v>
      </c>
      <c r="C63">
        <v>0</v>
      </c>
      <c r="D63">
        <v>0</v>
      </c>
      <c r="E63" s="147">
        <v>70</v>
      </c>
      <c r="F63">
        <v>0</v>
      </c>
      <c r="G63">
        <v>0</v>
      </c>
      <c r="H63">
        <v>0</v>
      </c>
      <c r="I63">
        <v>0</v>
      </c>
      <c r="J63">
        <v>539.1</v>
      </c>
    </row>
    <row r="64" spans="1:10" x14ac:dyDescent="0.25">
      <c r="A64" s="147">
        <v>16450</v>
      </c>
      <c r="B64">
        <v>16450</v>
      </c>
      <c r="C64">
        <v>0</v>
      </c>
      <c r="D64">
        <v>0</v>
      </c>
      <c r="E64" s="147">
        <v>0</v>
      </c>
      <c r="F64">
        <v>0</v>
      </c>
      <c r="G64">
        <v>0</v>
      </c>
      <c r="H64">
        <v>0</v>
      </c>
      <c r="I64">
        <v>0</v>
      </c>
      <c r="J64">
        <v>571.6</v>
      </c>
    </row>
    <row r="65" spans="1:10" x14ac:dyDescent="0.25">
      <c r="A65" s="147">
        <v>16500</v>
      </c>
      <c r="B65">
        <v>16500</v>
      </c>
      <c r="C65">
        <v>0</v>
      </c>
      <c r="D65">
        <v>0</v>
      </c>
      <c r="E65" s="147">
        <v>1</v>
      </c>
      <c r="F65">
        <v>0</v>
      </c>
      <c r="G65">
        <v>0</v>
      </c>
      <c r="H65">
        <v>0</v>
      </c>
      <c r="I65">
        <v>0</v>
      </c>
      <c r="J65">
        <v>605.6</v>
      </c>
    </row>
    <row r="66" spans="1:10" x14ac:dyDescent="0.25">
      <c r="A66" s="147">
        <v>16550</v>
      </c>
      <c r="B66">
        <v>16550</v>
      </c>
      <c r="C66">
        <v>0</v>
      </c>
      <c r="D66">
        <v>0</v>
      </c>
      <c r="E66" s="147">
        <v>0</v>
      </c>
      <c r="F66">
        <v>0</v>
      </c>
      <c r="G66">
        <v>0</v>
      </c>
      <c r="H66">
        <v>0</v>
      </c>
      <c r="I66">
        <v>0</v>
      </c>
      <c r="J66">
        <v>641.1</v>
      </c>
    </row>
    <row r="67" spans="1:10" x14ac:dyDescent="0.25">
      <c r="A67" s="147">
        <v>16600</v>
      </c>
      <c r="B67">
        <v>16600</v>
      </c>
      <c r="C67">
        <v>0</v>
      </c>
      <c r="D67">
        <v>0</v>
      </c>
      <c r="E67" s="147">
        <v>0</v>
      </c>
      <c r="F67">
        <v>0</v>
      </c>
      <c r="G67">
        <v>0</v>
      </c>
      <c r="H67">
        <v>0</v>
      </c>
      <c r="I67">
        <v>0</v>
      </c>
      <c r="J67">
        <v>677.9</v>
      </c>
    </row>
    <row r="68" spans="1:10" x14ac:dyDescent="0.25">
      <c r="A68" s="147">
        <v>16650</v>
      </c>
      <c r="B68">
        <v>16650</v>
      </c>
      <c r="C68">
        <v>0</v>
      </c>
      <c r="D68">
        <v>0</v>
      </c>
      <c r="E68" s="147">
        <v>0</v>
      </c>
      <c r="F68">
        <v>0</v>
      </c>
      <c r="G68">
        <v>0</v>
      </c>
      <c r="H68">
        <v>0</v>
      </c>
      <c r="I68">
        <v>0</v>
      </c>
      <c r="J68">
        <v>716.2</v>
      </c>
    </row>
    <row r="69" spans="1:10" x14ac:dyDescent="0.25">
      <c r="A69" s="147">
        <v>16700</v>
      </c>
      <c r="B69">
        <v>16700</v>
      </c>
      <c r="C69">
        <v>0</v>
      </c>
      <c r="D69">
        <v>0</v>
      </c>
      <c r="E69" s="147">
        <v>1</v>
      </c>
      <c r="F69">
        <v>0</v>
      </c>
      <c r="G69">
        <v>0</v>
      </c>
      <c r="H69">
        <v>0</v>
      </c>
      <c r="I69">
        <v>0</v>
      </c>
      <c r="J69">
        <v>755.7</v>
      </c>
    </row>
    <row r="70" spans="1:10" x14ac:dyDescent="0.25">
      <c r="A70" s="147">
        <v>16750</v>
      </c>
      <c r="B70">
        <v>16750</v>
      </c>
      <c r="C70">
        <v>0</v>
      </c>
      <c r="D70">
        <v>0</v>
      </c>
      <c r="E70" s="147">
        <v>0</v>
      </c>
      <c r="F70">
        <v>0</v>
      </c>
      <c r="G70">
        <v>0</v>
      </c>
      <c r="H70">
        <v>0</v>
      </c>
      <c r="I70">
        <v>0</v>
      </c>
      <c r="J70">
        <v>796.4</v>
      </c>
    </row>
    <row r="71" spans="1:10" x14ac:dyDescent="0.25">
      <c r="A71" s="147">
        <v>16800</v>
      </c>
      <c r="B71">
        <v>16800</v>
      </c>
      <c r="C71">
        <v>0</v>
      </c>
      <c r="D71">
        <v>0</v>
      </c>
      <c r="E71" s="147">
        <v>0</v>
      </c>
      <c r="F71">
        <v>0</v>
      </c>
      <c r="G71">
        <v>0</v>
      </c>
      <c r="H71">
        <v>0</v>
      </c>
      <c r="I71">
        <v>0</v>
      </c>
      <c r="J71">
        <v>838.3</v>
      </c>
    </row>
    <row r="72" spans="1:10" x14ac:dyDescent="0.25">
      <c r="A72" s="147">
        <v>16850</v>
      </c>
      <c r="B72">
        <v>16850</v>
      </c>
      <c r="C72">
        <v>0</v>
      </c>
      <c r="D72">
        <v>0</v>
      </c>
      <c r="E72" s="147">
        <v>0</v>
      </c>
      <c r="F72">
        <v>0</v>
      </c>
      <c r="G72">
        <v>0</v>
      </c>
      <c r="H72">
        <v>0</v>
      </c>
      <c r="I72">
        <v>0</v>
      </c>
      <c r="J72">
        <v>881.1</v>
      </c>
    </row>
    <row r="73" spans="1:10" x14ac:dyDescent="0.25">
      <c r="A73" s="147">
        <v>16900</v>
      </c>
      <c r="B73">
        <v>16900</v>
      </c>
      <c r="C73">
        <v>0</v>
      </c>
      <c r="D73">
        <v>10</v>
      </c>
      <c r="E73" s="147">
        <v>10</v>
      </c>
      <c r="F73">
        <v>860</v>
      </c>
      <c r="G73">
        <v>860</v>
      </c>
      <c r="H73">
        <v>860</v>
      </c>
      <c r="I73">
        <v>860</v>
      </c>
      <c r="J73">
        <v>924.8</v>
      </c>
    </row>
    <row r="74" spans="1:10" x14ac:dyDescent="0.25">
      <c r="A74" s="147">
        <v>16950</v>
      </c>
      <c r="B74">
        <v>16950</v>
      </c>
      <c r="C74">
        <v>0</v>
      </c>
      <c r="D74">
        <v>0</v>
      </c>
      <c r="E74" s="147">
        <v>0</v>
      </c>
      <c r="F74">
        <v>0</v>
      </c>
      <c r="G74">
        <v>0</v>
      </c>
      <c r="H74">
        <v>0</v>
      </c>
      <c r="I74">
        <v>0</v>
      </c>
      <c r="J74">
        <v>969.2</v>
      </c>
    </row>
    <row r="75" spans="1:10" x14ac:dyDescent="0.25">
      <c r="A75" s="147">
        <v>17000</v>
      </c>
      <c r="B75">
        <v>17000</v>
      </c>
      <c r="C75">
        <v>0</v>
      </c>
      <c r="D75">
        <v>0</v>
      </c>
      <c r="E75" s="147">
        <v>3</v>
      </c>
      <c r="F75">
        <v>0</v>
      </c>
      <c r="G75">
        <v>0</v>
      </c>
      <c r="H75">
        <v>0</v>
      </c>
      <c r="I75">
        <v>0</v>
      </c>
      <c r="J75">
        <v>1014.4</v>
      </c>
    </row>
    <row r="76" spans="1:10" x14ac:dyDescent="0.25">
      <c r="A76" s="147">
        <v>17050</v>
      </c>
      <c r="B76">
        <v>17050</v>
      </c>
      <c r="C76">
        <v>0</v>
      </c>
      <c r="D76">
        <v>0</v>
      </c>
      <c r="E76" s="147">
        <v>0</v>
      </c>
      <c r="F76">
        <v>0</v>
      </c>
      <c r="G76">
        <v>0</v>
      </c>
      <c r="H76">
        <v>0</v>
      </c>
      <c r="I76">
        <v>0</v>
      </c>
      <c r="J76">
        <v>1060.2</v>
      </c>
    </row>
    <row r="77" spans="1:10" x14ac:dyDescent="0.25">
      <c r="A77" s="147">
        <v>17100</v>
      </c>
      <c r="B77">
        <v>17100</v>
      </c>
      <c r="C77">
        <v>0</v>
      </c>
      <c r="D77">
        <v>0</v>
      </c>
      <c r="E77" s="147">
        <v>0</v>
      </c>
      <c r="F77">
        <v>0</v>
      </c>
      <c r="G77">
        <v>0</v>
      </c>
      <c r="H77">
        <v>0</v>
      </c>
      <c r="I77">
        <v>0</v>
      </c>
      <c r="J77">
        <v>1106.5</v>
      </c>
    </row>
    <row r="78" spans="1:10" x14ac:dyDescent="0.25">
      <c r="A78" s="147">
        <v>17150</v>
      </c>
      <c r="B78">
        <v>17150</v>
      </c>
      <c r="C78">
        <v>0</v>
      </c>
      <c r="D78">
        <v>0</v>
      </c>
      <c r="E78" s="147">
        <v>0</v>
      </c>
      <c r="F78">
        <v>0</v>
      </c>
      <c r="G78">
        <v>0</v>
      </c>
      <c r="H78">
        <v>0</v>
      </c>
      <c r="I78">
        <v>0</v>
      </c>
      <c r="J78">
        <v>1153.2</v>
      </c>
    </row>
    <row r="79" spans="1:10" x14ac:dyDescent="0.25">
      <c r="A79" s="147">
        <v>17200</v>
      </c>
      <c r="B79">
        <v>17200</v>
      </c>
      <c r="C79">
        <v>0</v>
      </c>
      <c r="D79">
        <v>0</v>
      </c>
      <c r="E79" s="147">
        <v>1</v>
      </c>
      <c r="F79">
        <v>0</v>
      </c>
      <c r="G79">
        <v>0</v>
      </c>
      <c r="H79">
        <v>0</v>
      </c>
      <c r="I79">
        <v>0</v>
      </c>
      <c r="J79">
        <v>1200.4000000000001</v>
      </c>
    </row>
    <row r="80" spans="1:10" x14ac:dyDescent="0.25">
      <c r="A80" s="147">
        <v>17250</v>
      </c>
      <c r="B80">
        <v>17250</v>
      </c>
      <c r="C80">
        <v>0</v>
      </c>
      <c r="D80">
        <v>0</v>
      </c>
      <c r="E80" s="147">
        <v>0</v>
      </c>
      <c r="F80">
        <v>0</v>
      </c>
      <c r="G80">
        <v>0</v>
      </c>
      <c r="H80">
        <v>0</v>
      </c>
      <c r="I80">
        <v>0</v>
      </c>
      <c r="J80">
        <v>1247.9000000000001</v>
      </c>
    </row>
    <row r="81" spans="1:10" x14ac:dyDescent="0.25">
      <c r="A81" s="147">
        <v>17300</v>
      </c>
      <c r="B81">
        <v>17300</v>
      </c>
      <c r="C81">
        <v>0</v>
      </c>
      <c r="D81">
        <v>0</v>
      </c>
      <c r="E81" s="147">
        <v>6</v>
      </c>
      <c r="F81">
        <v>0</v>
      </c>
      <c r="G81">
        <v>0</v>
      </c>
      <c r="H81">
        <v>0</v>
      </c>
      <c r="I81">
        <v>0</v>
      </c>
      <c r="J81">
        <v>1295.7</v>
      </c>
    </row>
    <row r="82" spans="1:10" x14ac:dyDescent="0.25">
      <c r="A82" s="147">
        <v>17350</v>
      </c>
      <c r="B82">
        <v>17350</v>
      </c>
      <c r="C82">
        <v>0</v>
      </c>
      <c r="D82">
        <v>0</v>
      </c>
      <c r="E82" s="147">
        <v>0</v>
      </c>
      <c r="F82">
        <v>0</v>
      </c>
      <c r="G82">
        <v>0</v>
      </c>
      <c r="H82">
        <v>0</v>
      </c>
      <c r="I82">
        <v>0</v>
      </c>
      <c r="J82">
        <v>1343.7</v>
      </c>
    </row>
    <row r="83" spans="1:10" x14ac:dyDescent="0.25">
      <c r="A83" s="147">
        <v>17400</v>
      </c>
      <c r="B83">
        <v>17400</v>
      </c>
      <c r="C83">
        <v>0</v>
      </c>
      <c r="D83">
        <v>0</v>
      </c>
      <c r="E83" s="147">
        <v>1</v>
      </c>
      <c r="F83">
        <v>0</v>
      </c>
      <c r="G83">
        <v>0</v>
      </c>
      <c r="H83">
        <v>0</v>
      </c>
      <c r="I83">
        <v>0</v>
      </c>
      <c r="J83">
        <v>1392</v>
      </c>
    </row>
    <row r="84" spans="1:10" x14ac:dyDescent="0.25">
      <c r="A84" s="147">
        <v>17450</v>
      </c>
      <c r="B84">
        <v>17450</v>
      </c>
      <c r="C84">
        <v>0</v>
      </c>
      <c r="D84">
        <v>0</v>
      </c>
      <c r="E84" s="147">
        <v>0</v>
      </c>
      <c r="F84">
        <v>0</v>
      </c>
      <c r="G84">
        <v>0</v>
      </c>
      <c r="H84">
        <v>0</v>
      </c>
      <c r="I84">
        <v>0</v>
      </c>
      <c r="J84">
        <v>1440.4</v>
      </c>
    </row>
    <row r="85" spans="1:10" x14ac:dyDescent="0.25">
      <c r="A85" s="147">
        <v>17500</v>
      </c>
      <c r="B85">
        <v>17500</v>
      </c>
      <c r="C85">
        <v>0</v>
      </c>
      <c r="D85">
        <v>0</v>
      </c>
      <c r="E85" s="147">
        <v>0</v>
      </c>
      <c r="F85">
        <v>0</v>
      </c>
      <c r="G85">
        <v>0</v>
      </c>
      <c r="H85">
        <v>0</v>
      </c>
      <c r="I85">
        <v>0</v>
      </c>
      <c r="J85">
        <v>1489</v>
      </c>
    </row>
    <row r="86" spans="1:10" x14ac:dyDescent="0.25">
      <c r="A86" s="147">
        <v>17550</v>
      </c>
      <c r="B86">
        <v>17550</v>
      </c>
      <c r="C86">
        <v>0</v>
      </c>
      <c r="D86">
        <v>0</v>
      </c>
      <c r="E86" s="147">
        <v>0</v>
      </c>
      <c r="F86">
        <v>0</v>
      </c>
      <c r="G86">
        <v>0</v>
      </c>
      <c r="H86">
        <v>0</v>
      </c>
      <c r="I86">
        <v>0</v>
      </c>
      <c r="J86">
        <v>1537.8</v>
      </c>
    </row>
    <row r="87" spans="1:10" x14ac:dyDescent="0.25">
      <c r="A87" s="147">
        <v>17600</v>
      </c>
      <c r="B87">
        <v>17600</v>
      </c>
      <c r="C87">
        <v>0</v>
      </c>
      <c r="D87">
        <v>0</v>
      </c>
      <c r="E87" s="147">
        <v>0</v>
      </c>
      <c r="F87">
        <v>0</v>
      </c>
      <c r="G87">
        <v>0</v>
      </c>
      <c r="H87">
        <v>0</v>
      </c>
      <c r="I87">
        <v>0</v>
      </c>
      <c r="J87">
        <v>1586.7</v>
      </c>
    </row>
    <row r="88" spans="1:10" x14ac:dyDescent="0.25">
      <c r="A88" s="147">
        <v>17650</v>
      </c>
      <c r="B88">
        <v>17650</v>
      </c>
      <c r="C88">
        <v>0</v>
      </c>
      <c r="D88">
        <v>0</v>
      </c>
      <c r="E88" s="147">
        <v>0</v>
      </c>
      <c r="F88">
        <v>0</v>
      </c>
      <c r="G88">
        <v>0</v>
      </c>
      <c r="H88">
        <v>0</v>
      </c>
      <c r="I88">
        <v>0</v>
      </c>
      <c r="J88">
        <v>1635.6</v>
      </c>
    </row>
    <row r="89" spans="1:10" x14ac:dyDescent="0.25">
      <c r="A89" s="147">
        <v>17700</v>
      </c>
      <c r="B89">
        <v>17700</v>
      </c>
      <c r="C89">
        <v>0</v>
      </c>
      <c r="D89">
        <v>0</v>
      </c>
      <c r="E89" s="147">
        <v>0</v>
      </c>
      <c r="F89">
        <v>0</v>
      </c>
      <c r="G89">
        <v>0</v>
      </c>
      <c r="H89">
        <v>0</v>
      </c>
      <c r="I89">
        <v>0</v>
      </c>
      <c r="J89">
        <v>1684.7</v>
      </c>
    </row>
    <row r="90" spans="1:10" x14ac:dyDescent="0.25">
      <c r="A90" s="147">
        <v>17750</v>
      </c>
      <c r="B90">
        <v>17750</v>
      </c>
      <c r="C90">
        <v>0</v>
      </c>
      <c r="D90">
        <v>0</v>
      </c>
      <c r="E90" s="147">
        <v>0</v>
      </c>
      <c r="F90">
        <v>0</v>
      </c>
      <c r="G90">
        <v>0</v>
      </c>
      <c r="H90">
        <v>0</v>
      </c>
      <c r="I90">
        <v>0</v>
      </c>
      <c r="J90">
        <v>1733.9</v>
      </c>
    </row>
    <row r="91" spans="1:10" x14ac:dyDescent="0.25">
      <c r="A91" s="147">
        <v>17800</v>
      </c>
      <c r="B91">
        <v>17800</v>
      </c>
      <c r="C91">
        <v>0</v>
      </c>
      <c r="D91">
        <v>10</v>
      </c>
      <c r="E91" s="147">
        <v>10</v>
      </c>
      <c r="F91">
        <v>1714</v>
      </c>
      <c r="G91">
        <v>1714</v>
      </c>
      <c r="H91">
        <v>1714</v>
      </c>
      <c r="I91">
        <v>1714</v>
      </c>
      <c r="J91">
        <v>1783.1</v>
      </c>
    </row>
    <row r="92" spans="1:10" x14ac:dyDescent="0.25">
      <c r="A92" s="147">
        <v>17850</v>
      </c>
      <c r="B92">
        <v>17850</v>
      </c>
      <c r="C92">
        <v>0</v>
      </c>
      <c r="D92">
        <v>0</v>
      </c>
      <c r="E92" s="147">
        <v>0</v>
      </c>
      <c r="F92">
        <v>0</v>
      </c>
      <c r="G92">
        <v>0</v>
      </c>
      <c r="H92">
        <v>0</v>
      </c>
      <c r="I92">
        <v>0</v>
      </c>
      <c r="J92">
        <v>1832.4</v>
      </c>
    </row>
    <row r="93" spans="1:10" x14ac:dyDescent="0.25">
      <c r="A93" s="147">
        <v>17900</v>
      </c>
      <c r="B93">
        <v>17900</v>
      </c>
      <c r="C93">
        <v>0</v>
      </c>
      <c r="D93">
        <v>0</v>
      </c>
      <c r="E93" s="147">
        <v>0</v>
      </c>
      <c r="F93">
        <v>0</v>
      </c>
      <c r="G93">
        <v>0</v>
      </c>
      <c r="H93">
        <v>0</v>
      </c>
      <c r="I93">
        <v>0</v>
      </c>
      <c r="J93">
        <v>1881.7</v>
      </c>
    </row>
    <row r="94" spans="1:10" x14ac:dyDescent="0.25">
      <c r="A94" s="147">
        <v>17950</v>
      </c>
      <c r="B94">
        <v>17950</v>
      </c>
      <c r="C94">
        <v>0</v>
      </c>
      <c r="D94">
        <v>0</v>
      </c>
      <c r="E94" s="147">
        <v>0</v>
      </c>
      <c r="F94">
        <v>0</v>
      </c>
      <c r="G94">
        <v>0</v>
      </c>
      <c r="H94">
        <v>0</v>
      </c>
      <c r="I94">
        <v>0</v>
      </c>
      <c r="J94">
        <v>1931.1</v>
      </c>
    </row>
    <row r="95" spans="1:10" x14ac:dyDescent="0.25">
      <c r="A95" t="s">
        <v>145</v>
      </c>
      <c r="B95">
        <v>18000</v>
      </c>
      <c r="C95">
        <v>0</v>
      </c>
      <c r="D95">
        <v>0</v>
      </c>
      <c r="E95">
        <v>0</v>
      </c>
      <c r="F95">
        <v>0</v>
      </c>
      <c r="G95">
        <v>0</v>
      </c>
      <c r="H95">
        <v>0</v>
      </c>
      <c r="I95">
        <v>0</v>
      </c>
      <c r="J95">
        <v>1980.5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Q71"/>
  <sheetViews>
    <sheetView topLeftCell="H8" zoomScale="70" zoomScaleNormal="70" workbookViewId="0">
      <selection activeCell="S37" sqref="S37"/>
    </sheetView>
  </sheetViews>
  <sheetFormatPr baseColWidth="10" defaultRowHeight="15" x14ac:dyDescent="0.25"/>
  <cols>
    <col min="1" max="1" width="22.5703125" customWidth="1"/>
    <col min="14" max="14" width="15.5703125" customWidth="1"/>
    <col min="15" max="15" width="12.42578125" customWidth="1"/>
    <col min="19" max="19" width="13" customWidth="1"/>
  </cols>
  <sheetData>
    <row r="1" spans="1:43" x14ac:dyDescent="0.25">
      <c r="A1" t="s">
        <v>21</v>
      </c>
      <c r="B1" s="63" t="s">
        <v>134</v>
      </c>
      <c r="N1" t="s">
        <v>135</v>
      </c>
      <c r="W1" s="122" t="s">
        <v>299</v>
      </c>
      <c r="X1" t="s">
        <v>295</v>
      </c>
      <c r="AP1" t="s">
        <v>328</v>
      </c>
      <c r="AQ1">
        <v>1</v>
      </c>
    </row>
    <row r="2" spans="1:43" x14ac:dyDescent="0.25">
      <c r="A2" t="s">
        <v>137</v>
      </c>
      <c r="B2" t="s">
        <v>133</v>
      </c>
      <c r="W2" s="122" t="s">
        <v>299</v>
      </c>
      <c r="X2" t="s">
        <v>296</v>
      </c>
      <c r="AQ2" t="s">
        <v>329</v>
      </c>
    </row>
    <row r="3" spans="1:43" x14ac:dyDescent="0.25">
      <c r="A3" t="s">
        <v>138</v>
      </c>
      <c r="B3" s="63" t="s">
        <v>22</v>
      </c>
      <c r="W3" s="122" t="s">
        <v>299</v>
      </c>
      <c r="X3" t="s">
        <v>297</v>
      </c>
      <c r="AQ3" t="s">
        <v>330</v>
      </c>
    </row>
    <row r="4" spans="1:43" x14ac:dyDescent="0.25">
      <c r="W4" s="122" t="s">
        <v>299</v>
      </c>
      <c r="X4" t="s">
        <v>298</v>
      </c>
      <c r="AQ4" t="s">
        <v>331</v>
      </c>
    </row>
    <row r="5" spans="1:43" x14ac:dyDescent="0.25">
      <c r="W5" s="123" t="s">
        <v>300</v>
      </c>
      <c r="X5" s="121"/>
      <c r="AQ5" t="s">
        <v>332</v>
      </c>
    </row>
    <row r="6" spans="1:43" x14ac:dyDescent="0.25">
      <c r="M6" s="156" t="s">
        <v>368</v>
      </c>
      <c r="N6" s="156"/>
      <c r="O6" s="156"/>
      <c r="AQ6" t="s">
        <v>333</v>
      </c>
    </row>
    <row r="7" spans="1:43" x14ac:dyDescent="0.25">
      <c r="M7" s="139" t="s">
        <v>366</v>
      </c>
      <c r="N7" s="139" t="s">
        <v>238</v>
      </c>
      <c r="O7" s="139" t="s">
        <v>367</v>
      </c>
      <c r="W7" s="57">
        <f>Ueberhaenge!G1</f>
        <v>45188</v>
      </c>
      <c r="X7" t="s">
        <v>233</v>
      </c>
      <c r="AQ7" t="s">
        <v>334</v>
      </c>
    </row>
    <row r="8" spans="1:43" x14ac:dyDescent="0.25">
      <c r="M8" s="139"/>
      <c r="N8" s="139" t="s">
        <v>365</v>
      </c>
      <c r="O8" s="139" t="s">
        <v>367</v>
      </c>
      <c r="W8" t="s">
        <v>234</v>
      </c>
      <c r="X8">
        <f>SUM(X9:X12)</f>
        <v>3364</v>
      </c>
    </row>
    <row r="9" spans="1:43" x14ac:dyDescent="0.25">
      <c r="M9" s="139" t="s">
        <v>235</v>
      </c>
      <c r="N9" s="139" t="s">
        <v>238</v>
      </c>
      <c r="O9" s="139" t="s">
        <v>367</v>
      </c>
      <c r="W9" t="s">
        <v>238</v>
      </c>
      <c r="X9">
        <v>3086</v>
      </c>
      <c r="AP9" t="s">
        <v>328</v>
      </c>
      <c r="AQ9">
        <v>2</v>
      </c>
    </row>
    <row r="10" spans="1:43" x14ac:dyDescent="0.25">
      <c r="M10" s="139"/>
      <c r="N10" s="139" t="s">
        <v>365</v>
      </c>
      <c r="O10" s="139" t="s">
        <v>367</v>
      </c>
      <c r="W10" t="s">
        <v>235</v>
      </c>
      <c r="X10">
        <v>232</v>
      </c>
      <c r="AQ10" t="s">
        <v>329</v>
      </c>
    </row>
    <row r="11" spans="1:43" x14ac:dyDescent="0.25">
      <c r="W11" t="s">
        <v>236</v>
      </c>
      <c r="X11">
        <v>37</v>
      </c>
      <c r="AQ11" t="s">
        <v>330</v>
      </c>
    </row>
    <row r="12" spans="1:43" x14ac:dyDescent="0.25">
      <c r="W12" t="s">
        <v>237</v>
      </c>
      <c r="X12">
        <v>9</v>
      </c>
      <c r="AQ12" t="s">
        <v>335</v>
      </c>
    </row>
    <row r="13" spans="1:43" x14ac:dyDescent="0.25">
      <c r="O13" t="s">
        <v>214</v>
      </c>
      <c r="P13" s="63" t="s">
        <v>215</v>
      </c>
      <c r="AQ13" t="s">
        <v>332</v>
      </c>
    </row>
    <row r="14" spans="1:43" x14ac:dyDescent="0.25">
      <c r="AQ14" t="s">
        <v>333</v>
      </c>
    </row>
    <row r="15" spans="1:43" x14ac:dyDescent="0.25">
      <c r="AQ15" t="s">
        <v>334</v>
      </c>
    </row>
    <row r="17" spans="1:20" x14ac:dyDescent="0.25">
      <c r="O17" t="s">
        <v>209</v>
      </c>
      <c r="P17" s="63" t="s">
        <v>215</v>
      </c>
      <c r="R17" t="s">
        <v>216</v>
      </c>
      <c r="S17">
        <v>1</v>
      </c>
    </row>
    <row r="18" spans="1:20" x14ac:dyDescent="0.25">
      <c r="O18" t="s">
        <v>205</v>
      </c>
      <c r="P18" s="63" t="s">
        <v>213</v>
      </c>
    </row>
    <row r="19" spans="1:20" x14ac:dyDescent="0.25">
      <c r="O19" t="s">
        <v>206</v>
      </c>
      <c r="P19" t="s">
        <v>197</v>
      </c>
    </row>
    <row r="20" spans="1:20" x14ac:dyDescent="0.25">
      <c r="O20" t="s">
        <v>207</v>
      </c>
      <c r="P20" t="s">
        <v>217</v>
      </c>
    </row>
    <row r="21" spans="1:20" x14ac:dyDescent="0.25">
      <c r="O21" t="s">
        <v>212</v>
      </c>
      <c r="P21" t="s">
        <v>814</v>
      </c>
    </row>
    <row r="23" spans="1:20" ht="18.75" x14ac:dyDescent="0.25">
      <c r="A23" s="117" t="s">
        <v>44</v>
      </c>
    </row>
    <row r="24" spans="1:20" x14ac:dyDescent="0.25">
      <c r="A24" t="str">
        <f>A23 &amp; " - " &amp;Summery!C3 &amp; " Tage bis Verfall  - " &amp; (DAY(Summery!C9) &amp; "."&amp; MONTH(Summery!C9) &amp;"."&amp;YEAR(Summery!C9))</f>
        <v>Änderung des Hedgebedarfs für den Frontmonat (Kontrakte/P) - 31 Tage bis Verfall  - 19.9.2023</v>
      </c>
    </row>
    <row r="25" spans="1:20" x14ac:dyDescent="0.25">
      <c r="O25" t="s">
        <v>209</v>
      </c>
      <c r="P25" s="63" t="s">
        <v>210</v>
      </c>
      <c r="R25" t="s">
        <v>216</v>
      </c>
      <c r="S25">
        <v>2</v>
      </c>
    </row>
    <row r="26" spans="1:20" x14ac:dyDescent="0.25">
      <c r="A26" t="s">
        <v>50</v>
      </c>
      <c r="O26" t="s">
        <v>205</v>
      </c>
      <c r="P26" s="115" t="s">
        <v>211</v>
      </c>
    </row>
    <row r="27" spans="1:20" x14ac:dyDescent="0.25">
      <c r="O27" t="s">
        <v>206</v>
      </c>
      <c r="P27" t="s">
        <v>197</v>
      </c>
    </row>
    <row r="28" spans="1:20" x14ac:dyDescent="0.25">
      <c r="A28" t="str">
        <f>A26 &amp; " - " &amp;Summery!C3 &amp; " days until expiration    -   " &amp; (YEAR(Summery!C9)&amp;"-"&amp;MONTH(Summery!C9)&amp;"-"&amp;DAY(Summery!C9))&amp;" (last trading day closing:  "&amp;Ueberhaenge!X4&amp;")"</f>
        <v>Change in hedge requirement for front and following month (contracts/P, estimated) - 31 days until expiration    -   2023-9-19 (last trading day closing:  15864)</v>
      </c>
      <c r="O28" t="s">
        <v>207</v>
      </c>
      <c r="P28" t="s">
        <v>208</v>
      </c>
    </row>
    <row r="29" spans="1:20" x14ac:dyDescent="0.25">
      <c r="O29" t="s">
        <v>212</v>
      </c>
      <c r="P29" t="s">
        <v>812</v>
      </c>
    </row>
    <row r="30" spans="1:20" x14ac:dyDescent="0.25">
      <c r="O30" t="s">
        <v>420</v>
      </c>
      <c r="P30" t="s">
        <v>813</v>
      </c>
    </row>
    <row r="31" spans="1:20" x14ac:dyDescent="0.25">
      <c r="A31" t="s">
        <v>5</v>
      </c>
      <c r="B31" t="str">
        <f>O34&amp;"-"&amp;P34</f>
        <v>2023-10</v>
      </c>
    </row>
    <row r="32" spans="1:20" x14ac:dyDescent="0.25">
      <c r="A32" t="s">
        <v>52</v>
      </c>
      <c r="B32" t="str">
        <f>O36&amp;"-"&amp;P36</f>
        <v>2023-11</v>
      </c>
      <c r="N32" s="157" t="s">
        <v>114</v>
      </c>
      <c r="O32" s="155" t="s">
        <v>30</v>
      </c>
      <c r="P32" s="155"/>
      <c r="S32" s="155" t="s">
        <v>380</v>
      </c>
      <c r="T32" s="155"/>
    </row>
    <row r="33" spans="1:20" x14ac:dyDescent="0.25">
      <c r="A33" t="s">
        <v>53</v>
      </c>
      <c r="B33" t="str">
        <f>B31&amp;"+"&amp;B32</f>
        <v>2023-10+2023-11</v>
      </c>
      <c r="N33" s="157"/>
      <c r="O33" s="64" t="s">
        <v>115</v>
      </c>
      <c r="P33" s="64" t="s">
        <v>116</v>
      </c>
    </row>
    <row r="34" spans="1:20" x14ac:dyDescent="0.25">
      <c r="N34" t="s">
        <v>106</v>
      </c>
      <c r="O34" s="66">
        <v>2023</v>
      </c>
      <c r="P34" s="65" t="s">
        <v>800</v>
      </c>
      <c r="Q34" t="s">
        <v>149</v>
      </c>
      <c r="R34" s="69"/>
      <c r="S34" s="57">
        <v>45219</v>
      </c>
      <c r="T34" t="s">
        <v>241</v>
      </c>
    </row>
    <row r="35" spans="1:20" x14ac:dyDescent="0.25">
      <c r="A35" t="s">
        <v>54</v>
      </c>
      <c r="N35" t="s">
        <v>107</v>
      </c>
      <c r="O35" s="66">
        <v>2023</v>
      </c>
      <c r="P35" s="65" t="s">
        <v>800</v>
      </c>
      <c r="Q35" t="s">
        <v>149</v>
      </c>
      <c r="R35" s="69"/>
      <c r="S35" s="57"/>
    </row>
    <row r="36" spans="1:20" x14ac:dyDescent="0.25">
      <c r="A36" t="s">
        <v>222</v>
      </c>
      <c r="B36" t="s">
        <v>223</v>
      </c>
      <c r="N36" t="s">
        <v>108</v>
      </c>
      <c r="O36" s="66">
        <v>2023</v>
      </c>
      <c r="P36" s="65" t="s">
        <v>801</v>
      </c>
      <c r="Q36" t="s">
        <v>149</v>
      </c>
      <c r="R36" s="69"/>
      <c r="S36" s="57">
        <v>45248</v>
      </c>
      <c r="T36" t="s">
        <v>241</v>
      </c>
    </row>
    <row r="37" spans="1:20" ht="14.25" customHeight="1" x14ac:dyDescent="0.25">
      <c r="N37" t="s">
        <v>109</v>
      </c>
      <c r="O37" s="66">
        <v>2023</v>
      </c>
      <c r="P37" s="65" t="s">
        <v>801</v>
      </c>
      <c r="Q37" t="s">
        <v>149</v>
      </c>
      <c r="R37" s="69"/>
      <c r="S37" s="57"/>
    </row>
    <row r="38" spans="1:20" x14ac:dyDescent="0.25">
      <c r="A38" t="s">
        <v>376</v>
      </c>
      <c r="B38" t="s">
        <v>784</v>
      </c>
      <c r="N38" t="s">
        <v>110</v>
      </c>
      <c r="O38" s="66">
        <v>2023</v>
      </c>
      <c r="P38" s="65" t="s">
        <v>800</v>
      </c>
      <c r="Q38" t="s">
        <v>149</v>
      </c>
      <c r="R38" s="69"/>
    </row>
    <row r="39" spans="1:20" x14ac:dyDescent="0.25">
      <c r="A39" t="s">
        <v>66</v>
      </c>
      <c r="B39" t="s">
        <v>785</v>
      </c>
      <c r="N39" t="s">
        <v>111</v>
      </c>
      <c r="O39" s="66">
        <v>2023</v>
      </c>
      <c r="P39" s="65" t="s">
        <v>800</v>
      </c>
      <c r="Q39" t="s">
        <v>149</v>
      </c>
      <c r="R39" s="69"/>
    </row>
    <row r="40" spans="1:20" x14ac:dyDescent="0.25">
      <c r="A40" t="s">
        <v>67</v>
      </c>
      <c r="B40" t="s">
        <v>104</v>
      </c>
      <c r="C40" t="s">
        <v>197</v>
      </c>
      <c r="N40" t="s">
        <v>383</v>
      </c>
      <c r="O40" s="66">
        <v>2023</v>
      </c>
      <c r="P40" s="65" t="s">
        <v>800</v>
      </c>
      <c r="Q40" t="s">
        <v>149</v>
      </c>
      <c r="R40" s="56"/>
    </row>
    <row r="41" spans="1:20" x14ac:dyDescent="0.25">
      <c r="A41" t="s">
        <v>396</v>
      </c>
      <c r="B41" t="s">
        <v>786</v>
      </c>
      <c r="N41" t="s">
        <v>384</v>
      </c>
      <c r="O41" s="66">
        <v>2023</v>
      </c>
      <c r="P41" s="65" t="s">
        <v>800</v>
      </c>
      <c r="Q41" t="s">
        <v>149</v>
      </c>
      <c r="R41" s="56"/>
    </row>
    <row r="42" spans="1:20" x14ac:dyDescent="0.25">
      <c r="A42" t="s">
        <v>127</v>
      </c>
      <c r="N42" t="s">
        <v>385</v>
      </c>
      <c r="O42" s="66">
        <v>2023</v>
      </c>
      <c r="P42" s="65" t="s">
        <v>800</v>
      </c>
      <c r="Q42" t="s">
        <v>149</v>
      </c>
      <c r="R42" s="56"/>
    </row>
    <row r="43" spans="1:20" x14ac:dyDescent="0.25">
      <c r="A43" t="s">
        <v>123</v>
      </c>
      <c r="B43" t="s">
        <v>128</v>
      </c>
      <c r="C43" t="s">
        <v>129</v>
      </c>
      <c r="N43" t="s">
        <v>386</v>
      </c>
      <c r="O43" s="66">
        <v>2023</v>
      </c>
      <c r="P43" s="65" t="s">
        <v>800</v>
      </c>
      <c r="Q43" t="s">
        <v>149</v>
      </c>
      <c r="R43" s="56"/>
    </row>
    <row r="44" spans="1:20" x14ac:dyDescent="0.25">
      <c r="B44" t="s">
        <v>48</v>
      </c>
      <c r="C44" s="63" t="s">
        <v>130</v>
      </c>
      <c r="O44" s="66"/>
      <c r="P44" s="65"/>
      <c r="Q44" t="s">
        <v>136</v>
      </c>
      <c r="R44" s="56"/>
    </row>
    <row r="45" spans="1:20" x14ac:dyDescent="0.25">
      <c r="A45" t="s">
        <v>70</v>
      </c>
      <c r="B45" t="s">
        <v>123</v>
      </c>
      <c r="C45" t="s">
        <v>131</v>
      </c>
      <c r="O45" s="66"/>
      <c r="P45" s="65"/>
      <c r="Q45" t="s">
        <v>136</v>
      </c>
      <c r="R45" s="56"/>
    </row>
    <row r="46" spans="1:20" x14ac:dyDescent="0.25">
      <c r="O46" s="66"/>
      <c r="P46" s="65"/>
      <c r="Q46" t="s">
        <v>136</v>
      </c>
      <c r="R46" s="69"/>
    </row>
    <row r="47" spans="1:20" x14ac:dyDescent="0.25">
      <c r="O47" s="66"/>
      <c r="P47" s="65"/>
      <c r="Q47" t="s">
        <v>136</v>
      </c>
      <c r="R47" s="69"/>
    </row>
    <row r="49" spans="1:26" x14ac:dyDescent="0.25">
      <c r="A49" s="159" t="s">
        <v>112</v>
      </c>
      <c r="B49" s="159"/>
      <c r="C49" s="159"/>
      <c r="D49" s="159"/>
      <c r="E49" s="159"/>
      <c r="F49" s="159"/>
      <c r="G49" s="159"/>
      <c r="H49" s="159"/>
      <c r="I49" s="159"/>
      <c r="J49" s="159"/>
      <c r="K49" s="159"/>
      <c r="L49" s="159"/>
      <c r="M49" s="159"/>
      <c r="N49" s="159"/>
    </row>
    <row r="50" spans="1:26" ht="110.25" customHeight="1" x14ac:dyDescent="0.25">
      <c r="A50" t="s">
        <v>106</v>
      </c>
      <c r="B50" s="158" t="s">
        <v>790</v>
      </c>
      <c r="C50" s="158"/>
      <c r="D50" s="158"/>
      <c r="E50" s="158"/>
      <c r="F50" s="158"/>
      <c r="G50" s="158"/>
      <c r="H50" s="158"/>
      <c r="I50" s="158"/>
      <c r="J50" s="158"/>
      <c r="K50" s="158"/>
      <c r="L50" s="158"/>
      <c r="M50" s="158"/>
      <c r="N50" s="158"/>
      <c r="O50" s="158"/>
      <c r="P50" s="158"/>
      <c r="Q50" s="158"/>
      <c r="R50" s="158"/>
      <c r="S50" s="158"/>
      <c r="T50" s="158"/>
      <c r="U50" s="158"/>
      <c r="V50" s="158"/>
      <c r="W50" s="158"/>
      <c r="X50" s="158"/>
      <c r="Y50" s="158"/>
      <c r="Z50" s="158"/>
    </row>
    <row r="51" spans="1:26" ht="114.95" customHeight="1" x14ac:dyDescent="0.25">
      <c r="A51" t="s">
        <v>107</v>
      </c>
      <c r="B51" s="158" t="s">
        <v>791</v>
      </c>
      <c r="C51" s="158"/>
      <c r="D51" s="158"/>
      <c r="E51" s="158"/>
      <c r="F51" s="158"/>
      <c r="G51" s="158"/>
      <c r="H51" s="158"/>
      <c r="I51" s="158"/>
      <c r="J51" s="158"/>
      <c r="K51" s="158"/>
      <c r="L51" s="158"/>
      <c r="M51" s="158"/>
      <c r="N51" s="158"/>
      <c r="O51" s="158"/>
      <c r="P51" s="158"/>
      <c r="Q51" s="158"/>
      <c r="R51" s="158"/>
      <c r="S51" s="158"/>
      <c r="T51" s="158"/>
      <c r="U51" s="158"/>
      <c r="V51" s="158"/>
      <c r="W51" s="158"/>
      <c r="X51" s="158"/>
      <c r="Y51" s="158"/>
      <c r="Z51" s="158"/>
    </row>
    <row r="52" spans="1:26" ht="114.95" customHeight="1" x14ac:dyDescent="0.25">
      <c r="A52" t="s">
        <v>108</v>
      </c>
      <c r="B52" s="158" t="s">
        <v>792</v>
      </c>
      <c r="C52" s="158"/>
      <c r="D52" s="158"/>
      <c r="E52" s="158"/>
      <c r="F52" s="158"/>
      <c r="G52" s="158"/>
      <c r="H52" s="158"/>
      <c r="I52" s="158"/>
      <c r="J52" s="158"/>
      <c r="K52" s="158"/>
      <c r="L52" s="158"/>
      <c r="M52" s="158"/>
      <c r="N52" s="158"/>
      <c r="O52" s="158"/>
      <c r="P52" s="158"/>
      <c r="Q52" s="158"/>
      <c r="R52" s="158"/>
      <c r="S52" s="158"/>
      <c r="T52" s="158"/>
      <c r="U52" s="158"/>
      <c r="V52" s="158"/>
      <c r="W52" s="158"/>
      <c r="X52" s="158"/>
      <c r="Y52" s="158"/>
      <c r="Z52" s="158"/>
    </row>
    <row r="53" spans="1:26" ht="114.95" customHeight="1" x14ac:dyDescent="0.25">
      <c r="A53" t="s">
        <v>109</v>
      </c>
      <c r="B53" s="158" t="s">
        <v>793</v>
      </c>
      <c r="C53" s="158"/>
      <c r="D53" s="158"/>
      <c r="E53" s="158"/>
      <c r="F53" s="158"/>
      <c r="G53" s="158"/>
      <c r="H53" s="158"/>
      <c r="I53" s="158"/>
      <c r="J53" s="158"/>
      <c r="K53" s="158"/>
      <c r="L53" s="158"/>
      <c r="M53" s="158"/>
      <c r="N53" s="158"/>
      <c r="O53" s="158"/>
      <c r="P53" s="158"/>
      <c r="Q53" s="158"/>
      <c r="R53" s="158"/>
      <c r="S53" s="158"/>
      <c r="T53" s="158"/>
      <c r="U53" s="158"/>
      <c r="V53" s="158"/>
      <c r="W53" s="158"/>
      <c r="X53" s="158"/>
      <c r="Y53" s="158"/>
      <c r="Z53" s="158"/>
    </row>
    <row r="54" spans="1:26" ht="114.95" customHeight="1" x14ac:dyDescent="0.25">
      <c r="A54" t="s">
        <v>110</v>
      </c>
      <c r="B54" s="158" t="s">
        <v>794</v>
      </c>
      <c r="C54" s="158"/>
      <c r="D54" s="158"/>
      <c r="E54" s="158"/>
      <c r="F54" s="158"/>
      <c r="G54" s="158"/>
      <c r="H54" s="158"/>
      <c r="I54" s="158"/>
      <c r="J54" s="158"/>
      <c r="K54" s="158"/>
      <c r="L54" s="158"/>
      <c r="M54" s="158"/>
      <c r="N54" s="158"/>
      <c r="O54" s="158"/>
      <c r="P54" s="158"/>
      <c r="Q54" s="158"/>
      <c r="R54" s="158"/>
      <c r="S54" s="158"/>
      <c r="T54" s="158"/>
      <c r="U54" s="158"/>
      <c r="V54" s="158"/>
      <c r="W54" s="158"/>
      <c r="X54" s="158"/>
      <c r="Y54" s="158"/>
      <c r="Z54" s="158"/>
    </row>
    <row r="55" spans="1:26" ht="114.95" customHeight="1" x14ac:dyDescent="0.25">
      <c r="A55" t="s">
        <v>111</v>
      </c>
      <c r="B55" s="158" t="s">
        <v>795</v>
      </c>
      <c r="C55" s="158"/>
      <c r="D55" s="158"/>
      <c r="E55" s="158"/>
      <c r="F55" s="158"/>
      <c r="G55" s="158"/>
      <c r="H55" s="158"/>
      <c r="I55" s="158"/>
      <c r="J55" s="158"/>
      <c r="K55" s="158"/>
      <c r="L55" s="158"/>
      <c r="M55" s="158"/>
      <c r="N55" s="158"/>
      <c r="O55" s="158"/>
      <c r="P55" s="158"/>
      <c r="Q55" s="158"/>
      <c r="R55" s="158"/>
      <c r="S55" s="158"/>
      <c r="T55" s="158"/>
      <c r="U55" s="158"/>
      <c r="V55" s="158"/>
      <c r="W55" s="158"/>
      <c r="X55" s="158"/>
      <c r="Y55" s="158"/>
      <c r="Z55" s="158"/>
    </row>
    <row r="56" spans="1:26" ht="114.95" customHeight="1" x14ac:dyDescent="0.25">
      <c r="B56" s="158"/>
      <c r="C56" s="158"/>
      <c r="D56" s="158"/>
      <c r="E56" s="158"/>
      <c r="F56" s="158"/>
      <c r="G56" s="158"/>
      <c r="H56" s="158"/>
      <c r="I56" s="158"/>
      <c r="J56" s="158"/>
      <c r="K56" s="158"/>
      <c r="L56" s="158"/>
      <c r="M56" s="158"/>
      <c r="N56" s="158"/>
      <c r="O56" s="158"/>
      <c r="P56" s="158"/>
      <c r="Q56" s="158"/>
      <c r="R56" s="158"/>
      <c r="S56" s="158"/>
      <c r="T56" s="158"/>
      <c r="U56" s="158"/>
      <c r="V56" s="158"/>
      <c r="W56" s="158"/>
      <c r="X56" s="158"/>
      <c r="Y56" s="158"/>
      <c r="Z56" s="158"/>
    </row>
    <row r="57" spans="1:26" ht="114.95" customHeight="1" x14ac:dyDescent="0.25">
      <c r="B57" s="160"/>
      <c r="C57" s="158"/>
      <c r="D57" s="158"/>
      <c r="E57" s="158"/>
      <c r="F57" s="158"/>
      <c r="G57" s="158"/>
      <c r="H57" s="158"/>
      <c r="I57" s="158"/>
      <c r="J57" s="158"/>
      <c r="K57" s="158"/>
      <c r="L57" s="158"/>
      <c r="M57" s="158"/>
      <c r="N57" s="158"/>
      <c r="O57" s="158"/>
      <c r="P57" s="158"/>
      <c r="Q57" s="158"/>
      <c r="R57" s="158"/>
      <c r="S57" s="158"/>
      <c r="T57" s="158"/>
      <c r="U57" s="158"/>
      <c r="V57" s="158"/>
      <c r="W57" s="158"/>
      <c r="X57" s="158"/>
      <c r="Y57" s="158"/>
      <c r="Z57" s="158"/>
    </row>
    <row r="58" spans="1:26" ht="22.5" customHeight="1" x14ac:dyDescent="0.25">
      <c r="B58" s="160"/>
      <c r="C58" s="158"/>
      <c r="D58" s="158"/>
      <c r="E58" s="158"/>
      <c r="F58" s="158"/>
      <c r="G58" s="158"/>
      <c r="H58" s="158"/>
      <c r="I58" s="158"/>
      <c r="J58" s="158"/>
      <c r="K58" s="158"/>
      <c r="L58" s="158"/>
      <c r="M58" s="158"/>
      <c r="N58" s="158"/>
      <c r="O58" s="158"/>
      <c r="P58" s="158"/>
      <c r="Q58" s="158"/>
      <c r="R58" s="158"/>
      <c r="S58" s="158"/>
      <c r="T58" s="158"/>
      <c r="U58" s="158"/>
      <c r="V58" s="158"/>
      <c r="W58" s="158"/>
      <c r="X58" s="158"/>
      <c r="Y58" s="158"/>
      <c r="Z58" s="158"/>
    </row>
    <row r="59" spans="1:26" ht="114.95" customHeight="1" x14ac:dyDescent="0.25">
      <c r="B59" s="158"/>
      <c r="C59" s="158"/>
      <c r="D59" s="158"/>
      <c r="E59" s="158"/>
      <c r="F59" s="158"/>
      <c r="G59" s="158"/>
      <c r="H59" s="158"/>
      <c r="I59" s="158"/>
      <c r="J59" s="158"/>
      <c r="K59" s="158"/>
      <c r="L59" s="158"/>
      <c r="M59" s="158"/>
      <c r="N59" s="158"/>
      <c r="O59" s="158"/>
      <c r="P59" s="158"/>
      <c r="Q59" s="158"/>
      <c r="R59" s="158"/>
      <c r="S59" s="158"/>
      <c r="T59" s="158"/>
      <c r="U59" s="158"/>
      <c r="V59" s="158"/>
      <c r="W59" s="158"/>
      <c r="X59" s="158"/>
      <c r="Y59" s="158"/>
      <c r="Z59" s="158"/>
    </row>
    <row r="60" spans="1:26" ht="114.95" customHeight="1" x14ac:dyDescent="0.25">
      <c r="B60" s="158"/>
      <c r="C60" s="158"/>
      <c r="D60" s="158"/>
      <c r="E60" s="158"/>
      <c r="F60" s="158"/>
      <c r="G60" s="158"/>
      <c r="H60" s="158"/>
      <c r="I60" s="158"/>
      <c r="J60" s="158"/>
      <c r="K60" s="158"/>
      <c r="L60" s="158"/>
      <c r="M60" s="158"/>
      <c r="N60" s="158"/>
      <c r="O60" s="158"/>
      <c r="P60" s="158"/>
      <c r="Q60" s="158"/>
      <c r="R60" s="158"/>
      <c r="S60" s="158"/>
      <c r="T60" s="158"/>
      <c r="U60" s="158"/>
      <c r="V60" s="158"/>
      <c r="W60" s="158"/>
      <c r="X60" s="158"/>
      <c r="Y60" s="158"/>
      <c r="Z60" s="158"/>
    </row>
    <row r="61" spans="1:26" ht="114.95" customHeight="1" x14ac:dyDescent="0.25">
      <c r="B61" s="158"/>
      <c r="C61" s="158"/>
      <c r="D61" s="158"/>
      <c r="E61" s="158"/>
      <c r="F61" s="158"/>
      <c r="G61" s="158"/>
      <c r="H61" s="158"/>
      <c r="I61" s="158"/>
      <c r="J61" s="158"/>
      <c r="K61" s="158"/>
      <c r="L61" s="158"/>
      <c r="M61" s="158"/>
      <c r="N61" s="158"/>
      <c r="O61" s="158"/>
      <c r="P61" s="158"/>
      <c r="Q61" s="158"/>
      <c r="R61" s="158"/>
      <c r="S61" s="158"/>
      <c r="T61" s="158"/>
      <c r="U61" s="158"/>
      <c r="V61" s="158"/>
      <c r="W61" s="158"/>
      <c r="X61" s="158"/>
      <c r="Y61" s="158"/>
      <c r="Z61" s="158"/>
    </row>
    <row r="62" spans="1:26" ht="114.95" customHeight="1" x14ac:dyDescent="0.25">
      <c r="B62" s="158"/>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row>
    <row r="63" spans="1:26" ht="114.95" customHeight="1" x14ac:dyDescent="0.25">
      <c r="A63" t="s">
        <v>383</v>
      </c>
      <c r="B63" s="158" t="s">
        <v>788</v>
      </c>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row>
    <row r="64" spans="1:26" ht="409.5" x14ac:dyDescent="0.25">
      <c r="A64" t="s">
        <v>384</v>
      </c>
      <c r="B64" s="29" t="s">
        <v>789</v>
      </c>
    </row>
    <row r="65" spans="1:2" ht="409.5" x14ac:dyDescent="0.25">
      <c r="A65" t="s">
        <v>385</v>
      </c>
      <c r="B65" s="29" t="s">
        <v>789</v>
      </c>
    </row>
    <row r="66" spans="1:2" ht="409.5" x14ac:dyDescent="0.25">
      <c r="A66" t="s">
        <v>386</v>
      </c>
      <c r="B66" s="29" t="s">
        <v>788</v>
      </c>
    </row>
    <row r="67" spans="1:2" ht="409.5" x14ac:dyDescent="0.25">
      <c r="A67" t="s">
        <v>386</v>
      </c>
      <c r="B67" s="29" t="s">
        <v>460</v>
      </c>
    </row>
    <row r="68" spans="1:2" ht="409.5" x14ac:dyDescent="0.25">
      <c r="A68" t="s">
        <v>383</v>
      </c>
      <c r="B68" s="29" t="s">
        <v>442</v>
      </c>
    </row>
    <row r="69" spans="1:2" ht="409.5" x14ac:dyDescent="0.25">
      <c r="A69" t="s">
        <v>384</v>
      </c>
      <c r="B69" s="29" t="s">
        <v>441</v>
      </c>
    </row>
    <row r="70" spans="1:2" ht="409.5" x14ac:dyDescent="0.25">
      <c r="A70" t="s">
        <v>385</v>
      </c>
      <c r="B70" s="29" t="s">
        <v>445</v>
      </c>
    </row>
    <row r="71" spans="1:2" ht="409.5" x14ac:dyDescent="0.25">
      <c r="A71" t="s">
        <v>386</v>
      </c>
      <c r="B71" s="29" t="s">
        <v>446</v>
      </c>
    </row>
  </sheetData>
  <mergeCells count="19">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 ref="S32:T32"/>
    <mergeCell ref="M6:O6"/>
    <mergeCell ref="O32:P32"/>
    <mergeCell ref="N32:N33"/>
    <mergeCell ref="B62:Z62"/>
  </mergeCells>
  <phoneticPr fontId="19" type="noConversion"/>
  <hyperlinks>
    <hyperlink ref="B3" r:id="rId1" xr:uid="{D05AEF50-1C01-45F3-9A5B-B6791B93B2B3}"/>
    <hyperlink ref="B1" r:id="rId2" xr:uid="{0E2D53BC-B9E7-4F6C-AC07-1D7B09D3D37F}"/>
    <hyperlink ref="C44" r:id="rId3" xr:uid="{13AC0715-F374-445E-A314-83D1C782352C}"/>
    <hyperlink ref="P26" r:id="rId4" display="info@dieball.de" xr:uid="{17623D57-2D05-4640-A0F4-D786B7EA752B}"/>
    <hyperlink ref="P25" r:id="rId5" xr:uid="{E14EE2CB-1447-4C14-A2F8-DC112181FCFE}"/>
    <hyperlink ref="P18" r:id="rId6" xr:uid="{6AF3AC29-3D59-4F04-9940-1BB47FA289E5}"/>
    <hyperlink ref="P13" r:id="rId7" xr:uid="{BA090DC7-893F-4080-B6F4-96B1AF05F5F1}"/>
    <hyperlink ref="P17" r:id="rId8" xr:uid="{57F88C23-DB32-4369-97ED-3BE8572F608F}"/>
  </hyperlinks>
  <pageMargins left="0.7" right="0.7" top="0.78740157499999996" bottom="0.78740157499999996" header="0.3" footer="0.3"/>
  <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00BA-047E-4E38-B5D8-8C8AEDB2343E}">
  <sheetPr codeName="Tabelle45"/>
  <dimension ref="A2:W57"/>
  <sheetViews>
    <sheetView zoomScale="80" zoomScaleNormal="80" workbookViewId="0">
      <selection activeCell="C3" sqref="C3"/>
    </sheetView>
  </sheetViews>
  <sheetFormatPr baseColWidth="10" defaultRowHeight="15" x14ac:dyDescent="0.25"/>
  <cols>
    <col min="1" max="1" width="22.5703125" customWidth="1"/>
    <col min="13" max="13" width="14.85546875" customWidth="1"/>
    <col min="14" max="14" width="15.5703125" customWidth="1"/>
    <col min="19" max="19" width="13" customWidth="1"/>
    <col min="22" max="22" width="12.42578125" customWidth="1"/>
  </cols>
  <sheetData>
    <row r="2" spans="1:22" x14ac:dyDescent="0.25">
      <c r="B2" t="s">
        <v>798</v>
      </c>
      <c r="C2" s="148"/>
      <c r="V2" s="145">
        <f>SUM(V9:V119)</f>
        <v>263.44537815126051</v>
      </c>
    </row>
    <row r="6" spans="1:22" x14ac:dyDescent="0.25">
      <c r="B6" t="s">
        <v>214</v>
      </c>
      <c r="C6" s="63" t="s">
        <v>215</v>
      </c>
    </row>
    <row r="9" spans="1:22" x14ac:dyDescent="0.25">
      <c r="A9">
        <v>0</v>
      </c>
      <c r="C9" t="s">
        <v>322</v>
      </c>
      <c r="Q9">
        <v>277</v>
      </c>
      <c r="S9" s="146" t="s">
        <v>448</v>
      </c>
    </row>
    <row r="10" spans="1:22" x14ac:dyDescent="0.25">
      <c r="B10" t="s">
        <v>209</v>
      </c>
      <c r="C10" s="63" t="s">
        <v>215</v>
      </c>
      <c r="E10" t="s">
        <v>216</v>
      </c>
      <c r="F10">
        <v>1</v>
      </c>
    </row>
    <row r="11" spans="1:22" x14ac:dyDescent="0.25">
      <c r="B11" t="s">
        <v>205</v>
      </c>
      <c r="C11" s="63" t="s">
        <v>213</v>
      </c>
    </row>
    <row r="12" spans="1:22" x14ac:dyDescent="0.25">
      <c r="B12" t="s">
        <v>206</v>
      </c>
      <c r="C12" t="s">
        <v>197</v>
      </c>
    </row>
    <row r="13" spans="1:22" x14ac:dyDescent="0.25">
      <c r="B13" t="s">
        <v>207</v>
      </c>
      <c r="C13" t="s">
        <v>217</v>
      </c>
    </row>
    <row r="14" spans="1:22" x14ac:dyDescent="0.25">
      <c r="B14" t="s">
        <v>212</v>
      </c>
      <c r="C14" t="s">
        <v>303</v>
      </c>
    </row>
    <row r="17" spans="1:23" x14ac:dyDescent="0.25">
      <c r="A17">
        <v>1</v>
      </c>
      <c r="C17" t="s">
        <v>322</v>
      </c>
      <c r="N17" t="s">
        <v>436</v>
      </c>
      <c r="Q17">
        <v>341</v>
      </c>
      <c r="S17" s="146" t="s">
        <v>448</v>
      </c>
    </row>
    <row r="18" spans="1:23" x14ac:dyDescent="0.25">
      <c r="B18" t="s">
        <v>209</v>
      </c>
      <c r="C18" s="63" t="s">
        <v>210</v>
      </c>
      <c r="E18" t="s">
        <v>216</v>
      </c>
      <c r="F18">
        <v>2</v>
      </c>
    </row>
    <row r="19" spans="1:23" x14ac:dyDescent="0.25">
      <c r="B19" t="s">
        <v>205</v>
      </c>
      <c r="C19" s="115" t="s">
        <v>211</v>
      </c>
    </row>
    <row r="20" spans="1:23" x14ac:dyDescent="0.25">
      <c r="B20" t="s">
        <v>206</v>
      </c>
      <c r="C20" t="s">
        <v>197</v>
      </c>
    </row>
    <row r="21" spans="1:23" x14ac:dyDescent="0.25">
      <c r="B21" t="s">
        <v>207</v>
      </c>
      <c r="C21" t="s">
        <v>208</v>
      </c>
    </row>
    <row r="22" spans="1:23" x14ac:dyDescent="0.25">
      <c r="B22" t="s">
        <v>212</v>
      </c>
      <c r="C22" t="s">
        <v>302</v>
      </c>
    </row>
    <row r="25" spans="1:23" x14ac:dyDescent="0.25">
      <c r="A25">
        <v>2</v>
      </c>
      <c r="C25" t="s">
        <v>322</v>
      </c>
      <c r="M25" s="57">
        <v>44424</v>
      </c>
      <c r="N25">
        <v>18</v>
      </c>
      <c r="Q25">
        <v>274</v>
      </c>
      <c r="S25" s="146" t="s">
        <v>448</v>
      </c>
      <c r="T25">
        <v>12</v>
      </c>
      <c r="U25" s="145">
        <f>T25*N25</f>
        <v>216</v>
      </c>
      <c r="V25" s="145">
        <f>U25/1.19</f>
        <v>181.51260504201682</v>
      </c>
      <c r="W25" s="145">
        <f>U25-V25</f>
        <v>34.487394957983184</v>
      </c>
    </row>
    <row r="26" spans="1:23" x14ac:dyDescent="0.25">
      <c r="B26" t="s">
        <v>209</v>
      </c>
      <c r="C26" s="63" t="s">
        <v>215</v>
      </c>
      <c r="E26" t="s">
        <v>216</v>
      </c>
      <c r="F26">
        <v>1</v>
      </c>
    </row>
    <row r="27" spans="1:23" x14ac:dyDescent="0.25">
      <c r="B27" t="s">
        <v>205</v>
      </c>
      <c r="C27" s="115" t="s">
        <v>336</v>
      </c>
    </row>
    <row r="28" spans="1:23" x14ac:dyDescent="0.25">
      <c r="B28" t="s">
        <v>206</v>
      </c>
      <c r="C28" t="s">
        <v>197</v>
      </c>
    </row>
    <row r="29" spans="1:23" x14ac:dyDescent="0.25">
      <c r="B29" t="s">
        <v>207</v>
      </c>
      <c r="C29" t="s">
        <v>337</v>
      </c>
    </row>
    <row r="30" spans="1:23" x14ac:dyDescent="0.25">
      <c r="B30" t="s">
        <v>212</v>
      </c>
      <c r="C30" t="s">
        <v>303</v>
      </c>
    </row>
    <row r="33" spans="1:23" x14ac:dyDescent="0.25">
      <c r="A33">
        <v>3</v>
      </c>
      <c r="C33" t="s">
        <v>30</v>
      </c>
      <c r="Q33">
        <v>71</v>
      </c>
      <c r="S33" s="146" t="s">
        <v>448</v>
      </c>
    </row>
    <row r="34" spans="1:23" x14ac:dyDescent="0.25">
      <c r="B34" t="s">
        <v>209</v>
      </c>
      <c r="C34" s="63" t="s">
        <v>215</v>
      </c>
      <c r="E34" t="s">
        <v>216</v>
      </c>
      <c r="F34">
        <v>1</v>
      </c>
      <c r="N34" t="s">
        <v>436</v>
      </c>
    </row>
    <row r="35" spans="1:23" x14ac:dyDescent="0.25">
      <c r="B35" t="s">
        <v>205</v>
      </c>
      <c r="C35" s="115" t="s">
        <v>417</v>
      </c>
    </row>
    <row r="36" spans="1:23" x14ac:dyDescent="0.25">
      <c r="B36" t="s">
        <v>206</v>
      </c>
      <c r="C36" t="s">
        <v>416</v>
      </c>
    </row>
    <row r="37" spans="1:23" x14ac:dyDescent="0.25">
      <c r="B37" t="s">
        <v>207</v>
      </c>
      <c r="C37" t="s">
        <v>418</v>
      </c>
    </row>
    <row r="38" spans="1:23" x14ac:dyDescent="0.25">
      <c r="B38" t="s">
        <v>212</v>
      </c>
      <c r="C38" t="s">
        <v>303</v>
      </c>
    </row>
    <row r="41" spans="1:23" x14ac:dyDescent="0.25">
      <c r="A41">
        <v>4</v>
      </c>
      <c r="C41" t="s">
        <v>322</v>
      </c>
      <c r="M41" s="57">
        <v>44703</v>
      </c>
      <c r="N41">
        <v>19.5</v>
      </c>
      <c r="Q41">
        <v>274</v>
      </c>
      <c r="S41" s="146" t="s">
        <v>448</v>
      </c>
      <c r="T41">
        <v>5</v>
      </c>
      <c r="U41" s="145">
        <f>T41*N41</f>
        <v>97.5</v>
      </c>
      <c r="V41" s="145">
        <f>U41/1.19</f>
        <v>81.932773109243698</v>
      </c>
      <c r="W41" s="145">
        <f>U41-V41</f>
        <v>15.567226890756302</v>
      </c>
    </row>
    <row r="42" spans="1:23" x14ac:dyDescent="0.25">
      <c r="B42" t="s">
        <v>209</v>
      </c>
      <c r="C42" s="63" t="s">
        <v>215</v>
      </c>
      <c r="E42" t="s">
        <v>216</v>
      </c>
      <c r="F42">
        <v>1</v>
      </c>
    </row>
    <row r="43" spans="1:23" x14ac:dyDescent="0.25">
      <c r="B43" t="s">
        <v>205</v>
      </c>
      <c r="C43" s="63" t="s">
        <v>439</v>
      </c>
    </row>
    <row r="44" spans="1:23" x14ac:dyDescent="0.25">
      <c r="B44" t="s">
        <v>206</v>
      </c>
      <c r="C44" t="s">
        <v>197</v>
      </c>
    </row>
    <row r="45" spans="1:23" x14ac:dyDescent="0.25">
      <c r="B45" t="s">
        <v>207</v>
      </c>
      <c r="C45" t="s">
        <v>440</v>
      </c>
    </row>
    <row r="46" spans="1:23" x14ac:dyDescent="0.25">
      <c r="B46" t="s">
        <v>212</v>
      </c>
      <c r="C46" t="s">
        <v>303</v>
      </c>
    </row>
    <row r="47" spans="1:23" ht="22.5" customHeight="1" x14ac:dyDescent="0.25"/>
    <row r="48" spans="1:23" ht="114.95" customHeight="1" x14ac:dyDescent="0.25"/>
    <row r="49" spans="17:17" ht="114.95" customHeight="1" x14ac:dyDescent="0.25">
      <c r="Q49">
        <v>1</v>
      </c>
    </row>
    <row r="50" spans="17:17" ht="114.95" customHeight="1" x14ac:dyDescent="0.25"/>
    <row r="51" spans="17:17" ht="114.95" customHeight="1" x14ac:dyDescent="0.25"/>
    <row r="52" spans="17:17" ht="114.95" customHeight="1" x14ac:dyDescent="0.25"/>
    <row r="57" spans="17:17" x14ac:dyDescent="0.25">
      <c r="Q57">
        <v>1</v>
      </c>
    </row>
  </sheetData>
  <hyperlinks>
    <hyperlink ref="C19" r:id="rId1" display="info@dieball.de" xr:uid="{3BADA6FA-82AC-41EE-8A1B-C33E21906A11}"/>
    <hyperlink ref="C18" r:id="rId2" xr:uid="{FF11D64D-5FF5-495F-90ED-2EB541B1BF6A}"/>
    <hyperlink ref="C11" r:id="rId3" xr:uid="{89442A00-11CE-4264-A7EE-AA4E771A030F}"/>
    <hyperlink ref="C6" r:id="rId4" xr:uid="{9C19A557-DDE7-4980-B42C-29BAE00E908E}"/>
    <hyperlink ref="C10" r:id="rId5" xr:uid="{806C9B01-CAF3-446A-A894-C56AB58794AB}"/>
    <hyperlink ref="C27" r:id="rId6" display="info@dieball.de" xr:uid="{6A37E9A7-3652-4790-B3C7-099C8C57DF6C}"/>
    <hyperlink ref="C35" r:id="rId7" display="info@dieball.de" xr:uid="{696E3F4F-B051-4797-BF56-F772F834FE99}"/>
    <hyperlink ref="C43" r:id="rId8" display="mailto:kid-trading@gmx.de" xr:uid="{DBCBB33E-F7E5-4320-AD92-D83AC19D8408}"/>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EE2E-23F0-4792-989D-02FD7381F38E}">
  <sheetPr codeName="Tabelle8"/>
  <dimension ref="A1:AA14"/>
  <sheetViews>
    <sheetView workbookViewId="0">
      <selection activeCell="A9" sqref="A9:XFD10"/>
    </sheetView>
  </sheetViews>
  <sheetFormatPr baseColWidth="10" defaultRowHeight="15" x14ac:dyDescent="0.25"/>
  <sheetData>
    <row r="1" spans="1:27" x14ac:dyDescent="0.25">
      <c r="A1">
        <v>5</v>
      </c>
      <c r="C1" t="s">
        <v>322</v>
      </c>
      <c r="M1" s="57">
        <v>44664</v>
      </c>
      <c r="N1">
        <v>19.5</v>
      </c>
      <c r="Q1">
        <v>248</v>
      </c>
      <c r="S1" s="146" t="s">
        <v>448</v>
      </c>
      <c r="T1">
        <v>6</v>
      </c>
      <c r="U1" s="145">
        <f>T1*N1</f>
        <v>117</v>
      </c>
      <c r="V1" s="145">
        <f>U1/1.19</f>
        <v>98.319327731092443</v>
      </c>
      <c r="W1" s="145">
        <f>U1-V1</f>
        <v>18.680672268907557</v>
      </c>
      <c r="Z1" t="s">
        <v>450</v>
      </c>
      <c r="AA1" s="57">
        <v>44865</v>
      </c>
    </row>
    <row r="2" spans="1:27" x14ac:dyDescent="0.25">
      <c r="B2" t="s">
        <v>209</v>
      </c>
      <c r="C2" s="63" t="s">
        <v>215</v>
      </c>
      <c r="E2" t="s">
        <v>216</v>
      </c>
      <c r="F2">
        <v>1</v>
      </c>
    </row>
    <row r="3" spans="1:27" x14ac:dyDescent="0.25">
      <c r="B3" t="s">
        <v>205</v>
      </c>
      <c r="C3" s="115" t="s">
        <v>434</v>
      </c>
    </row>
    <row r="4" spans="1:27" x14ac:dyDescent="0.25">
      <c r="B4" t="s">
        <v>206</v>
      </c>
      <c r="C4" t="s">
        <v>197</v>
      </c>
    </row>
    <row r="5" spans="1:27" x14ac:dyDescent="0.25">
      <c r="B5" t="s">
        <v>207</v>
      </c>
      <c r="C5" t="s">
        <v>435</v>
      </c>
    </row>
    <row r="6" spans="1:27" x14ac:dyDescent="0.25">
      <c r="B6" t="s">
        <v>212</v>
      </c>
      <c r="C6" t="s">
        <v>303</v>
      </c>
    </row>
    <row r="9" spans="1:27" x14ac:dyDescent="0.25">
      <c r="A9">
        <v>2</v>
      </c>
      <c r="C9" t="s">
        <v>30</v>
      </c>
      <c r="M9" s="144">
        <v>44348</v>
      </c>
      <c r="N9">
        <v>8</v>
      </c>
      <c r="Q9">
        <v>60</v>
      </c>
      <c r="S9" s="146" t="s">
        <v>448</v>
      </c>
      <c r="T9">
        <v>15</v>
      </c>
      <c r="U9" s="145">
        <f>T9*N9</f>
        <v>120</v>
      </c>
      <c r="V9" s="145">
        <f>U9/1.19</f>
        <v>100.84033613445379</v>
      </c>
      <c r="W9" s="145">
        <f>U9-V9</f>
        <v>19.159663865546207</v>
      </c>
    </row>
    <row r="10" spans="1:27" x14ac:dyDescent="0.25">
      <c r="B10" t="s">
        <v>209</v>
      </c>
      <c r="C10" s="63" t="s">
        <v>215</v>
      </c>
      <c r="E10" t="s">
        <v>216</v>
      </c>
      <c r="F10">
        <v>1</v>
      </c>
    </row>
    <row r="11" spans="1:27" x14ac:dyDescent="0.25">
      <c r="B11" t="s">
        <v>205</v>
      </c>
      <c r="C11" s="115" t="s">
        <v>323</v>
      </c>
    </row>
    <row r="12" spans="1:27" x14ac:dyDescent="0.25">
      <c r="B12" t="s">
        <v>206</v>
      </c>
      <c r="C12" t="s">
        <v>197</v>
      </c>
    </row>
    <row r="13" spans="1:27" x14ac:dyDescent="0.25">
      <c r="B13" t="s">
        <v>207</v>
      </c>
      <c r="C13" t="s">
        <v>324</v>
      </c>
    </row>
    <row r="14" spans="1:27" x14ac:dyDescent="0.25">
      <c r="B14" t="s">
        <v>212</v>
      </c>
      <c r="C14" t="s">
        <v>303</v>
      </c>
    </row>
  </sheetData>
  <hyperlinks>
    <hyperlink ref="C3" r:id="rId1" display="info@dieball.de" xr:uid="{8ECE303D-FA21-4699-8F4F-A0D34CE9B643}"/>
    <hyperlink ref="C11" r:id="rId2" display="info@dieball.de" xr:uid="{E8D80153-631B-4F85-852B-D8A0A90E0AEB}"/>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20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65.25" customHeight="1" x14ac:dyDescent="0.25">
      <c r="A1" s="168" t="s">
        <v>42</v>
      </c>
      <c r="B1" s="169"/>
      <c r="C1" s="169"/>
      <c r="D1" s="169"/>
      <c r="E1" s="169"/>
      <c r="F1" s="169"/>
      <c r="G1" s="170">
        <f>Ueberhaenge!G1</f>
        <v>45188</v>
      </c>
      <c r="H1" s="171"/>
      <c r="I1" s="54"/>
    </row>
    <row r="2" spans="1:22" x14ac:dyDescent="0.25">
      <c r="A2" s="52"/>
      <c r="B2" s="45"/>
      <c r="C2" s="45"/>
      <c r="D2" s="45"/>
      <c r="E2" s="45"/>
      <c r="F2" s="45"/>
      <c r="G2" s="45"/>
      <c r="H2" s="45"/>
      <c r="I2" s="45"/>
    </row>
    <row r="3" spans="1:22" ht="18.75" x14ac:dyDescent="0.3">
      <c r="A3" s="25" t="s">
        <v>35</v>
      </c>
      <c r="C3" s="27">
        <f>Ueberhaenge!G2</f>
        <v>31</v>
      </c>
      <c r="D3" s="45"/>
      <c r="E3" s="53" t="s">
        <v>40</v>
      </c>
      <c r="F3" s="30">
        <v>0.5</v>
      </c>
      <c r="G3" s="45"/>
      <c r="I3" s="1"/>
    </row>
    <row r="4" spans="1:22" x14ac:dyDescent="0.25">
      <c r="A4" s="21"/>
      <c r="B4" s="2"/>
      <c r="C4" s="2"/>
      <c r="D4" s="2"/>
      <c r="E4" s="2"/>
      <c r="F4" s="2"/>
      <c r="G4" s="2"/>
      <c r="H4" s="2"/>
      <c r="I4" s="45"/>
      <c r="J4" s="2"/>
      <c r="K4" s="2"/>
      <c r="L4" s="2"/>
      <c r="M4" s="2"/>
      <c r="N4" s="2"/>
      <c r="O4" s="2"/>
      <c r="P4" s="2"/>
      <c r="Q4" s="2"/>
      <c r="R4" s="2"/>
      <c r="S4" s="2"/>
    </row>
    <row r="5" spans="1:22" ht="5.25" customHeight="1" x14ac:dyDescent="0.25">
      <c r="A5" s="21"/>
      <c r="B5" s="2"/>
      <c r="C5" s="2"/>
      <c r="D5" s="2"/>
      <c r="E5" s="2"/>
      <c r="F5" s="2"/>
      <c r="G5" s="2"/>
      <c r="H5" s="2"/>
      <c r="I5" s="2"/>
      <c r="J5" s="2"/>
      <c r="K5" s="2"/>
      <c r="L5" s="2"/>
      <c r="M5" s="2"/>
      <c r="N5" s="2"/>
      <c r="O5" s="2"/>
      <c r="P5" s="2"/>
      <c r="Q5" s="2"/>
      <c r="R5" s="2"/>
      <c r="S5" s="2"/>
    </row>
    <row r="6" spans="1:22" ht="50.25" customHeight="1" thickBot="1" x14ac:dyDescent="0.3">
      <c r="A6" s="172" t="s">
        <v>41</v>
      </c>
      <c r="B6" s="173"/>
      <c r="C6" s="173"/>
      <c r="D6" s="173"/>
      <c r="E6" s="173"/>
      <c r="F6" s="173"/>
      <c r="G6" s="173"/>
      <c r="H6" s="173"/>
      <c r="I6" s="173"/>
      <c r="J6" s="2"/>
      <c r="K6" s="2"/>
      <c r="L6" s="2"/>
      <c r="M6" s="2"/>
      <c r="N6" s="179" t="s">
        <v>41</v>
      </c>
      <c r="O6" s="179"/>
      <c r="P6" s="179"/>
      <c r="Q6" s="179"/>
      <c r="R6" s="2"/>
      <c r="S6" s="2"/>
    </row>
    <row r="7" spans="1:22" ht="32.25" customHeight="1" thickBot="1" x14ac:dyDescent="0.55000000000000004">
      <c r="A7" s="176" t="s">
        <v>3</v>
      </c>
      <c r="B7" s="174" t="str">
        <f xml:space="preserve"> "Front: " &amp; Ueberhaenge!D8</f>
        <v>Front: 2023-10</v>
      </c>
      <c r="C7" s="174"/>
      <c r="D7" s="174"/>
      <c r="E7" s="26"/>
      <c r="F7" s="26"/>
      <c r="G7" s="26"/>
      <c r="H7" s="45"/>
      <c r="J7" s="2"/>
      <c r="K7" s="2"/>
      <c r="L7" s="2"/>
      <c r="M7" s="2"/>
      <c r="N7" s="179"/>
      <c r="O7" s="179"/>
      <c r="P7" s="179"/>
      <c r="Q7" s="179"/>
      <c r="R7" s="51"/>
      <c r="S7" s="51"/>
      <c r="T7" s="50"/>
      <c r="U7" s="50"/>
      <c r="V7" s="50"/>
    </row>
    <row r="8" spans="1:22" ht="21.75" thickBot="1" x14ac:dyDescent="0.4">
      <c r="A8" s="177"/>
      <c r="B8" s="175"/>
      <c r="C8" s="175"/>
      <c r="D8" s="175"/>
      <c r="E8" s="22"/>
      <c r="I8" s="2"/>
      <c r="J8" s="2"/>
      <c r="K8" s="2"/>
      <c r="L8" s="2"/>
      <c r="M8" s="2"/>
      <c r="N8" s="48"/>
      <c r="O8" s="165" t="str">
        <f xml:space="preserve"> "Summe: " &amp; Ueberhaenge!D8 &amp; " bis " &amp; Ueberhaenge!I8</f>
        <v>Summe: 2023-10 bis -</v>
      </c>
      <c r="P8" s="166"/>
      <c r="Q8" s="167"/>
      <c r="R8" s="2"/>
      <c r="S8" s="2"/>
    </row>
    <row r="9" spans="1:22" ht="19.5" thickBot="1" x14ac:dyDescent="0.35">
      <c r="A9" s="178"/>
      <c r="B9" s="47" t="s">
        <v>34</v>
      </c>
      <c r="C9" s="46">
        <f>Ueberhaenge!G5</f>
        <v>45188</v>
      </c>
      <c r="D9" s="46">
        <f>IF(WEEKDAY(C9,2)=1,C9-3,C9-1)</f>
        <v>45187</v>
      </c>
      <c r="E9" s="22"/>
      <c r="I9" s="2"/>
      <c r="J9" s="2"/>
      <c r="K9" s="2"/>
      <c r="L9" s="2"/>
      <c r="M9" s="2"/>
      <c r="N9" s="49" t="s">
        <v>3</v>
      </c>
      <c r="O9" s="24" t="s">
        <v>34</v>
      </c>
      <c r="P9" s="23">
        <f>C9</f>
        <v>45188</v>
      </c>
      <c r="Q9" s="23">
        <f>D9</f>
        <v>45187</v>
      </c>
      <c r="R9" s="2"/>
      <c r="S9" s="2"/>
    </row>
    <row r="10" spans="1:22" ht="18.75" x14ac:dyDescent="0.3">
      <c r="A10" s="31">
        <v>17000</v>
      </c>
      <c r="B10" s="32">
        <v>-0.79999999999999716</v>
      </c>
      <c r="C10" s="33">
        <v>-115.5</v>
      </c>
      <c r="D10" s="33">
        <v>-114.7</v>
      </c>
      <c r="E10" s="2"/>
      <c r="F10" s="2"/>
      <c r="G10" s="2"/>
      <c r="H10" s="2"/>
      <c r="I10" s="2"/>
      <c r="J10" s="2"/>
      <c r="K10" s="2"/>
      <c r="L10" s="2"/>
      <c r="M10" s="2"/>
      <c r="N10" s="31">
        <v>17000</v>
      </c>
      <c r="O10" s="35">
        <v>387.29999999999995</v>
      </c>
      <c r="P10" s="36">
        <v>-144.1</v>
      </c>
      <c r="Q10" s="37">
        <v>-531.4</v>
      </c>
      <c r="R10" s="2"/>
      <c r="S10" s="2"/>
      <c r="T10" s="25">
        <v>-531.4</v>
      </c>
    </row>
    <row r="11" spans="1:22" ht="18.75" x14ac:dyDescent="0.3">
      <c r="A11" s="31">
        <v>16950</v>
      </c>
      <c r="B11" s="35">
        <v>9.9999999999997868E-2</v>
      </c>
      <c r="C11" s="36">
        <v>-23.900000000000002</v>
      </c>
      <c r="D11" s="36">
        <v>-24</v>
      </c>
      <c r="E11" s="2"/>
      <c r="F11" s="2"/>
      <c r="G11" s="2"/>
      <c r="H11" s="2"/>
      <c r="I11" s="2"/>
      <c r="J11" s="2"/>
      <c r="K11" s="2"/>
      <c r="L11" s="2"/>
      <c r="M11" s="2"/>
      <c r="N11" s="31">
        <v>16950</v>
      </c>
      <c r="O11" s="35">
        <v>23.200000000000003</v>
      </c>
      <c r="P11" s="36">
        <v>-43.2</v>
      </c>
      <c r="Q11" s="37">
        <v>-66.400000000000006</v>
      </c>
      <c r="R11" s="2"/>
      <c r="S11" s="2"/>
      <c r="T11" s="25">
        <v>-66.400000000000006</v>
      </c>
    </row>
    <row r="12" spans="1:22" ht="18.75" x14ac:dyDescent="0.3">
      <c r="A12" s="31">
        <v>16900</v>
      </c>
      <c r="B12" s="35">
        <v>3.2000000000000028</v>
      </c>
      <c r="C12" s="36">
        <v>-119</v>
      </c>
      <c r="D12" s="36">
        <v>-122.2</v>
      </c>
      <c r="E12" s="2"/>
      <c r="F12" s="2"/>
      <c r="G12" s="2"/>
      <c r="H12" s="2"/>
      <c r="I12" s="2"/>
      <c r="J12" s="2"/>
      <c r="K12" s="2"/>
      <c r="L12" s="2"/>
      <c r="M12" s="2"/>
      <c r="N12" s="31">
        <v>16900</v>
      </c>
      <c r="O12" s="35">
        <v>382.79999999999995</v>
      </c>
      <c r="P12" s="36">
        <v>-164.20000000000002</v>
      </c>
      <c r="Q12" s="37">
        <v>-547</v>
      </c>
      <c r="R12" s="2"/>
      <c r="S12" s="2"/>
      <c r="T12" s="25">
        <v>-547</v>
      </c>
    </row>
    <row r="13" spans="1:22" ht="18.75" x14ac:dyDescent="0.3">
      <c r="A13" s="31">
        <v>16850</v>
      </c>
      <c r="B13" s="35">
        <v>-1.3000000000000007</v>
      </c>
      <c r="C13" s="36">
        <v>-9.6000000000000014</v>
      </c>
      <c r="D13" s="36">
        <v>-8.3000000000000007</v>
      </c>
      <c r="E13" s="2"/>
      <c r="F13" s="2"/>
      <c r="G13" s="2"/>
      <c r="H13" s="2"/>
      <c r="I13" s="2"/>
      <c r="J13" s="2"/>
      <c r="K13" s="2"/>
      <c r="L13" s="2"/>
      <c r="M13" s="2"/>
      <c r="N13" s="31">
        <v>16850</v>
      </c>
      <c r="O13" s="35">
        <v>43.900000000000006</v>
      </c>
      <c r="P13" s="36">
        <v>-22.8</v>
      </c>
      <c r="Q13" s="37">
        <v>-66.7</v>
      </c>
      <c r="R13" s="2"/>
      <c r="S13" s="2"/>
      <c r="T13" s="25">
        <v>-66.7</v>
      </c>
    </row>
    <row r="14" spans="1:22" ht="18.75" x14ac:dyDescent="0.3">
      <c r="A14" s="31">
        <v>16800</v>
      </c>
      <c r="B14" s="35">
        <v>-116.80000000000007</v>
      </c>
      <c r="C14" s="36">
        <v>-851.90000000000009</v>
      </c>
      <c r="D14" s="36">
        <v>-735.1</v>
      </c>
      <c r="E14" s="2"/>
      <c r="F14" s="2"/>
      <c r="G14" s="2"/>
      <c r="H14" s="2"/>
      <c r="I14" s="2"/>
      <c r="J14" s="2"/>
      <c r="K14" s="2"/>
      <c r="L14" s="2"/>
      <c r="M14" s="2"/>
      <c r="N14" s="31">
        <v>16800</v>
      </c>
      <c r="O14" s="35">
        <v>212.10000000000014</v>
      </c>
      <c r="P14" s="36">
        <v>-889</v>
      </c>
      <c r="Q14" s="37">
        <v>-1101.1000000000001</v>
      </c>
      <c r="R14" s="2"/>
      <c r="S14" s="2"/>
      <c r="T14" s="25">
        <v>-1101.1000000000001</v>
      </c>
    </row>
    <row r="15" spans="1:22" ht="18.75" x14ac:dyDescent="0.3">
      <c r="A15" s="31">
        <v>16750</v>
      </c>
      <c r="B15" s="35">
        <v>-8.4000000000000057</v>
      </c>
      <c r="C15" s="36">
        <v>-46.300000000000004</v>
      </c>
      <c r="D15" s="36">
        <v>-37.9</v>
      </c>
      <c r="E15" s="2"/>
      <c r="F15" s="2"/>
      <c r="G15" s="2"/>
      <c r="H15" s="2"/>
      <c r="I15" s="2"/>
      <c r="J15" s="2"/>
      <c r="K15" s="2"/>
      <c r="L15" s="2"/>
      <c r="M15" s="2"/>
      <c r="N15" s="31">
        <v>16750</v>
      </c>
      <c r="O15" s="35">
        <v>5.3999999999999915</v>
      </c>
      <c r="P15" s="36">
        <v>-97.100000000000009</v>
      </c>
      <c r="Q15" s="37">
        <v>-102.5</v>
      </c>
      <c r="R15" s="2"/>
      <c r="S15" s="2"/>
      <c r="T15" s="25">
        <v>-102.5</v>
      </c>
    </row>
    <row r="16" spans="1:22" ht="18.75" x14ac:dyDescent="0.3">
      <c r="A16" s="31">
        <v>16700</v>
      </c>
      <c r="B16" s="35">
        <v>-24.299999999999997</v>
      </c>
      <c r="C16" s="36">
        <v>-117.7</v>
      </c>
      <c r="D16" s="36">
        <v>-93.4</v>
      </c>
      <c r="E16" s="2"/>
      <c r="F16" s="2"/>
      <c r="G16" s="2"/>
      <c r="H16" s="2"/>
      <c r="I16" s="2"/>
      <c r="J16" s="2"/>
      <c r="K16" s="2"/>
      <c r="L16" s="2"/>
      <c r="M16" s="2"/>
      <c r="N16" s="31">
        <v>16700</v>
      </c>
      <c r="O16" s="35">
        <v>306.3</v>
      </c>
      <c r="P16" s="36">
        <v>-142</v>
      </c>
      <c r="Q16" s="37">
        <v>-448.3</v>
      </c>
      <c r="R16" s="2"/>
      <c r="S16" s="2"/>
      <c r="T16" s="25">
        <v>-448.3</v>
      </c>
    </row>
    <row r="17" spans="1:20" ht="18.75" x14ac:dyDescent="0.3">
      <c r="A17" s="31">
        <v>16650</v>
      </c>
      <c r="B17" s="35">
        <v>-0.89999999999999858</v>
      </c>
      <c r="C17" s="36">
        <v>-27.6</v>
      </c>
      <c r="D17" s="36">
        <v>-26.700000000000003</v>
      </c>
      <c r="E17" s="2"/>
      <c r="F17" s="2"/>
      <c r="G17" s="2"/>
      <c r="H17" s="2"/>
      <c r="I17" s="2"/>
      <c r="J17" s="2"/>
      <c r="K17" s="2"/>
      <c r="L17" s="2"/>
      <c r="M17" s="2"/>
      <c r="N17" s="31">
        <v>16650</v>
      </c>
      <c r="O17" s="35">
        <v>114.69999999999999</v>
      </c>
      <c r="P17" s="36">
        <v>-29.900000000000002</v>
      </c>
      <c r="Q17" s="37">
        <v>-144.6</v>
      </c>
      <c r="R17" s="2"/>
      <c r="S17" s="2"/>
      <c r="T17" s="25">
        <v>-144.6</v>
      </c>
    </row>
    <row r="18" spans="1:20" ht="18.75" x14ac:dyDescent="0.3">
      <c r="A18" s="31">
        <v>16600</v>
      </c>
      <c r="B18" s="35">
        <v>-35</v>
      </c>
      <c r="C18" s="36">
        <v>-184.8</v>
      </c>
      <c r="D18" s="36">
        <v>-149.80000000000001</v>
      </c>
      <c r="E18" s="2"/>
      <c r="F18" s="2"/>
      <c r="G18" s="2"/>
      <c r="H18" s="2"/>
      <c r="I18" s="2"/>
      <c r="J18" s="2"/>
      <c r="K18" s="2"/>
      <c r="L18" s="2"/>
      <c r="M18" s="2"/>
      <c r="N18" s="31">
        <v>16600</v>
      </c>
      <c r="O18" s="35">
        <v>365.6</v>
      </c>
      <c r="P18" s="36">
        <v>-199.4</v>
      </c>
      <c r="Q18" s="37">
        <v>-565</v>
      </c>
      <c r="R18" s="2"/>
      <c r="S18" s="2"/>
      <c r="T18" s="25">
        <v>-565</v>
      </c>
    </row>
    <row r="19" spans="1:20" ht="18.75" x14ac:dyDescent="0.3">
      <c r="A19" s="31">
        <v>16550</v>
      </c>
      <c r="B19" s="35">
        <v>-1.7000000000000028</v>
      </c>
      <c r="C19" s="36">
        <v>-39.6</v>
      </c>
      <c r="D19" s="36">
        <v>-37.9</v>
      </c>
      <c r="E19" s="2"/>
      <c r="F19" s="2"/>
      <c r="G19" s="2"/>
      <c r="H19" s="2"/>
      <c r="I19" s="2"/>
      <c r="J19" s="2"/>
      <c r="K19" s="2"/>
      <c r="L19" s="2"/>
      <c r="M19" s="2"/>
      <c r="N19" s="31">
        <v>16550</v>
      </c>
      <c r="O19" s="35">
        <v>60.000000000000007</v>
      </c>
      <c r="P19" s="36">
        <v>-62.1</v>
      </c>
      <c r="Q19" s="37">
        <v>-122.10000000000001</v>
      </c>
      <c r="R19" s="2"/>
      <c r="S19" s="2"/>
      <c r="T19" s="25">
        <v>-122.10000000000001</v>
      </c>
    </row>
    <row r="20" spans="1:20" ht="18.75" x14ac:dyDescent="0.3">
      <c r="A20" s="31">
        <v>16500</v>
      </c>
      <c r="B20" s="35">
        <v>-1747.8000000000002</v>
      </c>
      <c r="C20" s="36">
        <v>-1924.3000000000002</v>
      </c>
      <c r="D20" s="36">
        <v>-176.5</v>
      </c>
      <c r="E20" s="2"/>
      <c r="F20" s="2"/>
      <c r="G20" s="2"/>
      <c r="H20" s="2"/>
      <c r="I20" s="2"/>
      <c r="J20" s="2"/>
      <c r="K20" s="2"/>
      <c r="L20" s="2"/>
      <c r="M20" s="2"/>
      <c r="N20" s="31">
        <v>16500</v>
      </c>
      <c r="O20" s="35">
        <v>-1111.9000000000001</v>
      </c>
      <c r="P20" s="36">
        <v>-1963</v>
      </c>
      <c r="Q20" s="37">
        <v>-851.1</v>
      </c>
      <c r="R20" s="2"/>
      <c r="S20" s="2"/>
      <c r="T20" s="25">
        <v>-851.1</v>
      </c>
    </row>
    <row r="21" spans="1:20" ht="18.75" x14ac:dyDescent="0.3">
      <c r="A21" s="31">
        <v>16450</v>
      </c>
      <c r="B21" s="35">
        <v>-7.7999999999999972</v>
      </c>
      <c r="C21" s="36">
        <v>-47.5</v>
      </c>
      <c r="D21" s="36">
        <v>-39.700000000000003</v>
      </c>
      <c r="E21" s="2"/>
      <c r="F21" s="2"/>
      <c r="G21" s="2"/>
      <c r="H21" s="2"/>
      <c r="I21" s="2"/>
      <c r="J21" s="2"/>
      <c r="K21" s="2"/>
      <c r="L21" s="2"/>
      <c r="M21" s="2"/>
      <c r="N21" s="31">
        <v>16450</v>
      </c>
      <c r="O21" s="35">
        <v>92.199999999999989</v>
      </c>
      <c r="P21" s="36">
        <v>-50.900000000000006</v>
      </c>
      <c r="Q21" s="37">
        <v>-143.1</v>
      </c>
      <c r="R21" s="2"/>
      <c r="S21" s="2"/>
      <c r="T21" s="25">
        <v>-143.1</v>
      </c>
    </row>
    <row r="22" spans="1:20" ht="18.75" x14ac:dyDescent="0.3">
      <c r="A22" s="31">
        <v>16400</v>
      </c>
      <c r="B22" s="35">
        <v>-17.200000000000045</v>
      </c>
      <c r="C22" s="36">
        <v>-626.30000000000007</v>
      </c>
      <c r="D22" s="36">
        <v>-609.1</v>
      </c>
      <c r="E22" s="2"/>
      <c r="F22" s="2"/>
      <c r="G22" s="2"/>
      <c r="H22" s="2"/>
      <c r="I22" s="2"/>
      <c r="J22" s="2"/>
      <c r="K22" s="2"/>
      <c r="L22" s="2"/>
      <c r="M22" s="2"/>
      <c r="N22" s="31">
        <v>16400</v>
      </c>
      <c r="O22" s="35">
        <v>-4.2000000000000455</v>
      </c>
      <c r="P22" s="36">
        <v>-645.40000000000009</v>
      </c>
      <c r="Q22" s="37">
        <v>-641.20000000000005</v>
      </c>
      <c r="R22" s="2"/>
      <c r="S22" s="2"/>
      <c r="T22" s="25">
        <v>-641.20000000000005</v>
      </c>
    </row>
    <row r="23" spans="1:20" ht="18.75" x14ac:dyDescent="0.3">
      <c r="A23" s="31">
        <v>16350</v>
      </c>
      <c r="B23" s="35">
        <v>4.3000000000000043</v>
      </c>
      <c r="C23" s="36">
        <v>-42.5</v>
      </c>
      <c r="D23" s="36">
        <v>-46.800000000000004</v>
      </c>
      <c r="E23" s="2"/>
      <c r="F23" s="2"/>
      <c r="G23" s="2"/>
      <c r="H23" s="2"/>
      <c r="I23" s="2"/>
      <c r="J23" s="2"/>
      <c r="K23" s="2"/>
      <c r="L23" s="2"/>
      <c r="M23" s="2"/>
      <c r="N23" s="31">
        <v>16350</v>
      </c>
      <c r="O23" s="35">
        <v>125.9</v>
      </c>
      <c r="P23" s="36">
        <v>-52.1</v>
      </c>
      <c r="Q23" s="37">
        <v>-178</v>
      </c>
      <c r="R23" s="2"/>
      <c r="S23" s="2"/>
      <c r="T23" s="25">
        <v>-178</v>
      </c>
    </row>
    <row r="24" spans="1:20" ht="18.75" x14ac:dyDescent="0.3">
      <c r="A24" s="31">
        <v>16300</v>
      </c>
      <c r="B24" s="35">
        <v>-19.900000000000006</v>
      </c>
      <c r="C24" s="36">
        <v>-225.70000000000002</v>
      </c>
      <c r="D24" s="36">
        <v>-205.8</v>
      </c>
      <c r="E24" s="2"/>
      <c r="F24" s="2"/>
      <c r="G24" s="2"/>
      <c r="H24" s="2"/>
      <c r="I24" s="2"/>
      <c r="J24" s="2"/>
      <c r="K24" s="2"/>
      <c r="L24" s="2"/>
      <c r="M24" s="2"/>
      <c r="N24" s="31">
        <v>16300</v>
      </c>
      <c r="O24" s="35">
        <v>172.90000000000003</v>
      </c>
      <c r="P24" s="36">
        <v>-237.8</v>
      </c>
      <c r="Q24" s="37">
        <v>-410.70000000000005</v>
      </c>
      <c r="R24" s="2"/>
      <c r="S24" s="2"/>
      <c r="T24" s="25">
        <v>-410.70000000000005</v>
      </c>
    </row>
    <row r="25" spans="1:20" ht="18.75" x14ac:dyDescent="0.3">
      <c r="A25" s="31">
        <v>16250</v>
      </c>
      <c r="B25" s="35">
        <v>-9.9999999999994316E-2</v>
      </c>
      <c r="C25" s="36">
        <v>-93.5</v>
      </c>
      <c r="D25" s="36">
        <v>-93.4</v>
      </c>
      <c r="E25" s="2"/>
      <c r="F25" s="2"/>
      <c r="G25" s="2"/>
      <c r="H25" s="2"/>
      <c r="I25" s="2"/>
      <c r="J25" s="2"/>
      <c r="K25" s="2"/>
      <c r="L25" s="2"/>
      <c r="M25" s="2"/>
      <c r="N25" s="31">
        <v>16250</v>
      </c>
      <c r="O25" s="35">
        <v>-67.800000000000011</v>
      </c>
      <c r="P25" s="36">
        <v>-94.100000000000009</v>
      </c>
      <c r="Q25" s="37">
        <v>-26.3</v>
      </c>
      <c r="R25" s="2"/>
      <c r="S25" s="2"/>
      <c r="T25" s="25">
        <v>-26.3</v>
      </c>
    </row>
    <row r="26" spans="1:20" ht="18.75" x14ac:dyDescent="0.3">
      <c r="A26" s="31">
        <v>16200</v>
      </c>
      <c r="B26" s="35">
        <v>-177.7</v>
      </c>
      <c r="C26" s="36">
        <v>-352.8</v>
      </c>
      <c r="D26" s="36">
        <v>-175.10000000000002</v>
      </c>
      <c r="E26" s="2"/>
      <c r="F26" s="2"/>
      <c r="G26" s="2"/>
      <c r="H26" s="2"/>
      <c r="I26" s="2"/>
      <c r="J26" s="2"/>
      <c r="K26" s="2"/>
      <c r="L26" s="2"/>
      <c r="M26" s="2"/>
      <c r="N26" s="31">
        <v>16200</v>
      </c>
      <c r="O26" s="35">
        <v>-11.699999999999989</v>
      </c>
      <c r="P26" s="36">
        <v>-360</v>
      </c>
      <c r="Q26" s="37">
        <v>-348.3</v>
      </c>
      <c r="R26" s="2"/>
      <c r="S26" s="2"/>
      <c r="T26" s="25">
        <v>-348.3</v>
      </c>
    </row>
    <row r="27" spans="1:20" ht="18.75" x14ac:dyDescent="0.3">
      <c r="A27" s="31">
        <v>16150</v>
      </c>
      <c r="B27" s="35">
        <v>5.4000000000000021</v>
      </c>
      <c r="C27" s="36">
        <v>34.700000000000003</v>
      </c>
      <c r="D27" s="36">
        <v>29.3</v>
      </c>
      <c r="E27" s="2"/>
      <c r="F27" s="2"/>
      <c r="G27" s="2"/>
      <c r="H27" s="2"/>
      <c r="I27" s="2"/>
      <c r="J27" s="2"/>
      <c r="K27" s="2"/>
      <c r="L27" s="2"/>
      <c r="M27" s="2"/>
      <c r="N27" s="31">
        <v>16150</v>
      </c>
      <c r="O27" s="35">
        <v>261.10000000000002</v>
      </c>
      <c r="P27" s="36">
        <v>33.4</v>
      </c>
      <c r="Q27" s="37">
        <v>-227.70000000000002</v>
      </c>
      <c r="R27" s="2"/>
      <c r="S27" s="2"/>
      <c r="T27" s="25">
        <v>-227.70000000000002</v>
      </c>
    </row>
    <row r="28" spans="1:20" ht="18.75" x14ac:dyDescent="0.3">
      <c r="A28" s="31">
        <v>16100</v>
      </c>
      <c r="B28" s="35">
        <v>1.2000000000000011</v>
      </c>
      <c r="C28" s="36">
        <v>-10.4</v>
      </c>
      <c r="D28" s="36">
        <v>-11.600000000000001</v>
      </c>
      <c r="E28" s="2"/>
      <c r="F28" s="2"/>
      <c r="G28" s="2"/>
      <c r="H28" s="2"/>
      <c r="I28" s="2"/>
      <c r="J28" s="2"/>
      <c r="K28" s="2"/>
      <c r="L28" s="2"/>
      <c r="M28" s="2"/>
      <c r="N28" s="31">
        <v>16100</v>
      </c>
      <c r="O28" s="35">
        <v>90.300000000000011</v>
      </c>
      <c r="P28" s="36">
        <v>-17.8</v>
      </c>
      <c r="Q28" s="37">
        <v>-108.10000000000001</v>
      </c>
      <c r="R28" s="2"/>
      <c r="S28" s="2"/>
      <c r="T28" s="25">
        <v>-108.10000000000001</v>
      </c>
    </row>
    <row r="29" spans="1:20" ht="18.75" x14ac:dyDescent="0.3">
      <c r="A29" s="31">
        <v>16050</v>
      </c>
      <c r="B29" s="35">
        <v>17.500000000000004</v>
      </c>
      <c r="C29" s="36">
        <v>-25.400000000000002</v>
      </c>
      <c r="D29" s="36">
        <v>-42.900000000000006</v>
      </c>
      <c r="E29" s="2"/>
      <c r="F29" s="2"/>
      <c r="G29" s="2"/>
      <c r="H29" s="2"/>
      <c r="I29" s="2"/>
      <c r="J29" s="2"/>
      <c r="K29" s="2"/>
      <c r="L29" s="2"/>
      <c r="M29" s="2"/>
      <c r="N29" s="31">
        <v>16050</v>
      </c>
      <c r="O29" s="35">
        <v>80.400000000000006</v>
      </c>
      <c r="P29" s="36">
        <v>-14.600000000000001</v>
      </c>
      <c r="Q29" s="37">
        <v>-95</v>
      </c>
      <c r="R29" s="2"/>
      <c r="S29" s="2"/>
      <c r="T29" s="25">
        <v>-95</v>
      </c>
    </row>
    <row r="30" spans="1:20" ht="18.75" x14ac:dyDescent="0.3">
      <c r="A30" s="31">
        <v>16000</v>
      </c>
      <c r="B30" s="35">
        <v>23.4</v>
      </c>
      <c r="C30" s="36">
        <v>-3.4000000000000004</v>
      </c>
      <c r="D30" s="36">
        <v>-26.8</v>
      </c>
      <c r="E30" s="2"/>
      <c r="F30" s="2"/>
      <c r="G30" s="2"/>
      <c r="H30" s="2"/>
      <c r="I30" s="2"/>
      <c r="J30" s="2"/>
      <c r="K30" s="2"/>
      <c r="L30" s="2"/>
      <c r="M30" s="2"/>
      <c r="N30" s="31">
        <v>16000</v>
      </c>
      <c r="O30" s="35">
        <v>117.30000000000001</v>
      </c>
      <c r="P30" s="36">
        <v>-5.8000000000000007</v>
      </c>
      <c r="Q30" s="37">
        <v>-123.10000000000001</v>
      </c>
      <c r="R30" s="2"/>
      <c r="S30" s="2"/>
      <c r="T30" s="25">
        <v>-123.10000000000001</v>
      </c>
    </row>
    <row r="31" spans="1:20" ht="18.75" x14ac:dyDescent="0.3">
      <c r="A31" s="31">
        <v>15950</v>
      </c>
      <c r="B31" s="35">
        <v>-3.7999999999999972</v>
      </c>
      <c r="C31" s="36">
        <v>32.800000000000004</v>
      </c>
      <c r="D31" s="36">
        <v>36.6</v>
      </c>
      <c r="E31" s="2"/>
      <c r="F31" s="2"/>
      <c r="G31" s="2"/>
      <c r="H31" s="2"/>
      <c r="I31" s="2"/>
      <c r="J31" s="2"/>
      <c r="K31" s="2"/>
      <c r="L31" s="2"/>
      <c r="M31" s="2"/>
      <c r="N31" s="31">
        <v>15950</v>
      </c>
      <c r="O31" s="35">
        <v>-126.70000000000002</v>
      </c>
      <c r="P31" s="36">
        <v>12.5</v>
      </c>
      <c r="Q31" s="37">
        <v>139.20000000000002</v>
      </c>
      <c r="R31" s="2"/>
      <c r="S31" s="2"/>
      <c r="T31" s="25">
        <v>139.20000000000002</v>
      </c>
    </row>
    <row r="32" spans="1:20" ht="18.75" x14ac:dyDescent="0.3">
      <c r="A32" s="31">
        <v>15900</v>
      </c>
      <c r="B32" s="35">
        <v>-5.5</v>
      </c>
      <c r="C32" s="36">
        <v>212.4</v>
      </c>
      <c r="D32" s="36">
        <v>217.9</v>
      </c>
      <c r="E32" s="2"/>
      <c r="F32" s="2"/>
      <c r="G32" s="2"/>
      <c r="H32" s="2"/>
      <c r="I32" s="2"/>
      <c r="J32" s="2"/>
      <c r="K32" s="2"/>
      <c r="L32" s="2"/>
      <c r="M32" s="2"/>
      <c r="N32" s="31">
        <v>15900</v>
      </c>
      <c r="O32" s="35">
        <v>-180.2</v>
      </c>
      <c r="P32" s="36">
        <v>199.10000000000002</v>
      </c>
      <c r="Q32" s="37">
        <v>379.3</v>
      </c>
      <c r="R32" s="2"/>
      <c r="S32" s="2"/>
      <c r="T32" s="25">
        <v>379.3</v>
      </c>
    </row>
    <row r="33" spans="1:20" ht="18.75" x14ac:dyDescent="0.3">
      <c r="A33" s="31">
        <v>15850</v>
      </c>
      <c r="B33" s="35">
        <v>0.30000000000001137</v>
      </c>
      <c r="C33" s="36">
        <v>146.70000000000002</v>
      </c>
      <c r="D33" s="36">
        <v>146.4</v>
      </c>
      <c r="E33" s="2"/>
      <c r="F33" s="2"/>
      <c r="G33" s="2"/>
      <c r="H33" s="2"/>
      <c r="I33" s="2"/>
      <c r="J33" s="2"/>
      <c r="K33" s="2"/>
      <c r="L33" s="2"/>
      <c r="M33" s="2"/>
      <c r="N33" s="31">
        <v>15850</v>
      </c>
      <c r="O33" s="35">
        <v>24.5</v>
      </c>
      <c r="P33" s="36">
        <v>177.70000000000002</v>
      </c>
      <c r="Q33" s="37">
        <v>153.20000000000002</v>
      </c>
      <c r="R33" s="2"/>
      <c r="S33" s="2"/>
      <c r="T33" s="25">
        <v>153.20000000000002</v>
      </c>
    </row>
    <row r="34" spans="1:20" ht="18.75" x14ac:dyDescent="0.3">
      <c r="A34" s="31">
        <v>15800</v>
      </c>
      <c r="B34" s="35">
        <v>-6.5</v>
      </c>
      <c r="C34" s="36">
        <v>114.4</v>
      </c>
      <c r="D34" s="36">
        <v>120.9</v>
      </c>
      <c r="E34" s="2"/>
      <c r="F34" s="2"/>
      <c r="G34" s="2"/>
      <c r="H34" s="2"/>
      <c r="I34" s="2"/>
      <c r="J34" s="2"/>
      <c r="K34" s="2"/>
      <c r="L34" s="2"/>
      <c r="M34" s="2"/>
      <c r="N34" s="31">
        <v>15800</v>
      </c>
      <c r="O34" s="35">
        <v>-323.39999999999998</v>
      </c>
      <c r="P34" s="36">
        <v>232.60000000000002</v>
      </c>
      <c r="Q34" s="37">
        <v>556</v>
      </c>
      <c r="R34" s="2"/>
      <c r="S34" s="2"/>
      <c r="T34" s="25">
        <v>556</v>
      </c>
    </row>
    <row r="35" spans="1:20" ht="18.75" x14ac:dyDescent="0.3">
      <c r="A35" s="31">
        <v>15750</v>
      </c>
      <c r="B35" s="35">
        <v>1.4000000000000057</v>
      </c>
      <c r="C35" s="36">
        <v>-106.4</v>
      </c>
      <c r="D35" s="36">
        <v>-107.80000000000001</v>
      </c>
      <c r="E35" s="2"/>
      <c r="F35" s="2"/>
      <c r="G35" s="2"/>
      <c r="H35" s="2"/>
      <c r="I35" s="2"/>
      <c r="J35" s="2"/>
      <c r="K35" s="2"/>
      <c r="L35" s="2"/>
      <c r="M35" s="2"/>
      <c r="N35" s="31">
        <v>15750</v>
      </c>
      <c r="O35" s="35">
        <v>-179.3</v>
      </c>
      <c r="P35" s="36">
        <v>-95.4</v>
      </c>
      <c r="Q35" s="37">
        <v>83.9</v>
      </c>
      <c r="R35" s="2"/>
      <c r="S35" s="2"/>
      <c r="T35" s="25">
        <v>83.9</v>
      </c>
    </row>
    <row r="36" spans="1:20" ht="18.75" x14ac:dyDescent="0.3">
      <c r="A36" s="31">
        <v>15700</v>
      </c>
      <c r="B36" s="35">
        <v>62.700000000000045</v>
      </c>
      <c r="C36" s="36">
        <v>1796.4</v>
      </c>
      <c r="D36" s="36">
        <v>1733.7</v>
      </c>
      <c r="E36" s="2"/>
      <c r="F36" s="2"/>
      <c r="G36" s="2"/>
      <c r="H36" s="2"/>
      <c r="I36" s="2"/>
      <c r="J36" s="2"/>
      <c r="K36" s="2"/>
      <c r="L36" s="2"/>
      <c r="M36" s="2"/>
      <c r="N36" s="31">
        <v>15700</v>
      </c>
      <c r="O36" s="35">
        <v>336.80000000000018</v>
      </c>
      <c r="P36" s="36">
        <v>1796.8000000000002</v>
      </c>
      <c r="Q36" s="37">
        <v>1460</v>
      </c>
      <c r="R36" s="2"/>
      <c r="S36" s="2"/>
      <c r="T36" s="25">
        <v>1460</v>
      </c>
    </row>
    <row r="37" spans="1:20" ht="18.75" x14ac:dyDescent="0.3">
      <c r="A37" s="31">
        <v>15650</v>
      </c>
      <c r="B37" s="35">
        <v>-6.9000000000000057</v>
      </c>
      <c r="C37" s="36">
        <v>101</v>
      </c>
      <c r="D37" s="36">
        <v>107.9</v>
      </c>
      <c r="E37" s="2"/>
      <c r="F37" s="2"/>
      <c r="G37" s="2"/>
      <c r="H37" s="2"/>
      <c r="I37" s="2"/>
      <c r="J37" s="2"/>
      <c r="K37" s="2"/>
      <c r="L37" s="2"/>
      <c r="M37" s="2"/>
      <c r="N37" s="31">
        <v>15650</v>
      </c>
      <c r="O37" s="35">
        <v>-367.20000000000005</v>
      </c>
      <c r="P37" s="36">
        <v>143.5</v>
      </c>
      <c r="Q37" s="37">
        <v>510.70000000000005</v>
      </c>
      <c r="R37" s="2"/>
      <c r="S37" s="2"/>
      <c r="T37" s="25">
        <v>510.70000000000005</v>
      </c>
    </row>
    <row r="38" spans="1:20" ht="18.75" x14ac:dyDescent="0.3">
      <c r="A38" s="31">
        <v>15600</v>
      </c>
      <c r="B38" s="35">
        <v>63.900000000000034</v>
      </c>
      <c r="C38" s="36">
        <v>299.90000000000003</v>
      </c>
      <c r="D38" s="36">
        <v>236</v>
      </c>
      <c r="E38" s="2"/>
      <c r="F38" s="2"/>
      <c r="G38" s="2"/>
      <c r="H38" s="2"/>
      <c r="I38" s="2"/>
      <c r="J38" s="2"/>
      <c r="K38" s="2"/>
      <c r="L38" s="2"/>
      <c r="M38" s="2"/>
      <c r="N38" s="31">
        <v>15600</v>
      </c>
      <c r="O38" s="35">
        <v>-564.5</v>
      </c>
      <c r="P38" s="36">
        <v>409.40000000000003</v>
      </c>
      <c r="Q38" s="37">
        <v>973.90000000000009</v>
      </c>
      <c r="R38" s="2"/>
      <c r="S38" s="2"/>
      <c r="T38" s="25">
        <v>973.90000000000009</v>
      </c>
    </row>
    <row r="39" spans="1:20" ht="18.75" x14ac:dyDescent="0.3">
      <c r="A39" s="31">
        <v>15550</v>
      </c>
      <c r="B39" s="35">
        <v>39.800000000000004</v>
      </c>
      <c r="C39" s="36">
        <v>49.7</v>
      </c>
      <c r="D39" s="36">
        <v>9.9</v>
      </c>
      <c r="E39" s="2"/>
      <c r="F39" s="2"/>
      <c r="G39" s="2"/>
      <c r="H39" s="2"/>
      <c r="I39" s="2"/>
      <c r="J39" s="2"/>
      <c r="K39" s="2"/>
      <c r="L39" s="2"/>
      <c r="M39" s="2"/>
      <c r="N39" s="31">
        <v>15550</v>
      </c>
      <c r="O39" s="35">
        <v>-124</v>
      </c>
      <c r="P39" s="36">
        <v>68</v>
      </c>
      <c r="Q39" s="37">
        <v>192</v>
      </c>
      <c r="R39" s="2"/>
      <c r="S39" s="2"/>
      <c r="T39" s="25">
        <v>192</v>
      </c>
    </row>
    <row r="40" spans="1:20" ht="18.75" x14ac:dyDescent="0.3">
      <c r="A40" s="31">
        <v>15500</v>
      </c>
      <c r="B40" s="35">
        <v>3.1999999999999886</v>
      </c>
      <c r="C40" s="36">
        <v>183.3</v>
      </c>
      <c r="D40" s="36">
        <v>180.10000000000002</v>
      </c>
      <c r="E40" s="2"/>
      <c r="F40" s="2"/>
      <c r="G40" s="2"/>
      <c r="H40" s="2"/>
      <c r="I40" s="2"/>
      <c r="J40" s="2"/>
      <c r="K40" s="2"/>
      <c r="L40" s="2"/>
      <c r="M40" s="2"/>
      <c r="N40" s="31">
        <v>15500</v>
      </c>
      <c r="O40" s="35">
        <v>-690.80000000000007</v>
      </c>
      <c r="P40" s="36">
        <v>192.9</v>
      </c>
      <c r="Q40" s="37">
        <v>883.7</v>
      </c>
      <c r="R40" s="2"/>
      <c r="S40" s="2"/>
      <c r="T40" s="25">
        <v>883.7</v>
      </c>
    </row>
    <row r="41" spans="1:20" ht="18.75" x14ac:dyDescent="0.3">
      <c r="A41" s="31">
        <v>15450</v>
      </c>
      <c r="B41" s="35">
        <v>3.5</v>
      </c>
      <c r="C41" s="36">
        <v>39.5</v>
      </c>
      <c r="D41" s="36">
        <v>36</v>
      </c>
      <c r="E41" s="2"/>
      <c r="F41" s="2"/>
      <c r="G41" s="2"/>
      <c r="H41" s="2"/>
      <c r="I41" s="2"/>
      <c r="J41" s="2"/>
      <c r="K41" s="2"/>
      <c r="L41" s="2"/>
      <c r="M41" s="2"/>
      <c r="N41" s="31">
        <v>15450</v>
      </c>
      <c r="O41" s="35">
        <v>-288.60000000000002</v>
      </c>
      <c r="P41" s="36">
        <v>48.1</v>
      </c>
      <c r="Q41" s="37">
        <v>336.70000000000005</v>
      </c>
      <c r="R41" s="2"/>
      <c r="S41" s="2"/>
      <c r="T41" s="25">
        <v>336.70000000000005</v>
      </c>
    </row>
    <row r="42" spans="1:20" ht="18.75" x14ac:dyDescent="0.3">
      <c r="A42" s="31">
        <v>15400</v>
      </c>
      <c r="B42" s="35">
        <v>22.5</v>
      </c>
      <c r="C42" s="36">
        <v>233.4</v>
      </c>
      <c r="D42" s="36">
        <v>210.9</v>
      </c>
      <c r="E42" s="2"/>
      <c r="F42" s="2"/>
      <c r="G42" s="2"/>
      <c r="H42" s="2"/>
      <c r="I42" s="2"/>
      <c r="J42" s="2"/>
      <c r="K42" s="2"/>
      <c r="L42" s="2"/>
      <c r="M42" s="2"/>
      <c r="N42" s="31">
        <v>15400</v>
      </c>
      <c r="O42" s="35">
        <v>-288.8</v>
      </c>
      <c r="P42" s="36">
        <v>268.90000000000003</v>
      </c>
      <c r="Q42" s="37">
        <v>557.70000000000005</v>
      </c>
      <c r="R42" s="2"/>
      <c r="S42" s="2"/>
      <c r="T42" s="25">
        <v>557.70000000000005</v>
      </c>
    </row>
    <row r="43" spans="1:20" ht="18.75" x14ac:dyDescent="0.3">
      <c r="A43" s="31">
        <v>15350</v>
      </c>
      <c r="B43" s="35">
        <v>3</v>
      </c>
      <c r="C43" s="36">
        <v>1153.6000000000001</v>
      </c>
      <c r="D43" s="36">
        <v>1150.6000000000001</v>
      </c>
      <c r="E43" s="2"/>
      <c r="F43" s="2"/>
      <c r="G43" s="2"/>
      <c r="H43" s="2"/>
      <c r="I43" s="2"/>
      <c r="J43" s="2"/>
      <c r="K43" s="2"/>
      <c r="L43" s="2"/>
      <c r="M43" s="2"/>
      <c r="N43" s="31">
        <v>15350</v>
      </c>
      <c r="O43" s="35">
        <v>-97.300000000000182</v>
      </c>
      <c r="P43" s="36">
        <v>1165</v>
      </c>
      <c r="Q43" s="37">
        <v>1262.3000000000002</v>
      </c>
      <c r="R43" s="2"/>
      <c r="S43" s="2"/>
      <c r="T43" s="25">
        <v>1262.3000000000002</v>
      </c>
    </row>
    <row r="44" spans="1:20" ht="18.75" x14ac:dyDescent="0.3">
      <c r="A44" s="31">
        <v>15300</v>
      </c>
      <c r="B44" s="35">
        <v>-45.299999999999955</v>
      </c>
      <c r="C44" s="36">
        <v>696.90000000000009</v>
      </c>
      <c r="D44" s="36">
        <v>742.2</v>
      </c>
      <c r="E44" s="2"/>
      <c r="F44" s="2"/>
      <c r="G44" s="2"/>
      <c r="H44" s="2"/>
      <c r="I44" s="2"/>
      <c r="J44" s="2"/>
      <c r="K44" s="2"/>
      <c r="L44" s="2"/>
      <c r="M44" s="2"/>
      <c r="N44" s="31">
        <v>15300</v>
      </c>
      <c r="O44" s="35">
        <v>-541.6</v>
      </c>
      <c r="P44" s="36">
        <v>765.6</v>
      </c>
      <c r="Q44" s="37">
        <v>1307.2</v>
      </c>
      <c r="R44" s="2"/>
      <c r="S44" s="2"/>
      <c r="T44" s="25">
        <v>1307.2</v>
      </c>
    </row>
    <row r="45" spans="1:20" ht="18.75" x14ac:dyDescent="0.3">
      <c r="A45" s="31">
        <v>15250</v>
      </c>
      <c r="B45" s="35">
        <v>2</v>
      </c>
      <c r="C45" s="36">
        <v>44.400000000000006</v>
      </c>
      <c r="D45" s="36">
        <v>42.400000000000006</v>
      </c>
      <c r="E45" s="2"/>
      <c r="F45" s="2"/>
      <c r="G45" s="2"/>
      <c r="H45" s="2"/>
      <c r="I45" s="2"/>
      <c r="J45" s="2"/>
      <c r="K45" s="2"/>
      <c r="L45" s="2"/>
      <c r="M45" s="2"/>
      <c r="N45" s="31">
        <v>15250</v>
      </c>
      <c r="O45" s="35">
        <v>-125.40000000000002</v>
      </c>
      <c r="P45" s="36">
        <v>65.7</v>
      </c>
      <c r="Q45" s="37">
        <v>191.10000000000002</v>
      </c>
      <c r="R45" s="2"/>
      <c r="S45" s="2"/>
      <c r="T45" s="25">
        <v>191.10000000000002</v>
      </c>
    </row>
    <row r="46" spans="1:20" ht="18.75" x14ac:dyDescent="0.3">
      <c r="A46" s="31">
        <v>15200</v>
      </c>
      <c r="B46" s="35">
        <v>8.4000000000000341</v>
      </c>
      <c r="C46" s="36">
        <v>406.40000000000003</v>
      </c>
      <c r="D46" s="36">
        <v>398</v>
      </c>
      <c r="E46" s="2"/>
      <c r="F46" s="2"/>
      <c r="G46" s="2"/>
      <c r="H46" s="2"/>
      <c r="I46" s="2"/>
      <c r="J46" s="2"/>
      <c r="K46" s="2"/>
      <c r="L46" s="2"/>
      <c r="M46" s="2"/>
      <c r="N46" s="31">
        <v>15200</v>
      </c>
      <c r="O46" s="35">
        <v>-392.2</v>
      </c>
      <c r="P46" s="36">
        <v>415.3</v>
      </c>
      <c r="Q46" s="37">
        <v>807.5</v>
      </c>
      <c r="R46" s="2"/>
      <c r="S46" s="2"/>
      <c r="T46" s="25">
        <v>807.5</v>
      </c>
    </row>
    <row r="47" spans="1:20" ht="18.75" x14ac:dyDescent="0.3">
      <c r="A47" s="31">
        <v>15150</v>
      </c>
      <c r="B47" s="35">
        <v>1.2999999999999972</v>
      </c>
      <c r="C47" s="36">
        <v>36.6</v>
      </c>
      <c r="D47" s="36">
        <v>35.300000000000004</v>
      </c>
      <c r="E47" s="2"/>
      <c r="F47" s="2"/>
      <c r="G47" s="2"/>
      <c r="H47" s="2"/>
      <c r="I47" s="2"/>
      <c r="J47" s="2"/>
      <c r="K47" s="2"/>
      <c r="L47" s="2"/>
      <c r="M47" s="2"/>
      <c r="N47" s="31">
        <v>15150</v>
      </c>
      <c r="O47" s="35">
        <v>-39.700000000000003</v>
      </c>
      <c r="P47" s="36">
        <v>57.900000000000006</v>
      </c>
      <c r="Q47" s="37">
        <v>97.600000000000009</v>
      </c>
      <c r="R47" s="2"/>
      <c r="S47" s="2"/>
      <c r="T47" s="25">
        <v>97.600000000000009</v>
      </c>
    </row>
    <row r="48" spans="1:20" ht="18.75" x14ac:dyDescent="0.3">
      <c r="A48" s="31">
        <v>15100</v>
      </c>
      <c r="B48" s="35">
        <v>5.0999999999999943</v>
      </c>
      <c r="C48" s="36">
        <v>140.4</v>
      </c>
      <c r="D48" s="36">
        <v>135.30000000000001</v>
      </c>
      <c r="E48" s="2"/>
      <c r="F48" s="2"/>
      <c r="G48" s="2"/>
      <c r="H48" s="2"/>
      <c r="I48" s="2"/>
      <c r="J48" s="2"/>
      <c r="K48" s="2"/>
      <c r="L48" s="2"/>
      <c r="M48" s="2"/>
      <c r="N48" s="31">
        <v>15100</v>
      </c>
      <c r="O48" s="35">
        <v>-1586.3</v>
      </c>
      <c r="P48" s="36">
        <v>161.4</v>
      </c>
      <c r="Q48" s="37">
        <v>1747.7</v>
      </c>
      <c r="R48" s="2"/>
      <c r="S48" s="2"/>
      <c r="T48" s="25">
        <v>1747.7</v>
      </c>
    </row>
    <row r="49" spans="1:20" ht="18.75" x14ac:dyDescent="0.3">
      <c r="A49" s="31">
        <v>15050</v>
      </c>
      <c r="B49" s="35">
        <v>2.5</v>
      </c>
      <c r="C49" s="36">
        <v>47.2</v>
      </c>
      <c r="D49" s="36">
        <v>44.7</v>
      </c>
      <c r="E49" s="2"/>
      <c r="F49" s="2"/>
      <c r="G49" s="2"/>
      <c r="H49" s="2"/>
      <c r="I49" s="2"/>
      <c r="J49" s="2"/>
      <c r="K49" s="2"/>
      <c r="L49" s="2"/>
      <c r="M49" s="2"/>
      <c r="N49" s="31">
        <v>15050</v>
      </c>
      <c r="O49" s="35">
        <v>-74.400000000000006</v>
      </c>
      <c r="P49" s="36">
        <v>49</v>
      </c>
      <c r="Q49" s="37">
        <v>123.4</v>
      </c>
      <c r="R49" s="2"/>
      <c r="S49" s="2"/>
      <c r="T49" s="25">
        <v>123.4</v>
      </c>
    </row>
    <row r="50" spans="1:20" ht="19.5" thickBot="1" x14ac:dyDescent="0.35">
      <c r="A50" s="38">
        <v>15000</v>
      </c>
      <c r="B50" s="35">
        <v>95.399999999999977</v>
      </c>
      <c r="C50" s="40">
        <v>427</v>
      </c>
      <c r="D50" s="40">
        <v>331.6</v>
      </c>
      <c r="E50" s="2"/>
      <c r="F50" s="2"/>
      <c r="G50" s="2"/>
      <c r="H50" s="2"/>
      <c r="I50" s="2"/>
      <c r="J50" s="2"/>
      <c r="K50" s="2"/>
      <c r="L50" s="2"/>
      <c r="M50" s="2"/>
      <c r="N50" s="38">
        <v>15000</v>
      </c>
      <c r="O50" s="35">
        <v>-1186</v>
      </c>
      <c r="P50" s="36">
        <v>492.5</v>
      </c>
      <c r="Q50" s="41">
        <v>1678.5</v>
      </c>
      <c r="R50" s="2"/>
      <c r="S50" s="2"/>
      <c r="T50" s="25">
        <v>1678.5</v>
      </c>
    </row>
    <row r="51" spans="1:20" ht="19.5" thickBot="1" x14ac:dyDescent="0.35">
      <c r="A51" s="149"/>
      <c r="B51" s="2"/>
      <c r="C51" s="2"/>
      <c r="D51" s="2"/>
      <c r="E51" s="2"/>
      <c r="F51" s="2"/>
      <c r="G51" s="2"/>
      <c r="H51" s="2"/>
      <c r="I51" s="2"/>
      <c r="J51" s="2"/>
      <c r="K51" s="2"/>
      <c r="L51" s="2"/>
      <c r="M51" s="2"/>
      <c r="N51" s="2"/>
      <c r="O51" s="44"/>
      <c r="P51" s="44"/>
      <c r="Q51" s="44"/>
      <c r="R51" s="2"/>
      <c r="S51" s="2"/>
    </row>
    <row r="52" spans="1:20" ht="60.75" customHeight="1" thickBot="1" x14ac:dyDescent="0.3">
      <c r="A52" s="149"/>
      <c r="B52" s="162" t="s">
        <v>39</v>
      </c>
      <c r="C52" s="163"/>
      <c r="D52" s="164"/>
      <c r="E52" s="2"/>
      <c r="F52" s="2"/>
      <c r="G52" s="2"/>
      <c r="H52" s="2"/>
      <c r="I52" s="2"/>
      <c r="J52" s="2"/>
      <c r="K52" s="2"/>
      <c r="L52" s="2"/>
      <c r="M52" s="2"/>
      <c r="N52" s="2"/>
      <c r="O52" s="162" t="s">
        <v>38</v>
      </c>
      <c r="P52" s="163"/>
      <c r="Q52" s="164"/>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42" t="s">
        <v>36</v>
      </c>
      <c r="B54" s="42"/>
      <c r="C54" s="42"/>
      <c r="D54" s="42"/>
      <c r="E54" s="28"/>
      <c r="F54" s="28"/>
      <c r="G54" s="28"/>
      <c r="H54" s="28"/>
      <c r="I54" s="2"/>
      <c r="J54" s="2"/>
      <c r="K54" s="2"/>
      <c r="L54" s="2"/>
      <c r="M54" s="2"/>
      <c r="N54" s="42" t="s">
        <v>36</v>
      </c>
      <c r="O54" s="42"/>
      <c r="P54" s="42"/>
      <c r="Q54" s="42"/>
      <c r="R54" s="2"/>
      <c r="S54" s="2"/>
    </row>
    <row r="55" spans="1:20" ht="18.75" x14ac:dyDescent="0.3">
      <c r="A55" s="43" t="s">
        <v>37</v>
      </c>
      <c r="B55" s="43"/>
      <c r="C55" s="43"/>
      <c r="D55" s="43"/>
      <c r="E55" s="28"/>
      <c r="F55" s="28"/>
      <c r="G55" s="71" t="s">
        <v>141</v>
      </c>
      <c r="H55" s="28"/>
      <c r="I55" s="2"/>
      <c r="J55" s="2"/>
      <c r="K55" s="2"/>
      <c r="L55" s="2"/>
      <c r="M55" s="2"/>
      <c r="N55" s="43" t="s">
        <v>37</v>
      </c>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0" t="s">
        <v>105</v>
      </c>
      <c r="B57" s="181"/>
      <c r="C57" s="181"/>
      <c r="D57" s="181"/>
      <c r="E57" s="181"/>
      <c r="F57" s="181"/>
      <c r="G57" s="181"/>
      <c r="H57" s="181"/>
      <c r="I57" s="181"/>
      <c r="J57" s="2"/>
      <c r="K57" s="2"/>
      <c r="L57" s="2"/>
      <c r="M57" s="2"/>
      <c r="N57" s="161" t="s">
        <v>43</v>
      </c>
      <c r="O57" s="161"/>
      <c r="P57" s="161"/>
      <c r="Q57" s="161"/>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1">
    <mergeCell ref="N57:Q57"/>
    <mergeCell ref="O52:Q52"/>
    <mergeCell ref="B52:D52"/>
    <mergeCell ref="O8:Q8"/>
    <mergeCell ref="A1:F1"/>
    <mergeCell ref="G1:H1"/>
    <mergeCell ref="A6:I6"/>
    <mergeCell ref="B7:D8"/>
    <mergeCell ref="A7:A9"/>
    <mergeCell ref="N6:Q7"/>
    <mergeCell ref="A57:I57"/>
  </mergeCells>
  <conditionalFormatting sqref="C10:C50">
    <cfRule type="cellIs" dxfId="55" priority="9" operator="lessThan">
      <formula>0</formula>
    </cfRule>
    <cfRule type="cellIs" dxfId="54" priority="10" operator="greaterThan">
      <formula>0</formula>
    </cfRule>
  </conditionalFormatting>
  <conditionalFormatting sqref="P10:Q50">
    <cfRule type="cellIs" dxfId="53" priority="7" operator="lessThan">
      <formula>0</formula>
    </cfRule>
    <cfRule type="cellIs" dxfId="52" priority="8" operator="greaterThan">
      <formula>0</formula>
    </cfRule>
  </conditionalFormatting>
  <conditionalFormatting sqref="B10: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F3">
    <cfRule type="cellIs" dxfId="51" priority="3" operator="lessThan">
      <formula>0.55</formula>
    </cfRule>
    <cfRule type="cellIs" dxfId="50" priority="4" operator="greaterThan">
      <formula>0.6</formula>
    </cfRule>
  </conditionalFormatting>
  <conditionalFormatting sqref="D10:D50">
    <cfRule type="cellIs" dxfId="49" priority="1" operator="lessThan">
      <formula>0</formula>
    </cfRule>
    <cfRule type="cellIs" dxfId="48"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1" manualBreakCount="1">
    <brk id="60"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C4E09-1645-4815-A861-C2E76AE5FA9B}">
  <sheetPr codeName="Tabelle24">
    <pageSetUpPr fitToPage="1"/>
  </sheetPr>
  <dimension ref="A1:AB200"/>
  <sheetViews>
    <sheetView view="pageBreakPreview" topLeftCell="R1" zoomScale="75" zoomScaleNormal="70" zoomScaleSheetLayoutView="75"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9" max="9" width="13.140625" customWidth="1"/>
    <col min="14" max="14" width="12.42578125" customWidth="1"/>
    <col min="15" max="15" width="15.28515625" customWidth="1"/>
    <col min="16" max="16" width="16" customWidth="1"/>
    <col min="17" max="17" width="17.140625" customWidth="1"/>
    <col min="18" max="18" width="12.42578125" customWidth="1"/>
    <col min="21" max="21" width="15.85546875" bestFit="1" customWidth="1"/>
    <col min="22" max="22" width="17.7109375" style="99" bestFit="1" customWidth="1"/>
  </cols>
  <sheetData>
    <row r="1" spans="1:28" ht="65.25" customHeight="1" x14ac:dyDescent="0.25">
      <c r="A1" s="168" t="s">
        <v>42</v>
      </c>
      <c r="B1" s="169"/>
      <c r="C1" s="169"/>
      <c r="D1" s="169"/>
      <c r="E1" s="169"/>
      <c r="F1" s="169"/>
      <c r="G1" s="170">
        <f>Ueberhaenge!G1</f>
        <v>45188</v>
      </c>
      <c r="H1" s="171"/>
      <c r="I1" s="54"/>
      <c r="S1" s="158" t="s">
        <v>148</v>
      </c>
      <c r="T1" s="158"/>
      <c r="U1">
        <v>1.5</v>
      </c>
      <c r="V1" s="99">
        <v>0.8</v>
      </c>
    </row>
    <row r="2" spans="1:28" x14ac:dyDescent="0.25">
      <c r="A2" s="52"/>
      <c r="B2" s="45"/>
      <c r="C2" s="45"/>
      <c r="D2" s="45"/>
      <c r="E2" s="45"/>
      <c r="F2" s="45"/>
      <c r="G2" s="45"/>
      <c r="H2" s="45"/>
      <c r="I2" s="45"/>
    </row>
    <row r="3" spans="1:28" ht="18.75" x14ac:dyDescent="0.3">
      <c r="A3" s="25" t="s">
        <v>35</v>
      </c>
      <c r="C3" s="27">
        <f>Ueberhaenge!G2</f>
        <v>31</v>
      </c>
      <c r="D3" s="45"/>
      <c r="E3" s="53" t="s">
        <v>40</v>
      </c>
      <c r="F3" s="30">
        <f>Summery!F3</f>
        <v>0.5</v>
      </c>
      <c r="G3" s="45"/>
      <c r="H3" t="str">
        <f>IF(F3&gt;0.9,SummeryVerfall!H3,"")</f>
        <v/>
      </c>
      <c r="V3" s="99" t="s">
        <v>185</v>
      </c>
      <c r="W3">
        <v>5000</v>
      </c>
    </row>
    <row r="4" spans="1:28" x14ac:dyDescent="0.25">
      <c r="A4" s="21"/>
      <c r="B4" s="2"/>
      <c r="C4" s="2"/>
      <c r="D4" s="2"/>
      <c r="E4" s="2"/>
      <c r="F4" s="2"/>
      <c r="G4" s="2"/>
      <c r="H4" s="2"/>
      <c r="I4" s="45"/>
      <c r="J4" s="2"/>
      <c r="K4" s="2"/>
      <c r="L4" s="2"/>
      <c r="M4" s="2"/>
      <c r="N4" s="2"/>
      <c r="O4" s="2"/>
      <c r="P4" s="2"/>
      <c r="Q4" s="2"/>
      <c r="R4" s="2"/>
      <c r="S4" s="2"/>
      <c r="V4" s="99" t="s">
        <v>186</v>
      </c>
      <c r="W4">
        <v>1000</v>
      </c>
      <c r="X4" t="s">
        <v>187</v>
      </c>
      <c r="Y4" s="101">
        <v>0.2</v>
      </c>
    </row>
    <row r="5" spans="1:28" ht="5.25" customHeight="1" x14ac:dyDescent="0.25">
      <c r="A5" s="21"/>
      <c r="B5" s="2"/>
      <c r="C5" s="2"/>
      <c r="D5" s="2"/>
      <c r="E5" s="2"/>
      <c r="F5" s="2"/>
      <c r="G5" s="2"/>
      <c r="H5" s="2"/>
      <c r="I5" s="2"/>
      <c r="J5" s="2"/>
      <c r="K5" s="2"/>
      <c r="L5" s="2"/>
      <c r="M5" s="2"/>
      <c r="N5" s="2"/>
      <c r="O5" s="2"/>
      <c r="P5" s="2"/>
      <c r="Q5" s="2"/>
      <c r="R5" s="2"/>
      <c r="S5" s="2"/>
    </row>
    <row r="6" spans="1:28" ht="50.25" customHeight="1" thickBot="1" x14ac:dyDescent="0.3">
      <c r="A6" s="172" t="s">
        <v>41</v>
      </c>
      <c r="B6" s="173"/>
      <c r="C6" s="173"/>
      <c r="D6" s="173"/>
      <c r="E6" s="173"/>
      <c r="F6" s="173"/>
      <c r="G6" s="173"/>
      <c r="H6" s="173"/>
      <c r="I6" s="173"/>
      <c r="J6" s="2"/>
      <c r="K6" s="2"/>
      <c r="L6" s="2"/>
      <c r="M6" s="2"/>
      <c r="N6" s="179" t="s">
        <v>41</v>
      </c>
      <c r="O6" s="179"/>
      <c r="P6" s="179"/>
      <c r="Q6" s="179"/>
      <c r="R6" s="2"/>
      <c r="S6" s="2"/>
      <c r="AB6" t="str">
        <f ca="1">$L$41&amp;"     Put    "&amp;$L$42</f>
        <v>9986     Put    68811</v>
      </c>
    </row>
    <row r="7" spans="1:28" ht="32.25" customHeight="1" thickBot="1" x14ac:dyDescent="0.55000000000000004">
      <c r="A7" s="176" t="s">
        <v>3</v>
      </c>
      <c r="B7" s="174" t="str">
        <f xml:space="preserve"> "Front: " &amp; Ueberhaenge!D8</f>
        <v>Front: 2023-10</v>
      </c>
      <c r="C7" s="174"/>
      <c r="D7" s="174"/>
      <c r="E7" s="26"/>
      <c r="F7" s="26"/>
      <c r="G7" s="26"/>
      <c r="H7" s="45"/>
      <c r="J7" s="182" t="s">
        <v>188</v>
      </c>
      <c r="K7" s="182"/>
      <c r="L7" s="2"/>
      <c r="M7" s="2"/>
      <c r="N7" s="179"/>
      <c r="O7" s="179"/>
      <c r="P7" s="179"/>
      <c r="Q7" s="179"/>
      <c r="R7" s="51"/>
      <c r="S7" s="51"/>
      <c r="T7" s="50"/>
      <c r="U7" s="50"/>
      <c r="V7" s="100"/>
      <c r="AB7" t="str">
        <f ca="1">$M$41&amp;"    Call    "&amp;$M$42</f>
        <v>56064    Call    10707</v>
      </c>
    </row>
    <row r="8" spans="1:28" ht="32.25" thickBot="1" x14ac:dyDescent="0.55000000000000004">
      <c r="A8" s="177"/>
      <c r="B8" s="175"/>
      <c r="C8" s="175"/>
      <c r="D8" s="175"/>
      <c r="E8" s="22"/>
      <c r="I8" s="2"/>
      <c r="J8" s="182" t="s">
        <v>5</v>
      </c>
      <c r="K8" s="182"/>
      <c r="L8" s="2"/>
      <c r="M8" s="2"/>
      <c r="N8" s="48"/>
      <c r="O8" s="165" t="str">
        <f xml:space="preserve"> "Summe: " &amp; Ueberhaenge!D8 &amp; " bis " &amp; Ueberhaenge!I8</f>
        <v>Summe: 2023-10 bis -</v>
      </c>
      <c r="P8" s="166"/>
      <c r="Q8" s="167"/>
      <c r="R8" s="105" t="s">
        <v>195</v>
      </c>
      <c r="S8" s="106">
        <f>MAX(J10:K50)</f>
        <v>19310</v>
      </c>
      <c r="U8" s="50"/>
      <c r="V8" s="100"/>
    </row>
    <row r="9" spans="1:28" ht="32.25" thickBot="1" x14ac:dyDescent="0.55000000000000004">
      <c r="A9" s="178"/>
      <c r="B9" s="47" t="s">
        <v>34</v>
      </c>
      <c r="C9" s="46">
        <f>Ueberhaenge!G5</f>
        <v>45188</v>
      </c>
      <c r="D9" s="46">
        <f>IF(WEEKDAY(C9,2)=1,C9-3,C9-1)</f>
        <v>45187</v>
      </c>
      <c r="E9" s="22"/>
      <c r="I9" s="2"/>
      <c r="J9" s="72" t="s">
        <v>145</v>
      </c>
      <c r="K9" s="72" t="s">
        <v>146</v>
      </c>
      <c r="L9" s="2"/>
      <c r="M9" s="2"/>
      <c r="N9" s="49" t="s">
        <v>3</v>
      </c>
      <c r="O9" s="24" t="s">
        <v>34</v>
      </c>
      <c r="P9" s="23">
        <f>C9</f>
        <v>45188</v>
      </c>
      <c r="Q9" s="23">
        <f>D9</f>
        <v>45187</v>
      </c>
      <c r="R9" s="107" t="s">
        <v>196</v>
      </c>
      <c r="S9" s="108">
        <f>(ROUND(S8/1000,0) +1)*1000</f>
        <v>20000</v>
      </c>
      <c r="U9" s="50"/>
      <c r="V9" s="100"/>
    </row>
    <row r="10" spans="1:28" ht="18.75" customHeight="1" x14ac:dyDescent="0.5">
      <c r="A10" s="31">
        <v>17000</v>
      </c>
      <c r="B10" s="32">
        <v>-0.79999999999999716</v>
      </c>
      <c r="C10" s="33">
        <v>-115.5</v>
      </c>
      <c r="D10" s="33">
        <v>-114.7</v>
      </c>
      <c r="E10" s="2"/>
      <c r="F10" s="2"/>
      <c r="G10" s="2"/>
      <c r="H10" s="2"/>
      <c r="I10" s="2"/>
      <c r="J10" s="109">
        <v>6</v>
      </c>
      <c r="K10" s="110">
        <v>1161</v>
      </c>
      <c r="L10" s="2"/>
      <c r="M10" s="2"/>
      <c r="N10" s="31"/>
      <c r="O10" s="35"/>
      <c r="P10" s="36"/>
      <c r="Q10" s="37"/>
      <c r="R10" s="2"/>
      <c r="S10" s="2"/>
      <c r="T10" s="25">
        <v>-998.30000000000007</v>
      </c>
      <c r="U10" s="50"/>
      <c r="V10" s="100">
        <f>ABS(K10-J10)</f>
        <v>1155</v>
      </c>
      <c r="W10">
        <f>IF(AND(K10&gt;W$3,J10&gt;W$3,V10&lt;W$4),1,0)</f>
        <v>0</v>
      </c>
      <c r="X10">
        <f>IF(AND(K10&gt;W$3,J10&gt;W$3,V10&lt;MIN(J10:K10)*Y$4),1,0)</f>
        <v>0</v>
      </c>
      <c r="AB10" t="s">
        <v>189</v>
      </c>
    </row>
    <row r="11" spans="1:28" ht="18.75" customHeight="1" x14ac:dyDescent="0.5">
      <c r="A11" s="31">
        <v>16950</v>
      </c>
      <c r="B11" s="35">
        <v>9.9999999999997868E-2</v>
      </c>
      <c r="C11" s="36">
        <v>-23.900000000000002</v>
      </c>
      <c r="D11" s="36">
        <v>-24</v>
      </c>
      <c r="E11" s="2"/>
      <c r="F11" s="2"/>
      <c r="G11" s="2"/>
      <c r="H11" s="2"/>
      <c r="I11" s="2"/>
      <c r="J11" s="109">
        <v>4</v>
      </c>
      <c r="K11" s="110">
        <v>243</v>
      </c>
      <c r="L11" s="2"/>
      <c r="M11" s="2"/>
      <c r="N11" s="31">
        <v>13450</v>
      </c>
      <c r="O11" s="35">
        <v>0</v>
      </c>
      <c r="P11" s="36">
        <v>-73.900000000000006</v>
      </c>
      <c r="Q11" s="37">
        <v>-73.900000000000006</v>
      </c>
      <c r="R11" s="2">
        <f t="shared" ref="R11:R50" si="0">-J11</f>
        <v>-4</v>
      </c>
      <c r="S11" s="2"/>
      <c r="T11" s="25">
        <v>-73.900000000000006</v>
      </c>
      <c r="U11" s="50"/>
      <c r="V11" s="100">
        <f t="shared" ref="V11:V50" si="1">ABS(K11-J11)</f>
        <v>239</v>
      </c>
      <c r="W11">
        <f t="shared" ref="W11:W50" si="2">IF(AND(K11&gt;W$3,J11&gt;W$3,V11&lt;W$4),1,0)</f>
        <v>0</v>
      </c>
      <c r="X11">
        <f t="shared" ref="X11:X50" si="3">IF(AND(K11&gt;W$3,J11&gt;W$3,V11&lt;MIN(J11:K11)*Y$4),1,0)</f>
        <v>0</v>
      </c>
      <c r="AB11">
        <f ca="1">INDIRECT(AB10)</f>
        <v>1155</v>
      </c>
    </row>
    <row r="12" spans="1:28" ht="18.75" customHeight="1" x14ac:dyDescent="0.5">
      <c r="A12" s="31">
        <v>16900</v>
      </c>
      <c r="B12" s="35">
        <v>3.2000000000000028</v>
      </c>
      <c r="C12" s="36">
        <v>-119</v>
      </c>
      <c r="D12" s="36">
        <v>-122.2</v>
      </c>
      <c r="E12" s="2"/>
      <c r="F12" s="2"/>
      <c r="G12" s="2"/>
      <c r="H12" s="2"/>
      <c r="I12" s="2"/>
      <c r="J12" s="109">
        <v>15</v>
      </c>
      <c r="K12" s="110">
        <v>1205</v>
      </c>
      <c r="L12" s="2"/>
      <c r="M12" s="2"/>
      <c r="N12" s="31">
        <v>13400</v>
      </c>
      <c r="O12" s="35">
        <v>0.39999999999997726</v>
      </c>
      <c r="P12" s="36">
        <v>-524.5</v>
      </c>
      <c r="Q12" s="37">
        <v>-524.9</v>
      </c>
      <c r="R12" s="2">
        <f t="shared" si="0"/>
        <v>-15</v>
      </c>
      <c r="S12" s="2"/>
      <c r="T12" s="25">
        <v>-524.9</v>
      </c>
      <c r="U12" s="50"/>
      <c r="V12" s="100">
        <f t="shared" si="1"/>
        <v>1190</v>
      </c>
      <c r="W12">
        <f t="shared" si="2"/>
        <v>0</v>
      </c>
      <c r="X12">
        <f t="shared" si="3"/>
        <v>0</v>
      </c>
    </row>
    <row r="13" spans="1:28" ht="18.75" customHeight="1" x14ac:dyDescent="0.5">
      <c r="A13" s="31">
        <v>16850</v>
      </c>
      <c r="B13" s="35">
        <v>-1.3000000000000007</v>
      </c>
      <c r="C13" s="36">
        <v>-9.6000000000000014</v>
      </c>
      <c r="D13" s="36">
        <v>-8.3000000000000007</v>
      </c>
      <c r="E13" s="2"/>
      <c r="F13" s="2"/>
      <c r="G13" s="2"/>
      <c r="H13" s="2"/>
      <c r="I13" s="2"/>
      <c r="J13" s="109">
        <v>0</v>
      </c>
      <c r="K13" s="110">
        <v>96</v>
      </c>
      <c r="L13" s="2"/>
      <c r="M13" s="2"/>
      <c r="N13" s="31">
        <v>13350</v>
      </c>
      <c r="O13" s="35">
        <v>0.40000000000000568</v>
      </c>
      <c r="P13" s="36">
        <v>-94.4</v>
      </c>
      <c r="Q13" s="37">
        <v>-94.800000000000011</v>
      </c>
      <c r="R13" s="2">
        <f t="shared" si="0"/>
        <v>0</v>
      </c>
      <c r="S13" s="2"/>
      <c r="T13" s="25">
        <v>-94.800000000000011</v>
      </c>
      <c r="U13" s="50"/>
      <c r="V13" s="100">
        <f t="shared" si="1"/>
        <v>96</v>
      </c>
      <c r="W13">
        <f t="shared" si="2"/>
        <v>0</v>
      </c>
      <c r="X13">
        <f t="shared" si="3"/>
        <v>0</v>
      </c>
    </row>
    <row r="14" spans="1:28" ht="18.75" customHeight="1" x14ac:dyDescent="0.5">
      <c r="A14" s="31">
        <v>16800</v>
      </c>
      <c r="B14" s="35">
        <v>-116.80000000000007</v>
      </c>
      <c r="C14" s="36">
        <v>-851.90000000000009</v>
      </c>
      <c r="D14" s="36">
        <v>-735.1</v>
      </c>
      <c r="E14" s="2"/>
      <c r="F14" s="2"/>
      <c r="G14" s="2"/>
      <c r="H14" s="2"/>
      <c r="I14" s="2"/>
      <c r="J14" s="109">
        <v>5</v>
      </c>
      <c r="K14" s="110">
        <v>8524</v>
      </c>
      <c r="L14" s="2"/>
      <c r="M14" s="2"/>
      <c r="N14" s="31">
        <v>13300</v>
      </c>
      <c r="O14" s="35">
        <v>0.30000000000001137</v>
      </c>
      <c r="P14" s="36">
        <v>-339.90000000000003</v>
      </c>
      <c r="Q14" s="37">
        <v>-340.20000000000005</v>
      </c>
      <c r="R14" s="2">
        <f t="shared" si="0"/>
        <v>-5</v>
      </c>
      <c r="S14" s="2"/>
      <c r="T14" s="25">
        <v>-340.20000000000005</v>
      </c>
      <c r="U14" s="50"/>
      <c r="V14" s="100">
        <f t="shared" si="1"/>
        <v>8519</v>
      </c>
      <c r="W14">
        <f t="shared" si="2"/>
        <v>0</v>
      </c>
      <c r="X14">
        <f t="shared" si="3"/>
        <v>0</v>
      </c>
    </row>
    <row r="15" spans="1:28" ht="18.75" customHeight="1" x14ac:dyDescent="0.5">
      <c r="A15" s="31">
        <v>16750</v>
      </c>
      <c r="B15" s="35">
        <v>-8.4000000000000057</v>
      </c>
      <c r="C15" s="36">
        <v>-46.300000000000004</v>
      </c>
      <c r="D15" s="36">
        <v>-37.9</v>
      </c>
      <c r="E15" s="2"/>
      <c r="F15" s="2"/>
      <c r="G15" s="2"/>
      <c r="H15" s="2"/>
      <c r="I15" s="2"/>
      <c r="J15" s="109">
        <v>6</v>
      </c>
      <c r="K15" s="110">
        <v>469</v>
      </c>
      <c r="L15" s="2"/>
      <c r="M15" s="2"/>
      <c r="N15" s="31">
        <v>13250</v>
      </c>
      <c r="O15" s="35">
        <v>9.9999999999965894E-2</v>
      </c>
      <c r="P15" s="36">
        <v>-448.20000000000005</v>
      </c>
      <c r="Q15" s="37">
        <v>-448.3</v>
      </c>
      <c r="R15" s="2">
        <f t="shared" si="0"/>
        <v>-6</v>
      </c>
      <c r="S15" s="2"/>
      <c r="T15" s="25">
        <v>-448.3</v>
      </c>
      <c r="U15" s="50"/>
      <c r="V15" s="100">
        <f t="shared" si="1"/>
        <v>463</v>
      </c>
      <c r="W15">
        <f t="shared" si="2"/>
        <v>0</v>
      </c>
      <c r="X15">
        <f t="shared" si="3"/>
        <v>0</v>
      </c>
    </row>
    <row r="16" spans="1:28" ht="18.75" customHeight="1" x14ac:dyDescent="0.5">
      <c r="A16" s="31">
        <v>16700</v>
      </c>
      <c r="B16" s="35">
        <v>-24.299999999999997</v>
      </c>
      <c r="C16" s="36">
        <v>-117.7</v>
      </c>
      <c r="D16" s="36">
        <v>-93.4</v>
      </c>
      <c r="E16" s="2"/>
      <c r="F16" s="2"/>
      <c r="G16" s="2"/>
      <c r="H16" s="2"/>
      <c r="I16" s="2"/>
      <c r="J16" s="109">
        <v>3</v>
      </c>
      <c r="K16" s="110">
        <v>1180</v>
      </c>
      <c r="L16" s="2"/>
      <c r="M16" s="2"/>
      <c r="N16" s="31">
        <v>13200</v>
      </c>
      <c r="O16" s="35">
        <v>-0.20000000000004547</v>
      </c>
      <c r="P16" s="36">
        <v>-1518.1000000000001</v>
      </c>
      <c r="Q16" s="37">
        <v>-1517.9</v>
      </c>
      <c r="R16" s="2">
        <f t="shared" si="0"/>
        <v>-3</v>
      </c>
      <c r="S16" s="2"/>
      <c r="T16" s="25">
        <v>-1517.9</v>
      </c>
      <c r="U16" s="50"/>
      <c r="V16" s="100">
        <f t="shared" si="1"/>
        <v>1177</v>
      </c>
      <c r="W16">
        <f t="shared" si="2"/>
        <v>0</v>
      </c>
      <c r="X16">
        <f t="shared" si="3"/>
        <v>0</v>
      </c>
    </row>
    <row r="17" spans="1:24" ht="18.75" customHeight="1" x14ac:dyDescent="0.5">
      <c r="A17" s="31">
        <v>16650</v>
      </c>
      <c r="B17" s="35">
        <v>-0.89999999999999858</v>
      </c>
      <c r="C17" s="36">
        <v>-27.6</v>
      </c>
      <c r="D17" s="36">
        <v>-26.700000000000003</v>
      </c>
      <c r="E17" s="2"/>
      <c r="F17" s="2"/>
      <c r="G17" s="2"/>
      <c r="H17" s="2"/>
      <c r="I17" s="2"/>
      <c r="J17" s="109">
        <v>1</v>
      </c>
      <c r="K17" s="110">
        <v>277</v>
      </c>
      <c r="L17" s="2"/>
      <c r="M17" s="2"/>
      <c r="N17" s="31">
        <v>13150</v>
      </c>
      <c r="O17" s="35">
        <v>0</v>
      </c>
      <c r="P17" s="36">
        <v>-248.3</v>
      </c>
      <c r="Q17" s="37">
        <v>-248.3</v>
      </c>
      <c r="R17" s="2">
        <f t="shared" si="0"/>
        <v>-1</v>
      </c>
      <c r="S17" s="2"/>
      <c r="T17" s="25">
        <v>-248.3</v>
      </c>
      <c r="U17" s="50"/>
      <c r="V17" s="100">
        <f t="shared" si="1"/>
        <v>276</v>
      </c>
      <c r="W17">
        <f t="shared" si="2"/>
        <v>0</v>
      </c>
      <c r="X17">
        <f t="shared" si="3"/>
        <v>0</v>
      </c>
    </row>
    <row r="18" spans="1:24" ht="18.75" customHeight="1" x14ac:dyDescent="0.5">
      <c r="A18" s="31">
        <v>16600</v>
      </c>
      <c r="B18" s="35">
        <v>-35</v>
      </c>
      <c r="C18" s="36">
        <v>-184.8</v>
      </c>
      <c r="D18" s="36">
        <v>-149.80000000000001</v>
      </c>
      <c r="E18" s="2"/>
      <c r="F18" s="2"/>
      <c r="G18" s="2"/>
      <c r="H18" s="2"/>
      <c r="I18" s="2"/>
      <c r="J18" s="109">
        <v>28</v>
      </c>
      <c r="K18" s="110">
        <v>1876</v>
      </c>
      <c r="L18" s="2"/>
      <c r="M18" s="2"/>
      <c r="N18" s="31">
        <v>13100</v>
      </c>
      <c r="O18" s="35">
        <v>-5.7999999999999545</v>
      </c>
      <c r="P18" s="36">
        <v>-561.9</v>
      </c>
      <c r="Q18" s="37">
        <v>-556.1</v>
      </c>
      <c r="R18" s="2">
        <f t="shared" si="0"/>
        <v>-28</v>
      </c>
      <c r="S18" s="2"/>
      <c r="T18" s="25">
        <v>-556.1</v>
      </c>
      <c r="U18" s="50"/>
      <c r="V18" s="100">
        <f t="shared" si="1"/>
        <v>1848</v>
      </c>
      <c r="W18">
        <f t="shared" si="2"/>
        <v>0</v>
      </c>
      <c r="X18">
        <f t="shared" si="3"/>
        <v>0</v>
      </c>
    </row>
    <row r="19" spans="1:24" ht="18.75" customHeight="1" x14ac:dyDescent="0.3">
      <c r="A19" s="31">
        <v>16550</v>
      </c>
      <c r="B19" s="35">
        <v>-1.7000000000000028</v>
      </c>
      <c r="C19" s="36">
        <v>-39.6</v>
      </c>
      <c r="D19" s="36">
        <v>-37.9</v>
      </c>
      <c r="E19" s="2"/>
      <c r="F19" s="2"/>
      <c r="G19" s="2"/>
      <c r="H19" s="2"/>
      <c r="I19" s="2"/>
      <c r="J19" s="109">
        <v>1</v>
      </c>
      <c r="K19" s="110">
        <v>397</v>
      </c>
      <c r="L19" s="2"/>
      <c r="M19" s="2"/>
      <c r="N19" s="31">
        <v>13050</v>
      </c>
      <c r="O19" s="35">
        <v>-4</v>
      </c>
      <c r="P19" s="36">
        <v>-266.40000000000003</v>
      </c>
      <c r="Q19" s="37">
        <v>-262.40000000000003</v>
      </c>
      <c r="R19" s="2">
        <f t="shared" si="0"/>
        <v>-1</v>
      </c>
      <c r="S19" s="2"/>
      <c r="T19" s="25">
        <v>-262.40000000000003</v>
      </c>
      <c r="V19" s="100">
        <f t="shared" si="1"/>
        <v>396</v>
      </c>
      <c r="W19">
        <f t="shared" si="2"/>
        <v>0</v>
      </c>
      <c r="X19">
        <f t="shared" si="3"/>
        <v>0</v>
      </c>
    </row>
    <row r="20" spans="1:24" ht="18.75" customHeight="1" x14ac:dyDescent="0.3">
      <c r="A20" s="31">
        <v>16500</v>
      </c>
      <c r="B20" s="35">
        <v>-1747.8000000000002</v>
      </c>
      <c r="C20" s="36">
        <v>-1924.3000000000002</v>
      </c>
      <c r="D20" s="36">
        <v>-176.5</v>
      </c>
      <c r="E20" s="2"/>
      <c r="F20" s="2"/>
      <c r="G20" s="2"/>
      <c r="H20" s="2"/>
      <c r="I20" s="2"/>
      <c r="J20" s="109">
        <v>67</v>
      </c>
      <c r="K20" s="110">
        <v>19310</v>
      </c>
      <c r="L20" s="2"/>
      <c r="M20" s="2"/>
      <c r="N20" s="31">
        <v>13000</v>
      </c>
      <c r="O20" s="35">
        <v>-158.70000000000027</v>
      </c>
      <c r="P20" s="36">
        <v>-3612.6000000000004</v>
      </c>
      <c r="Q20" s="37">
        <v>-3453.9</v>
      </c>
      <c r="R20" s="2">
        <f t="shared" si="0"/>
        <v>-67</v>
      </c>
      <c r="S20" s="2"/>
      <c r="T20" s="25">
        <v>-3453.9</v>
      </c>
      <c r="V20" s="100">
        <f t="shared" si="1"/>
        <v>19243</v>
      </c>
      <c r="W20">
        <f t="shared" si="2"/>
        <v>0</v>
      </c>
      <c r="X20">
        <f t="shared" si="3"/>
        <v>0</v>
      </c>
    </row>
    <row r="21" spans="1:24" ht="18.75" customHeight="1" x14ac:dyDescent="0.3">
      <c r="A21" s="31">
        <v>16450</v>
      </c>
      <c r="B21" s="35">
        <v>-7.7999999999999972</v>
      </c>
      <c r="C21" s="36">
        <v>-47.5</v>
      </c>
      <c r="D21" s="36">
        <v>-39.700000000000003</v>
      </c>
      <c r="E21" s="2"/>
      <c r="F21" s="2"/>
      <c r="G21" s="2"/>
      <c r="H21" s="2"/>
      <c r="I21" s="2"/>
      <c r="J21" s="109">
        <v>61</v>
      </c>
      <c r="K21" s="110">
        <v>536</v>
      </c>
      <c r="L21" s="2"/>
      <c r="M21" s="2"/>
      <c r="N21" s="31">
        <v>12950</v>
      </c>
      <c r="O21" s="35">
        <v>9.9999999999909051E-2</v>
      </c>
      <c r="P21" s="36">
        <v>-3042.9</v>
      </c>
      <c r="Q21" s="37">
        <v>-3043</v>
      </c>
      <c r="R21" s="2">
        <f t="shared" si="0"/>
        <v>-61</v>
      </c>
      <c r="S21" s="2"/>
      <c r="T21" s="25">
        <v>-3043</v>
      </c>
      <c r="V21" s="100">
        <f t="shared" si="1"/>
        <v>475</v>
      </c>
      <c r="W21">
        <f t="shared" si="2"/>
        <v>0</v>
      </c>
      <c r="X21">
        <f t="shared" si="3"/>
        <v>0</v>
      </c>
    </row>
    <row r="22" spans="1:24" ht="18.75" customHeight="1" x14ac:dyDescent="0.3">
      <c r="A22" s="31">
        <v>16400</v>
      </c>
      <c r="B22" s="35">
        <v>-17.200000000000045</v>
      </c>
      <c r="C22" s="36">
        <v>-626.30000000000007</v>
      </c>
      <c r="D22" s="36">
        <v>-609.1</v>
      </c>
      <c r="E22" s="2"/>
      <c r="F22" s="2"/>
      <c r="G22" s="2"/>
      <c r="H22" s="2"/>
      <c r="I22" s="2"/>
      <c r="J22" s="109">
        <v>84</v>
      </c>
      <c r="K22" s="110">
        <v>6347</v>
      </c>
      <c r="L22" s="2"/>
      <c r="M22" s="2"/>
      <c r="N22" s="31">
        <v>12900</v>
      </c>
      <c r="O22" s="35">
        <v>-74.5</v>
      </c>
      <c r="P22" s="36">
        <v>-1530.1000000000001</v>
      </c>
      <c r="Q22" s="37">
        <v>-1455.6000000000001</v>
      </c>
      <c r="R22" s="2">
        <f t="shared" si="0"/>
        <v>-84</v>
      </c>
      <c r="S22" s="2"/>
      <c r="T22" s="25">
        <v>-1455.6000000000001</v>
      </c>
      <c r="V22" s="100">
        <f t="shared" si="1"/>
        <v>6263</v>
      </c>
      <c r="W22">
        <f t="shared" si="2"/>
        <v>0</v>
      </c>
      <c r="X22">
        <f>IF(AND(K22&gt;W$3,J22&gt;W$3,V22&lt;MIN(J22:K22)*Y$4),1,0)</f>
        <v>0</v>
      </c>
    </row>
    <row r="23" spans="1:24" ht="18.75" customHeight="1" x14ac:dyDescent="0.3">
      <c r="A23" s="31">
        <v>16350</v>
      </c>
      <c r="B23" s="35">
        <v>4.3000000000000043</v>
      </c>
      <c r="C23" s="36">
        <v>-42.5</v>
      </c>
      <c r="D23" s="36">
        <v>-46.800000000000004</v>
      </c>
      <c r="E23" s="2"/>
      <c r="F23" s="2"/>
      <c r="G23" s="2"/>
      <c r="H23" s="2"/>
      <c r="I23" s="2"/>
      <c r="J23" s="109">
        <v>118</v>
      </c>
      <c r="K23" s="110">
        <v>543</v>
      </c>
      <c r="L23" s="2"/>
      <c r="M23" s="2"/>
      <c r="N23" s="31">
        <v>12850</v>
      </c>
      <c r="O23" s="35">
        <v>-8.6999999999999886</v>
      </c>
      <c r="P23" s="36">
        <v>-465.90000000000003</v>
      </c>
      <c r="Q23" s="37">
        <v>-457.20000000000005</v>
      </c>
      <c r="R23" s="2">
        <f t="shared" si="0"/>
        <v>-118</v>
      </c>
      <c r="S23" s="2"/>
      <c r="T23" s="25">
        <v>-457.20000000000005</v>
      </c>
      <c r="V23" s="100">
        <f t="shared" si="1"/>
        <v>425</v>
      </c>
      <c r="W23">
        <f t="shared" si="2"/>
        <v>0</v>
      </c>
      <c r="X23">
        <f t="shared" si="3"/>
        <v>0</v>
      </c>
    </row>
    <row r="24" spans="1:24" ht="18.75" customHeight="1" x14ac:dyDescent="0.3">
      <c r="A24" s="31">
        <v>16300</v>
      </c>
      <c r="B24" s="35">
        <v>-19.900000000000006</v>
      </c>
      <c r="C24" s="36">
        <v>-225.70000000000002</v>
      </c>
      <c r="D24" s="36">
        <v>-205.8</v>
      </c>
      <c r="E24" s="2"/>
      <c r="F24" s="2"/>
      <c r="G24" s="2"/>
      <c r="H24" s="2"/>
      <c r="I24" s="2"/>
      <c r="J24" s="109">
        <v>132</v>
      </c>
      <c r="K24" s="110">
        <v>2389</v>
      </c>
      <c r="L24" s="2"/>
      <c r="M24" s="2"/>
      <c r="N24" s="31">
        <v>12800</v>
      </c>
      <c r="O24" s="35">
        <v>-227.70000000000027</v>
      </c>
      <c r="P24" s="36">
        <v>-2377.8000000000002</v>
      </c>
      <c r="Q24" s="37">
        <v>-2150.1</v>
      </c>
      <c r="R24" s="2">
        <f t="shared" si="0"/>
        <v>-132</v>
      </c>
      <c r="S24" s="2"/>
      <c r="T24" s="25">
        <v>-2150.1</v>
      </c>
      <c r="V24" s="100">
        <f t="shared" si="1"/>
        <v>2257</v>
      </c>
      <c r="W24">
        <f t="shared" si="2"/>
        <v>0</v>
      </c>
      <c r="X24">
        <f t="shared" si="3"/>
        <v>0</v>
      </c>
    </row>
    <row r="25" spans="1:24" ht="18.75" customHeight="1" x14ac:dyDescent="0.3">
      <c r="A25" s="31">
        <v>16250</v>
      </c>
      <c r="B25" s="35">
        <v>-9.9999999999994316E-2</v>
      </c>
      <c r="C25" s="36">
        <v>-93.5</v>
      </c>
      <c r="D25" s="36">
        <v>-93.4</v>
      </c>
      <c r="E25" s="2"/>
      <c r="F25" s="2"/>
      <c r="G25" s="2"/>
      <c r="H25" s="2"/>
      <c r="I25" s="2"/>
      <c r="J25" s="109">
        <v>111</v>
      </c>
      <c r="K25" s="110">
        <v>1046</v>
      </c>
      <c r="L25" s="2"/>
      <c r="M25" s="2"/>
      <c r="N25" s="31">
        <v>12750</v>
      </c>
      <c r="O25" s="35">
        <v>236.10000000000014</v>
      </c>
      <c r="P25" s="36">
        <v>-1040.7</v>
      </c>
      <c r="Q25" s="37">
        <v>-1276.8000000000002</v>
      </c>
      <c r="R25" s="2">
        <f t="shared" si="0"/>
        <v>-111</v>
      </c>
      <c r="S25" s="2"/>
      <c r="T25" s="25">
        <v>-1276.8000000000002</v>
      </c>
      <c r="V25" s="100">
        <f t="shared" si="1"/>
        <v>935</v>
      </c>
      <c r="W25">
        <f t="shared" si="2"/>
        <v>0</v>
      </c>
      <c r="X25">
        <f t="shared" si="3"/>
        <v>0</v>
      </c>
    </row>
    <row r="26" spans="1:24" ht="18.75" customHeight="1" x14ac:dyDescent="0.3">
      <c r="A26" s="31">
        <v>16200</v>
      </c>
      <c r="B26" s="35">
        <v>-177.7</v>
      </c>
      <c r="C26" s="36">
        <v>-352.8</v>
      </c>
      <c r="D26" s="36">
        <v>-175.10000000000002</v>
      </c>
      <c r="E26" s="2"/>
      <c r="F26" s="2"/>
      <c r="G26" s="2"/>
      <c r="H26" s="2"/>
      <c r="I26" s="2"/>
      <c r="J26" s="109">
        <v>243</v>
      </c>
      <c r="K26" s="110">
        <v>3771</v>
      </c>
      <c r="L26" s="2"/>
      <c r="M26" s="2"/>
      <c r="N26" s="31">
        <v>12700</v>
      </c>
      <c r="O26" s="35">
        <v>45.200000000000045</v>
      </c>
      <c r="P26" s="36">
        <v>-1394.5</v>
      </c>
      <c r="Q26" s="37">
        <v>-1439.7</v>
      </c>
      <c r="R26" s="2">
        <f t="shared" si="0"/>
        <v>-243</v>
      </c>
      <c r="S26" s="2"/>
      <c r="T26" s="25">
        <v>-1439.7</v>
      </c>
      <c r="V26" s="100">
        <f t="shared" si="1"/>
        <v>3528</v>
      </c>
      <c r="W26">
        <f t="shared" si="2"/>
        <v>0</v>
      </c>
      <c r="X26">
        <f t="shared" si="3"/>
        <v>0</v>
      </c>
    </row>
    <row r="27" spans="1:24" ht="18.75" customHeight="1" x14ac:dyDescent="0.3">
      <c r="A27" s="31">
        <v>16150</v>
      </c>
      <c r="B27" s="35">
        <v>5.4000000000000021</v>
      </c>
      <c r="C27" s="36">
        <v>34.700000000000003</v>
      </c>
      <c r="D27" s="36">
        <v>29.3</v>
      </c>
      <c r="E27" s="2"/>
      <c r="F27" s="2"/>
      <c r="G27" s="2"/>
      <c r="H27" s="2"/>
      <c r="I27" s="2"/>
      <c r="J27" s="109">
        <v>1356</v>
      </c>
      <c r="K27" s="110">
        <v>1009</v>
      </c>
      <c r="L27" s="2"/>
      <c r="M27" s="2"/>
      <c r="N27" s="31">
        <v>12650</v>
      </c>
      <c r="O27" s="35">
        <v>61.300000000000068</v>
      </c>
      <c r="P27" s="36">
        <v>-844.6</v>
      </c>
      <c r="Q27" s="37">
        <v>-905.90000000000009</v>
      </c>
      <c r="R27" s="2">
        <f t="shared" si="0"/>
        <v>-1356</v>
      </c>
      <c r="S27" s="2"/>
      <c r="T27" s="25">
        <v>-905.90000000000009</v>
      </c>
      <c r="V27" s="100">
        <f t="shared" si="1"/>
        <v>347</v>
      </c>
      <c r="W27">
        <f t="shared" si="2"/>
        <v>0</v>
      </c>
      <c r="X27">
        <f t="shared" si="3"/>
        <v>0</v>
      </c>
    </row>
    <row r="28" spans="1:24" ht="18.75" customHeight="1" x14ac:dyDescent="0.3">
      <c r="A28" s="31">
        <v>16100</v>
      </c>
      <c r="B28" s="35">
        <v>1.2000000000000011</v>
      </c>
      <c r="C28" s="36">
        <v>-10.4</v>
      </c>
      <c r="D28" s="36">
        <v>-11.600000000000001</v>
      </c>
      <c r="E28" s="2"/>
      <c r="F28" s="2"/>
      <c r="G28" s="2"/>
      <c r="H28" s="2"/>
      <c r="I28" s="2"/>
      <c r="J28" s="109">
        <v>526</v>
      </c>
      <c r="K28" s="110">
        <v>630</v>
      </c>
      <c r="L28" s="2"/>
      <c r="M28" s="2"/>
      <c r="N28" s="31">
        <v>12600</v>
      </c>
      <c r="O28" s="35">
        <v>52.399999999999864</v>
      </c>
      <c r="P28" s="36">
        <v>-1644.3000000000002</v>
      </c>
      <c r="Q28" s="37">
        <v>-1696.7</v>
      </c>
      <c r="R28" s="2">
        <f t="shared" si="0"/>
        <v>-526</v>
      </c>
      <c r="S28" s="2"/>
      <c r="T28" s="25">
        <v>-1696.7</v>
      </c>
      <c r="V28" s="100">
        <f t="shared" si="1"/>
        <v>104</v>
      </c>
      <c r="W28">
        <f t="shared" si="2"/>
        <v>0</v>
      </c>
      <c r="X28">
        <f t="shared" si="3"/>
        <v>0</v>
      </c>
    </row>
    <row r="29" spans="1:24" ht="18.75" customHeight="1" x14ac:dyDescent="0.3">
      <c r="A29" s="31">
        <v>16050</v>
      </c>
      <c r="B29" s="35">
        <v>17.500000000000004</v>
      </c>
      <c r="C29" s="36">
        <v>-25.400000000000002</v>
      </c>
      <c r="D29" s="36">
        <v>-42.900000000000006</v>
      </c>
      <c r="E29" s="2"/>
      <c r="F29" s="2"/>
      <c r="G29" s="2"/>
      <c r="H29" s="2"/>
      <c r="I29" s="2"/>
      <c r="J29" s="109">
        <v>330</v>
      </c>
      <c r="K29" s="110">
        <v>584</v>
      </c>
      <c r="L29" s="2"/>
      <c r="M29" s="2"/>
      <c r="N29" s="31">
        <v>12550</v>
      </c>
      <c r="O29" s="35">
        <v>-0.89999999999997726</v>
      </c>
      <c r="P29" s="36">
        <v>-304.7</v>
      </c>
      <c r="Q29" s="37">
        <v>-303.8</v>
      </c>
      <c r="R29" s="2">
        <f t="shared" si="0"/>
        <v>-330</v>
      </c>
      <c r="S29" s="2"/>
      <c r="T29" s="25">
        <v>-303.8</v>
      </c>
      <c r="V29" s="100">
        <f t="shared" si="1"/>
        <v>254</v>
      </c>
      <c r="W29">
        <f t="shared" si="2"/>
        <v>0</v>
      </c>
      <c r="X29">
        <f t="shared" si="3"/>
        <v>0</v>
      </c>
    </row>
    <row r="30" spans="1:24" ht="18.75" customHeight="1" x14ac:dyDescent="0.3">
      <c r="A30" s="31">
        <v>16000</v>
      </c>
      <c r="B30" s="35">
        <v>23.4</v>
      </c>
      <c r="C30" s="36">
        <v>-3.4000000000000004</v>
      </c>
      <c r="D30" s="36">
        <v>-26.8</v>
      </c>
      <c r="E30" s="2"/>
      <c r="F30" s="2"/>
      <c r="G30" s="2"/>
      <c r="H30" s="2"/>
      <c r="I30" s="2"/>
      <c r="J30" s="109">
        <v>3264</v>
      </c>
      <c r="K30" s="110">
        <v>3298</v>
      </c>
      <c r="L30" s="2"/>
      <c r="M30" s="2"/>
      <c r="N30" s="31">
        <v>12500</v>
      </c>
      <c r="O30" s="35">
        <v>242.70000000000005</v>
      </c>
      <c r="P30" s="36">
        <v>-1261.5</v>
      </c>
      <c r="Q30" s="37">
        <v>-1504.2</v>
      </c>
      <c r="R30" s="2">
        <f t="shared" si="0"/>
        <v>-3264</v>
      </c>
      <c r="S30" s="2"/>
      <c r="T30" s="25">
        <v>-1504.2</v>
      </c>
      <c r="V30" s="100">
        <f t="shared" si="1"/>
        <v>34</v>
      </c>
      <c r="W30">
        <f t="shared" si="2"/>
        <v>0</v>
      </c>
      <c r="X30">
        <f t="shared" si="3"/>
        <v>0</v>
      </c>
    </row>
    <row r="31" spans="1:24" ht="18.75" customHeight="1" x14ac:dyDescent="0.3">
      <c r="A31" s="31">
        <v>15950</v>
      </c>
      <c r="B31" s="35">
        <v>-3.7999999999999972</v>
      </c>
      <c r="C31" s="36">
        <v>32.800000000000004</v>
      </c>
      <c r="D31" s="36">
        <v>36.6</v>
      </c>
      <c r="E31" s="2"/>
      <c r="F31" s="2"/>
      <c r="G31" s="2"/>
      <c r="H31" s="2"/>
      <c r="I31" s="2"/>
      <c r="J31" s="109">
        <v>667</v>
      </c>
      <c r="K31" s="110">
        <v>339</v>
      </c>
      <c r="L31" s="2"/>
      <c r="M31" s="2"/>
      <c r="N31" s="31">
        <v>12450</v>
      </c>
      <c r="O31" s="35">
        <v>12.5</v>
      </c>
      <c r="P31" s="36">
        <v>-91.600000000000009</v>
      </c>
      <c r="Q31" s="37">
        <v>-104.10000000000001</v>
      </c>
      <c r="R31" s="2">
        <f t="shared" si="0"/>
        <v>-667</v>
      </c>
      <c r="S31" s="2"/>
      <c r="T31" s="25">
        <v>-104.10000000000001</v>
      </c>
      <c r="V31" s="100">
        <f t="shared" si="1"/>
        <v>328</v>
      </c>
      <c r="W31">
        <f t="shared" si="2"/>
        <v>0</v>
      </c>
      <c r="X31">
        <f t="shared" si="3"/>
        <v>0</v>
      </c>
    </row>
    <row r="32" spans="1:24" ht="18.75" customHeight="1" x14ac:dyDescent="0.3">
      <c r="A32" s="31">
        <v>15900</v>
      </c>
      <c r="B32" s="35">
        <v>-5.5</v>
      </c>
      <c r="C32" s="36">
        <v>212.4</v>
      </c>
      <c r="D32" s="36">
        <v>217.9</v>
      </c>
      <c r="E32" s="2"/>
      <c r="F32" s="2"/>
      <c r="G32" s="2"/>
      <c r="H32" s="2"/>
      <c r="I32" s="2"/>
      <c r="J32" s="109">
        <v>2958</v>
      </c>
      <c r="K32" s="110">
        <v>834</v>
      </c>
      <c r="L32" s="2"/>
      <c r="M32" s="2"/>
      <c r="N32" s="31">
        <v>12400</v>
      </c>
      <c r="O32" s="35">
        <v>-19.799999999999997</v>
      </c>
      <c r="P32" s="36">
        <v>-111.2</v>
      </c>
      <c r="Q32" s="37">
        <v>-91.4</v>
      </c>
      <c r="R32" s="2">
        <f t="shared" si="0"/>
        <v>-2958</v>
      </c>
      <c r="S32" s="2"/>
      <c r="T32" s="25">
        <v>-91.4</v>
      </c>
      <c r="V32" s="100">
        <f t="shared" si="1"/>
        <v>2124</v>
      </c>
      <c r="W32">
        <f t="shared" si="2"/>
        <v>0</v>
      </c>
      <c r="X32">
        <f t="shared" si="3"/>
        <v>0</v>
      </c>
    </row>
    <row r="33" spans="1:24" ht="18.75" customHeight="1" x14ac:dyDescent="0.3">
      <c r="A33" s="31">
        <v>15850</v>
      </c>
      <c r="B33" s="35">
        <v>0.30000000000001137</v>
      </c>
      <c r="C33" s="36">
        <v>146.70000000000002</v>
      </c>
      <c r="D33" s="36">
        <v>146.4</v>
      </c>
      <c r="E33" s="2"/>
      <c r="F33" s="2"/>
      <c r="G33" s="2"/>
      <c r="H33" s="2"/>
      <c r="I33" s="2"/>
      <c r="J33" s="109">
        <v>1841</v>
      </c>
      <c r="K33" s="110">
        <v>374</v>
      </c>
      <c r="L33" s="2"/>
      <c r="M33" s="2"/>
      <c r="N33" s="31">
        <v>12350</v>
      </c>
      <c r="O33" s="35">
        <v>79.800000000000011</v>
      </c>
      <c r="P33" s="36">
        <v>141.4</v>
      </c>
      <c r="Q33" s="37">
        <v>61.6</v>
      </c>
      <c r="R33" s="2">
        <f t="shared" si="0"/>
        <v>-1841</v>
      </c>
      <c r="S33" s="2"/>
      <c r="T33" s="25">
        <v>61.6</v>
      </c>
      <c r="V33" s="100">
        <f t="shared" si="1"/>
        <v>1467</v>
      </c>
      <c r="W33">
        <f t="shared" si="2"/>
        <v>0</v>
      </c>
      <c r="X33">
        <f t="shared" si="3"/>
        <v>0</v>
      </c>
    </row>
    <row r="34" spans="1:24" ht="18.75" customHeight="1" x14ac:dyDescent="0.3">
      <c r="A34" s="31">
        <v>15800</v>
      </c>
      <c r="B34" s="35">
        <v>-6.5</v>
      </c>
      <c r="C34" s="36">
        <v>114.4</v>
      </c>
      <c r="D34" s="36">
        <v>120.9</v>
      </c>
      <c r="E34" s="2"/>
      <c r="F34" s="2"/>
      <c r="G34" s="2"/>
      <c r="H34" s="2"/>
      <c r="I34" s="2"/>
      <c r="J34" s="109">
        <v>5758</v>
      </c>
      <c r="K34" s="110">
        <v>4614</v>
      </c>
      <c r="L34" s="2"/>
      <c r="M34" s="2"/>
      <c r="N34" s="31">
        <v>12300</v>
      </c>
      <c r="O34" s="35">
        <v>19.899999999999977</v>
      </c>
      <c r="P34" s="36">
        <v>424.1</v>
      </c>
      <c r="Q34" s="37">
        <v>404.20000000000005</v>
      </c>
      <c r="R34" s="2">
        <f t="shared" si="0"/>
        <v>-5758</v>
      </c>
      <c r="S34" s="2"/>
      <c r="T34" s="25">
        <v>404.20000000000005</v>
      </c>
      <c r="V34" s="100">
        <f t="shared" si="1"/>
        <v>1144</v>
      </c>
      <c r="W34">
        <f t="shared" si="2"/>
        <v>0</v>
      </c>
      <c r="X34">
        <f t="shared" si="3"/>
        <v>0</v>
      </c>
    </row>
    <row r="35" spans="1:24" ht="18.75" customHeight="1" x14ac:dyDescent="0.3">
      <c r="A35" s="31">
        <v>15750</v>
      </c>
      <c r="B35" s="35">
        <v>1.4000000000000057</v>
      </c>
      <c r="C35" s="36">
        <v>-106.4</v>
      </c>
      <c r="D35" s="36">
        <v>-107.80000000000001</v>
      </c>
      <c r="E35" s="2"/>
      <c r="F35" s="2"/>
      <c r="G35" s="2"/>
      <c r="H35" s="2"/>
      <c r="I35" s="2"/>
      <c r="J35" s="109">
        <v>642</v>
      </c>
      <c r="K35" s="110">
        <v>1706</v>
      </c>
      <c r="L35" s="2"/>
      <c r="M35" s="2"/>
      <c r="N35" s="31">
        <v>12250</v>
      </c>
      <c r="O35" s="35">
        <v>83.800000000000011</v>
      </c>
      <c r="P35" s="36">
        <v>229.3</v>
      </c>
      <c r="Q35" s="37">
        <v>145.5</v>
      </c>
      <c r="R35" s="2">
        <f t="shared" si="0"/>
        <v>-642</v>
      </c>
      <c r="S35" s="2"/>
      <c r="T35" s="25">
        <v>145.5</v>
      </c>
      <c r="V35" s="100">
        <f t="shared" si="1"/>
        <v>1064</v>
      </c>
      <c r="W35">
        <f t="shared" si="2"/>
        <v>0</v>
      </c>
      <c r="X35">
        <f t="shared" si="3"/>
        <v>0</v>
      </c>
    </row>
    <row r="36" spans="1:24" ht="18.75" customHeight="1" x14ac:dyDescent="0.3">
      <c r="A36" s="31">
        <v>15700</v>
      </c>
      <c r="B36" s="35">
        <v>62.700000000000045</v>
      </c>
      <c r="C36" s="36">
        <v>1796.4</v>
      </c>
      <c r="D36" s="36">
        <v>1733.7</v>
      </c>
      <c r="E36" s="2"/>
      <c r="F36" s="2"/>
      <c r="G36" s="2"/>
      <c r="H36" s="2"/>
      <c r="I36" s="2"/>
      <c r="J36" s="109">
        <v>18732</v>
      </c>
      <c r="K36" s="110">
        <v>768</v>
      </c>
      <c r="L36" s="2"/>
      <c r="M36" s="2"/>
      <c r="N36" s="31">
        <v>12200</v>
      </c>
      <c r="O36" s="35">
        <v>11.300000000000011</v>
      </c>
      <c r="P36" s="36">
        <v>490.8</v>
      </c>
      <c r="Q36" s="37">
        <v>479.5</v>
      </c>
      <c r="R36" s="2">
        <f t="shared" si="0"/>
        <v>-18732</v>
      </c>
      <c r="S36" s="2"/>
      <c r="T36" s="25">
        <v>479.5</v>
      </c>
      <c r="V36" s="100">
        <f t="shared" si="1"/>
        <v>17964</v>
      </c>
      <c r="W36">
        <f t="shared" si="2"/>
        <v>0</v>
      </c>
      <c r="X36">
        <f t="shared" si="3"/>
        <v>0</v>
      </c>
    </row>
    <row r="37" spans="1:24" ht="18.75" customHeight="1" x14ac:dyDescent="0.3">
      <c r="A37" s="31">
        <v>15650</v>
      </c>
      <c r="B37" s="35">
        <v>-6.9000000000000057</v>
      </c>
      <c r="C37" s="36">
        <v>101</v>
      </c>
      <c r="D37" s="36">
        <v>107.9</v>
      </c>
      <c r="E37" s="2"/>
      <c r="F37" s="2"/>
      <c r="G37" s="2"/>
      <c r="H37" s="2"/>
      <c r="I37" s="2"/>
      <c r="J37" s="109">
        <v>1643</v>
      </c>
      <c r="K37" s="110">
        <v>633</v>
      </c>
      <c r="L37" s="2"/>
      <c r="M37" s="2"/>
      <c r="N37" s="31">
        <v>12150</v>
      </c>
      <c r="O37" s="35">
        <v>4</v>
      </c>
      <c r="P37" s="36">
        <v>221.5</v>
      </c>
      <c r="Q37" s="37">
        <v>217.5</v>
      </c>
      <c r="R37" s="2">
        <f t="shared" si="0"/>
        <v>-1643</v>
      </c>
      <c r="S37" s="2"/>
      <c r="T37" s="25">
        <v>217.5</v>
      </c>
      <c r="V37" s="100">
        <f t="shared" si="1"/>
        <v>1010</v>
      </c>
      <c r="W37">
        <f t="shared" si="2"/>
        <v>0</v>
      </c>
      <c r="X37">
        <f t="shared" si="3"/>
        <v>0</v>
      </c>
    </row>
    <row r="38" spans="1:24" ht="18.75" customHeight="1" x14ac:dyDescent="0.3">
      <c r="A38" s="31">
        <v>15600</v>
      </c>
      <c r="B38" s="35">
        <v>63.900000000000034</v>
      </c>
      <c r="C38" s="36">
        <v>299.90000000000003</v>
      </c>
      <c r="D38" s="36">
        <v>236</v>
      </c>
      <c r="E38" s="2"/>
      <c r="F38" s="2"/>
      <c r="G38" s="2"/>
      <c r="H38" s="2"/>
      <c r="I38" s="2"/>
      <c r="J38" s="109">
        <v>4320</v>
      </c>
      <c r="K38" s="110">
        <v>1321</v>
      </c>
      <c r="L38" s="2"/>
      <c r="M38" s="2"/>
      <c r="N38" s="31">
        <v>12100</v>
      </c>
      <c r="O38" s="35">
        <v>-60.5</v>
      </c>
      <c r="P38" s="36">
        <v>222.10000000000002</v>
      </c>
      <c r="Q38" s="37">
        <v>282.60000000000002</v>
      </c>
      <c r="R38" s="2">
        <f t="shared" si="0"/>
        <v>-4320</v>
      </c>
      <c r="S38" s="2"/>
      <c r="T38" s="25">
        <v>282.60000000000002</v>
      </c>
      <c r="V38" s="100">
        <f t="shared" si="1"/>
        <v>2999</v>
      </c>
      <c r="W38">
        <f t="shared" si="2"/>
        <v>0</v>
      </c>
      <c r="X38">
        <f t="shared" si="3"/>
        <v>0</v>
      </c>
    </row>
    <row r="39" spans="1:24" ht="18.75" customHeight="1" x14ac:dyDescent="0.3">
      <c r="A39" s="31">
        <v>15550</v>
      </c>
      <c r="B39" s="35">
        <v>39.800000000000004</v>
      </c>
      <c r="C39" s="36">
        <v>49.7</v>
      </c>
      <c r="D39" s="36">
        <v>9.9</v>
      </c>
      <c r="E39" s="2"/>
      <c r="F39" s="2"/>
      <c r="G39" s="2"/>
      <c r="H39" s="2"/>
      <c r="I39" s="2"/>
      <c r="J39" s="109">
        <v>524</v>
      </c>
      <c r="K39" s="110">
        <v>27</v>
      </c>
      <c r="L39" s="2"/>
      <c r="M39" s="2"/>
      <c r="N39" s="31">
        <v>12050</v>
      </c>
      <c r="O39" s="35">
        <v>-15.100000000000023</v>
      </c>
      <c r="P39" s="36">
        <v>411.6</v>
      </c>
      <c r="Q39" s="37">
        <v>426.70000000000005</v>
      </c>
      <c r="R39" s="2">
        <f t="shared" si="0"/>
        <v>-524</v>
      </c>
      <c r="S39" s="2"/>
      <c r="T39" s="25">
        <v>426.70000000000005</v>
      </c>
      <c r="V39" s="100">
        <f t="shared" si="1"/>
        <v>497</v>
      </c>
      <c r="W39">
        <f t="shared" si="2"/>
        <v>0</v>
      </c>
      <c r="X39">
        <f t="shared" si="3"/>
        <v>0</v>
      </c>
    </row>
    <row r="40" spans="1:24" ht="18.75" customHeight="1" x14ac:dyDescent="0.3">
      <c r="A40" s="31">
        <v>15500</v>
      </c>
      <c r="B40" s="35">
        <v>3.1999999999999886</v>
      </c>
      <c r="C40" s="36">
        <v>183.3</v>
      </c>
      <c r="D40" s="36">
        <v>180.10000000000002</v>
      </c>
      <c r="E40" s="2"/>
      <c r="F40" s="2"/>
      <c r="G40" s="2"/>
      <c r="H40" s="2"/>
      <c r="I40" s="2"/>
      <c r="J40" s="109">
        <v>2345</v>
      </c>
      <c r="K40" s="110">
        <v>512</v>
      </c>
      <c r="L40" s="2" t="s">
        <v>145</v>
      </c>
      <c r="M40" s="2" t="s">
        <v>146</v>
      </c>
      <c r="N40" s="31">
        <v>12000</v>
      </c>
      <c r="O40" s="35">
        <v>28.5</v>
      </c>
      <c r="P40" s="36">
        <v>1522</v>
      </c>
      <c r="Q40" s="37">
        <v>1493.5</v>
      </c>
      <c r="R40" s="2">
        <f t="shared" si="0"/>
        <v>-2345</v>
      </c>
      <c r="S40" s="2"/>
      <c r="T40" s="25">
        <v>1493.5</v>
      </c>
      <c r="V40" s="100">
        <f t="shared" si="1"/>
        <v>1833</v>
      </c>
      <c r="W40">
        <f t="shared" si="2"/>
        <v>0</v>
      </c>
      <c r="X40">
        <f t="shared" si="3"/>
        <v>0</v>
      </c>
    </row>
    <row r="41" spans="1:24" ht="18.75" customHeight="1" x14ac:dyDescent="0.3">
      <c r="A41" s="31">
        <v>15450</v>
      </c>
      <c r="B41" s="35">
        <v>3.5</v>
      </c>
      <c r="C41" s="36">
        <v>39.5</v>
      </c>
      <c r="D41" s="36">
        <v>36</v>
      </c>
      <c r="E41" s="2"/>
      <c r="F41" s="2"/>
      <c r="G41" s="2"/>
      <c r="H41" s="2"/>
      <c r="I41" s="2"/>
      <c r="J41" s="109">
        <v>524</v>
      </c>
      <c r="K41" s="110">
        <v>129</v>
      </c>
      <c r="L41" s="2">
        <f ca="1">SUM(J10:INDIRECT("J"&amp;(Ueberhaenge!AB4-1)))</f>
        <v>9986</v>
      </c>
      <c r="M41" s="2">
        <f ca="1">SUM(K10:INDIRECT("K"&amp;(Ueberhaenge!AB4-1)))</f>
        <v>56064</v>
      </c>
      <c r="N41" s="31">
        <v>11950</v>
      </c>
      <c r="O41" s="35">
        <v>-31.100000000000023</v>
      </c>
      <c r="P41" s="36">
        <v>357.3</v>
      </c>
      <c r="Q41" s="37">
        <v>388.40000000000003</v>
      </c>
      <c r="R41" s="2">
        <f t="shared" si="0"/>
        <v>-524</v>
      </c>
      <c r="S41" s="2"/>
      <c r="T41" s="25">
        <v>388.40000000000003</v>
      </c>
      <c r="V41" s="100">
        <f t="shared" si="1"/>
        <v>395</v>
      </c>
      <c r="W41">
        <f t="shared" si="2"/>
        <v>0</v>
      </c>
      <c r="X41">
        <f t="shared" si="3"/>
        <v>0</v>
      </c>
    </row>
    <row r="42" spans="1:24" ht="18.75" customHeight="1" x14ac:dyDescent="0.3">
      <c r="A42" s="31">
        <v>15400</v>
      </c>
      <c r="B42" s="35">
        <v>22.5</v>
      </c>
      <c r="C42" s="36">
        <v>233.4</v>
      </c>
      <c r="D42" s="36">
        <v>210.9</v>
      </c>
      <c r="E42" s="2"/>
      <c r="F42" s="2"/>
      <c r="G42" s="2"/>
      <c r="H42" s="2"/>
      <c r="I42" s="2"/>
      <c r="J42" s="109">
        <v>2632</v>
      </c>
      <c r="K42" s="110">
        <v>298</v>
      </c>
      <c r="L42" s="2">
        <f ca="1">SUM(INDIRECT("J"&amp;(Ueberhaenge!AB4)):J50)</f>
        <v>68811</v>
      </c>
      <c r="M42" s="2">
        <f ca="1">SUM(INDIRECT("K"&amp;(Ueberhaenge!AB4)):K50)</f>
        <v>10707</v>
      </c>
      <c r="N42" s="31">
        <v>11900</v>
      </c>
      <c r="O42" s="35">
        <v>13.5</v>
      </c>
      <c r="P42" s="36">
        <v>704.5</v>
      </c>
      <c r="Q42" s="37">
        <v>691</v>
      </c>
      <c r="R42" s="2">
        <f t="shared" si="0"/>
        <v>-2632</v>
      </c>
      <c r="S42" s="2"/>
      <c r="T42" s="25">
        <v>691</v>
      </c>
      <c r="V42" s="100">
        <f t="shared" si="1"/>
        <v>2334</v>
      </c>
      <c r="W42">
        <f t="shared" si="2"/>
        <v>0</v>
      </c>
      <c r="X42">
        <f t="shared" si="3"/>
        <v>0</v>
      </c>
    </row>
    <row r="43" spans="1:24" ht="18.75" customHeight="1" x14ac:dyDescent="0.3">
      <c r="A43" s="31">
        <v>15350</v>
      </c>
      <c r="B43" s="35">
        <v>3</v>
      </c>
      <c r="C43" s="36">
        <v>1153.6000000000001</v>
      </c>
      <c r="D43" s="36">
        <v>1150.6000000000001</v>
      </c>
      <c r="E43" s="2"/>
      <c r="F43" s="2"/>
      <c r="G43" s="2"/>
      <c r="H43" s="2"/>
      <c r="I43" s="2"/>
      <c r="J43" s="109">
        <v>11551</v>
      </c>
      <c r="K43" s="110">
        <v>15</v>
      </c>
      <c r="L43" s="2"/>
      <c r="M43" s="2"/>
      <c r="N43" s="31">
        <v>11850</v>
      </c>
      <c r="O43" s="35">
        <v>13.400000000000006</v>
      </c>
      <c r="P43" s="36">
        <v>241.70000000000002</v>
      </c>
      <c r="Q43" s="37">
        <v>228.3</v>
      </c>
      <c r="R43" s="2">
        <f t="shared" si="0"/>
        <v>-11551</v>
      </c>
      <c r="S43" s="2"/>
      <c r="T43" s="25">
        <v>228.3</v>
      </c>
      <c r="V43" s="100">
        <f t="shared" si="1"/>
        <v>11536</v>
      </c>
      <c r="W43">
        <f t="shared" si="2"/>
        <v>0</v>
      </c>
      <c r="X43">
        <f t="shared" si="3"/>
        <v>0</v>
      </c>
    </row>
    <row r="44" spans="1:24" ht="18.75" customHeight="1" x14ac:dyDescent="0.3">
      <c r="A44" s="31">
        <v>15300</v>
      </c>
      <c r="B44" s="35">
        <v>-45.299999999999955</v>
      </c>
      <c r="C44" s="36">
        <v>696.90000000000009</v>
      </c>
      <c r="D44" s="36">
        <v>742.2</v>
      </c>
      <c r="E44" s="2"/>
      <c r="F44" s="2"/>
      <c r="G44" s="2"/>
      <c r="H44" s="2"/>
      <c r="I44" s="2"/>
      <c r="J44" s="109">
        <v>7002</v>
      </c>
      <c r="K44" s="110">
        <v>33</v>
      </c>
      <c r="L44" s="2"/>
      <c r="M44" s="2"/>
      <c r="N44" s="31">
        <v>11800</v>
      </c>
      <c r="O44" s="35">
        <v>-25.799999999999955</v>
      </c>
      <c r="P44" s="36">
        <v>1246.2</v>
      </c>
      <c r="Q44" s="37">
        <v>1272</v>
      </c>
      <c r="R44" s="2">
        <f t="shared" si="0"/>
        <v>-7002</v>
      </c>
      <c r="S44" s="2"/>
      <c r="T44" s="25">
        <v>1272</v>
      </c>
      <c r="V44" s="100">
        <f t="shared" si="1"/>
        <v>6969</v>
      </c>
      <c r="W44">
        <f t="shared" si="2"/>
        <v>0</v>
      </c>
      <c r="X44">
        <f t="shared" si="3"/>
        <v>0</v>
      </c>
    </row>
    <row r="45" spans="1:24" ht="18.75" customHeight="1" x14ac:dyDescent="0.3">
      <c r="A45" s="31">
        <v>15250</v>
      </c>
      <c r="B45" s="35">
        <v>2</v>
      </c>
      <c r="C45" s="36">
        <v>44.400000000000006</v>
      </c>
      <c r="D45" s="36">
        <v>42.400000000000006</v>
      </c>
      <c r="E45" s="2"/>
      <c r="F45" s="2"/>
      <c r="G45" s="2"/>
      <c r="H45" s="2"/>
      <c r="I45" s="2"/>
      <c r="J45" s="109">
        <v>445</v>
      </c>
      <c r="K45" s="110">
        <v>1</v>
      </c>
      <c r="L45" s="2"/>
      <c r="M45" s="2"/>
      <c r="N45" s="31">
        <v>11750</v>
      </c>
      <c r="O45" s="35">
        <v>-0.5</v>
      </c>
      <c r="P45" s="36">
        <v>642.40000000000009</v>
      </c>
      <c r="Q45" s="37">
        <v>642.90000000000009</v>
      </c>
      <c r="R45" s="2">
        <f t="shared" si="0"/>
        <v>-445</v>
      </c>
      <c r="S45" s="2"/>
      <c r="T45" s="25">
        <v>642.90000000000009</v>
      </c>
      <c r="V45" s="100">
        <f t="shared" si="1"/>
        <v>444</v>
      </c>
      <c r="W45">
        <f t="shared" si="2"/>
        <v>0</v>
      </c>
      <c r="X45">
        <f t="shared" si="3"/>
        <v>0</v>
      </c>
    </row>
    <row r="46" spans="1:24" ht="18.75" customHeight="1" x14ac:dyDescent="0.3">
      <c r="A46" s="31">
        <v>15200</v>
      </c>
      <c r="B46" s="35">
        <v>8.4000000000000341</v>
      </c>
      <c r="C46" s="36">
        <v>406.40000000000003</v>
      </c>
      <c r="D46" s="36">
        <v>398</v>
      </c>
      <c r="E46" s="2"/>
      <c r="F46" s="2"/>
      <c r="G46" s="2"/>
      <c r="H46" s="2"/>
      <c r="I46" s="2"/>
      <c r="J46" s="109">
        <v>4173</v>
      </c>
      <c r="K46" s="110">
        <v>109</v>
      </c>
      <c r="L46" s="2"/>
      <c r="M46" s="2"/>
      <c r="N46" s="31">
        <v>11700</v>
      </c>
      <c r="O46" s="35">
        <v>18.900000000000091</v>
      </c>
      <c r="P46" s="36">
        <v>705.40000000000009</v>
      </c>
      <c r="Q46" s="37">
        <v>686.5</v>
      </c>
      <c r="R46" s="2">
        <f t="shared" si="0"/>
        <v>-4173</v>
      </c>
      <c r="S46" s="2"/>
      <c r="T46" s="25">
        <v>686.5</v>
      </c>
      <c r="V46" s="100">
        <f t="shared" si="1"/>
        <v>4064</v>
      </c>
      <c r="W46">
        <f t="shared" si="2"/>
        <v>0</v>
      </c>
      <c r="X46">
        <f t="shared" si="3"/>
        <v>0</v>
      </c>
    </row>
    <row r="47" spans="1:24" ht="18.75" customHeight="1" x14ac:dyDescent="0.3">
      <c r="A47" s="31">
        <v>15150</v>
      </c>
      <c r="B47" s="35">
        <v>1.2999999999999972</v>
      </c>
      <c r="C47" s="36">
        <v>36.6</v>
      </c>
      <c r="D47" s="36">
        <v>35.300000000000004</v>
      </c>
      <c r="E47" s="2"/>
      <c r="F47" s="2"/>
      <c r="G47" s="2"/>
      <c r="H47" s="2"/>
      <c r="I47" s="2"/>
      <c r="J47" s="109">
        <v>366</v>
      </c>
      <c r="K47" s="110">
        <v>0</v>
      </c>
      <c r="L47" s="2"/>
      <c r="M47" s="2"/>
      <c r="N47" s="31">
        <v>11650</v>
      </c>
      <c r="O47" s="35">
        <v>0.39999999999999858</v>
      </c>
      <c r="P47" s="36">
        <v>18.8</v>
      </c>
      <c r="Q47" s="37">
        <v>18.400000000000002</v>
      </c>
      <c r="R47" s="2">
        <f t="shared" si="0"/>
        <v>-366</v>
      </c>
      <c r="S47" s="2"/>
      <c r="T47" s="25">
        <v>18.400000000000002</v>
      </c>
      <c r="V47" s="100">
        <f t="shared" si="1"/>
        <v>366</v>
      </c>
      <c r="W47">
        <f t="shared" si="2"/>
        <v>0</v>
      </c>
      <c r="X47">
        <f t="shared" si="3"/>
        <v>0</v>
      </c>
    </row>
    <row r="48" spans="1:24" ht="18.75" customHeight="1" x14ac:dyDescent="0.3">
      <c r="A48" s="31">
        <v>15100</v>
      </c>
      <c r="B48" s="35">
        <v>5.0999999999999943</v>
      </c>
      <c r="C48" s="36">
        <v>140.4</v>
      </c>
      <c r="D48" s="36">
        <v>135.30000000000001</v>
      </c>
      <c r="E48" s="2"/>
      <c r="F48" s="2"/>
      <c r="G48" s="2"/>
      <c r="H48" s="2"/>
      <c r="I48" s="2"/>
      <c r="J48" s="109">
        <v>1462</v>
      </c>
      <c r="K48" s="110">
        <v>58</v>
      </c>
      <c r="L48" s="2"/>
      <c r="M48" s="2"/>
      <c r="N48" s="31">
        <v>11600</v>
      </c>
      <c r="O48" s="35">
        <v>57.099999999999909</v>
      </c>
      <c r="P48" s="36">
        <v>1220.8</v>
      </c>
      <c r="Q48" s="37">
        <v>1163.7</v>
      </c>
      <c r="R48" s="2">
        <f t="shared" si="0"/>
        <v>-1462</v>
      </c>
      <c r="S48" s="2"/>
      <c r="T48" s="25">
        <v>1163.7</v>
      </c>
      <c r="V48" s="100">
        <f t="shared" si="1"/>
        <v>1404</v>
      </c>
      <c r="W48">
        <f t="shared" si="2"/>
        <v>0</v>
      </c>
      <c r="X48">
        <f t="shared" si="3"/>
        <v>0</v>
      </c>
    </row>
    <row r="49" spans="1:24" ht="18.75" customHeight="1" x14ac:dyDescent="0.3">
      <c r="A49" s="31">
        <v>15050</v>
      </c>
      <c r="B49" s="35">
        <v>2.5</v>
      </c>
      <c r="C49" s="36">
        <v>47.2</v>
      </c>
      <c r="D49" s="36">
        <v>44.7</v>
      </c>
      <c r="E49" s="2"/>
      <c r="F49" s="2"/>
      <c r="G49" s="2"/>
      <c r="H49" s="2"/>
      <c r="I49" s="2"/>
      <c r="J49" s="109">
        <v>474</v>
      </c>
      <c r="K49" s="110">
        <v>2</v>
      </c>
      <c r="L49" s="2"/>
      <c r="M49" s="2"/>
      <c r="N49" s="31">
        <v>11550</v>
      </c>
      <c r="O49" s="35">
        <v>0</v>
      </c>
      <c r="P49" s="36">
        <v>358.8</v>
      </c>
      <c r="Q49" s="37">
        <v>358.8</v>
      </c>
      <c r="R49" s="2">
        <f t="shared" si="0"/>
        <v>-474</v>
      </c>
      <c r="S49" s="2"/>
      <c r="T49" s="25">
        <v>358.8</v>
      </c>
      <c r="V49" s="100">
        <f t="shared" si="1"/>
        <v>472</v>
      </c>
      <c r="W49">
        <f t="shared" si="2"/>
        <v>0</v>
      </c>
      <c r="X49">
        <f t="shared" si="3"/>
        <v>0</v>
      </c>
    </row>
    <row r="50" spans="1:24" ht="18.75" customHeight="1" thickBot="1" x14ac:dyDescent="0.35">
      <c r="A50" s="31">
        <v>15000</v>
      </c>
      <c r="B50" s="35">
        <v>95.399999999999977</v>
      </c>
      <c r="C50" s="40">
        <v>427</v>
      </c>
      <c r="D50" s="40">
        <v>331.6</v>
      </c>
      <c r="E50" s="2"/>
      <c r="F50" s="2"/>
      <c r="G50" s="2"/>
      <c r="H50" s="2"/>
      <c r="I50" s="2"/>
      <c r="J50" s="109">
        <v>4377</v>
      </c>
      <c r="K50" s="110">
        <v>107</v>
      </c>
      <c r="L50" s="2"/>
      <c r="M50" s="2"/>
      <c r="N50" s="38">
        <v>11500</v>
      </c>
      <c r="O50" s="35">
        <v>41.400000000000091</v>
      </c>
      <c r="P50" s="36">
        <v>1775.1000000000001</v>
      </c>
      <c r="Q50" s="41">
        <v>1733.7</v>
      </c>
      <c r="R50" s="2">
        <f t="shared" si="0"/>
        <v>-4377</v>
      </c>
      <c r="S50" s="2"/>
      <c r="T50" s="25">
        <v>1733.7</v>
      </c>
      <c r="V50" s="100">
        <f t="shared" si="1"/>
        <v>4270</v>
      </c>
      <c r="W50">
        <f t="shared" si="2"/>
        <v>0</v>
      </c>
      <c r="X50">
        <f t="shared" si="3"/>
        <v>0</v>
      </c>
    </row>
    <row r="51" spans="1:24" ht="28.5" customHeight="1" thickBot="1" x14ac:dyDescent="0.35">
      <c r="A51" s="149"/>
      <c r="B51" s="3" t="s">
        <v>190</v>
      </c>
      <c r="C51" s="2"/>
      <c r="D51" s="2"/>
      <c r="E51" s="2"/>
      <c r="F51" s="2"/>
      <c r="G51" s="2"/>
      <c r="H51" s="2"/>
      <c r="I51" s="2"/>
      <c r="J51" s="2"/>
      <c r="K51" s="2"/>
      <c r="L51" s="2"/>
      <c r="M51" s="2"/>
      <c r="N51" s="2"/>
      <c r="O51" s="44"/>
      <c r="P51" s="44"/>
      <c r="Q51" s="44"/>
      <c r="R51" s="2"/>
      <c r="S51" s="2"/>
    </row>
    <row r="52" spans="1:24" ht="60.75" customHeight="1" thickBot="1" x14ac:dyDescent="0.3">
      <c r="A52" s="149"/>
      <c r="B52" s="162" t="s">
        <v>39</v>
      </c>
      <c r="C52" s="163"/>
      <c r="D52" s="164"/>
      <c r="E52" s="2"/>
      <c r="F52" s="113" t="e">
        <f>ROUND(Ueberhaenge!G6,0)</f>
        <v>#VALUE!</v>
      </c>
      <c r="G52" s="114" t="s">
        <v>192</v>
      </c>
      <c r="H52" s="2"/>
      <c r="I52" s="73" t="s">
        <v>147</v>
      </c>
      <c r="J52" s="104">
        <f>SUM(J10:J50)</f>
        <v>78797</v>
      </c>
      <c r="K52" s="104">
        <f>SUM(K10:K50)</f>
        <v>66771</v>
      </c>
      <c r="L52" s="2"/>
      <c r="M52" s="2"/>
      <c r="N52" s="2"/>
      <c r="O52" s="162" t="s">
        <v>38</v>
      </c>
      <c r="P52" s="163"/>
      <c r="Q52" s="164"/>
      <c r="R52" s="2"/>
      <c r="S52" s="2"/>
    </row>
    <row r="53" spans="1:24" x14ac:dyDescent="0.25">
      <c r="A53" s="21"/>
      <c r="B53" s="2"/>
      <c r="C53" s="2"/>
      <c r="D53" s="2"/>
      <c r="E53" s="2"/>
      <c r="F53" s="2"/>
      <c r="G53" s="2"/>
      <c r="H53" s="2"/>
      <c r="I53" s="2"/>
      <c r="J53" s="2"/>
      <c r="K53" s="2"/>
      <c r="L53" s="2"/>
      <c r="M53" s="2"/>
      <c r="N53" s="2"/>
      <c r="O53" s="2"/>
      <c r="P53" s="2"/>
      <c r="Q53" s="2"/>
      <c r="R53" s="2"/>
      <c r="S53" s="2"/>
    </row>
    <row r="54" spans="1:24" ht="18.75" x14ac:dyDescent="0.3">
      <c r="A54" s="42" t="s">
        <v>36</v>
      </c>
      <c r="B54" s="42"/>
      <c r="C54" s="42"/>
      <c r="D54" s="42"/>
      <c r="E54" s="28"/>
      <c r="F54" s="28"/>
      <c r="G54" s="28" t="str">
        <f>Infos!B33</f>
        <v>2023-10+2023-11</v>
      </c>
      <c r="H54" s="28"/>
      <c r="I54" s="2"/>
      <c r="J54" s="2"/>
      <c r="K54" s="2"/>
      <c r="L54" s="2"/>
      <c r="M54" s="2"/>
      <c r="N54" s="42" t="s">
        <v>36</v>
      </c>
      <c r="O54" s="42"/>
      <c r="P54" s="42"/>
      <c r="Q54" s="42"/>
      <c r="R54" s="2"/>
      <c r="S54" s="2"/>
    </row>
    <row r="55" spans="1:24" ht="18.75" x14ac:dyDescent="0.3">
      <c r="A55" s="43" t="s">
        <v>37</v>
      </c>
      <c r="B55" s="43"/>
      <c r="C55" s="43"/>
      <c r="D55" s="43"/>
      <c r="E55" s="28"/>
      <c r="F55" s="28"/>
      <c r="G55" t="str">
        <f>Infos!B32</f>
        <v>2023-11</v>
      </c>
      <c r="H55" s="28"/>
      <c r="I55" s="71" t="s">
        <v>141</v>
      </c>
      <c r="J55" s="2"/>
      <c r="K55" s="2"/>
      <c r="L55" s="2"/>
      <c r="M55" s="2"/>
      <c r="N55" s="43" t="s">
        <v>37</v>
      </c>
      <c r="O55" s="43"/>
      <c r="P55" s="43"/>
      <c r="Q55" s="43"/>
      <c r="R55" s="2"/>
      <c r="S55" s="2"/>
    </row>
    <row r="56" spans="1:24" x14ac:dyDescent="0.25">
      <c r="A56" s="28"/>
      <c r="B56" s="28"/>
      <c r="C56" s="28"/>
      <c r="D56" s="28"/>
      <c r="E56" s="28"/>
      <c r="F56" s="28"/>
      <c r="G56" s="28"/>
      <c r="H56" s="28"/>
      <c r="I56" s="2"/>
      <c r="J56" s="2"/>
      <c r="K56" s="2"/>
      <c r="L56" s="2"/>
      <c r="M56" s="2"/>
      <c r="N56" s="2"/>
      <c r="O56" s="2"/>
      <c r="P56" s="2"/>
      <c r="Q56" s="2"/>
      <c r="R56" s="2"/>
      <c r="S56" s="2"/>
    </row>
    <row r="57" spans="1:24" ht="117.75" customHeight="1" x14ac:dyDescent="0.25">
      <c r="A57" s="180" t="s">
        <v>105</v>
      </c>
      <c r="B57" s="181"/>
      <c r="C57" s="181"/>
      <c r="D57" s="181"/>
      <c r="E57" s="181"/>
      <c r="F57" s="181"/>
      <c r="G57" s="181"/>
      <c r="H57" s="181"/>
      <c r="I57" s="181"/>
      <c r="J57" s="2"/>
      <c r="K57" s="2"/>
      <c r="L57" s="2"/>
      <c r="M57" s="2"/>
      <c r="N57" s="161" t="s">
        <v>43</v>
      </c>
      <c r="O57" s="161"/>
      <c r="P57" s="161"/>
      <c r="Q57" s="161"/>
      <c r="R57" s="2"/>
      <c r="S57" s="2"/>
    </row>
    <row r="58" spans="1:24" x14ac:dyDescent="0.25">
      <c r="A58" s="28"/>
      <c r="B58" s="28"/>
      <c r="C58" s="28"/>
      <c r="D58" s="28"/>
      <c r="E58" s="28"/>
      <c r="F58" s="28"/>
      <c r="G58" s="28"/>
      <c r="H58" s="28"/>
      <c r="I58" s="2"/>
      <c r="J58" s="2"/>
      <c r="K58" s="2"/>
      <c r="L58" s="2"/>
      <c r="M58" s="2"/>
      <c r="N58" s="2"/>
      <c r="O58" s="2"/>
      <c r="P58" s="2"/>
      <c r="Q58" s="2"/>
      <c r="R58" s="2"/>
      <c r="S58" s="2"/>
    </row>
    <row r="59" spans="1:24" x14ac:dyDescent="0.25">
      <c r="A59" s="28"/>
      <c r="B59" s="28"/>
      <c r="C59" s="28"/>
      <c r="D59" s="28"/>
      <c r="E59" s="28"/>
      <c r="F59" s="28"/>
      <c r="G59" s="28"/>
      <c r="H59" s="28"/>
      <c r="I59" s="2"/>
      <c r="J59" s="2"/>
      <c r="K59" s="2"/>
      <c r="L59" s="2"/>
      <c r="M59" s="2"/>
      <c r="N59" s="2"/>
      <c r="O59" s="2"/>
      <c r="P59" s="2"/>
      <c r="Q59" s="2"/>
      <c r="R59" s="2"/>
      <c r="S59" s="2"/>
    </row>
    <row r="60" spans="1:24" x14ac:dyDescent="0.25">
      <c r="A60" s="28"/>
      <c r="B60" s="28"/>
      <c r="C60" s="28"/>
      <c r="D60" s="28"/>
      <c r="E60" s="28"/>
      <c r="F60" s="28"/>
      <c r="G60" s="28"/>
      <c r="H60" s="28"/>
      <c r="I60" s="2"/>
      <c r="J60" s="2"/>
      <c r="K60" s="2"/>
      <c r="L60" s="2"/>
      <c r="M60" s="2"/>
      <c r="N60" s="2"/>
      <c r="O60" s="2"/>
      <c r="P60" s="2"/>
      <c r="Q60" s="2"/>
      <c r="R60" s="2"/>
      <c r="S60" s="2"/>
    </row>
    <row r="61" spans="1:24" x14ac:dyDescent="0.25">
      <c r="A61" s="28"/>
      <c r="B61" s="28"/>
      <c r="C61" s="28"/>
      <c r="D61" s="28"/>
      <c r="E61" s="28"/>
      <c r="F61" s="28"/>
      <c r="G61" s="28"/>
      <c r="H61" s="28"/>
      <c r="I61" s="2"/>
      <c r="J61" s="2"/>
      <c r="K61" s="2"/>
      <c r="L61" s="2"/>
      <c r="M61" s="2"/>
      <c r="N61" s="2"/>
      <c r="O61" s="2"/>
      <c r="P61" s="2"/>
      <c r="Q61" s="2"/>
      <c r="R61" s="2"/>
      <c r="S61" s="2"/>
    </row>
    <row r="62" spans="1:24" x14ac:dyDescent="0.25">
      <c r="A62" s="28"/>
      <c r="B62" s="28"/>
      <c r="C62" s="28"/>
      <c r="D62" s="28"/>
      <c r="E62" s="28"/>
      <c r="F62" s="28"/>
      <c r="G62" s="28"/>
      <c r="H62" s="28"/>
      <c r="I62" s="2"/>
      <c r="J62" s="2"/>
      <c r="K62" s="2"/>
      <c r="L62" s="2"/>
      <c r="M62" s="2"/>
      <c r="N62" s="2"/>
      <c r="O62" s="2"/>
      <c r="P62" s="2"/>
      <c r="Q62" s="2"/>
      <c r="R62" s="2"/>
      <c r="S62" s="2"/>
    </row>
    <row r="63" spans="1:24" x14ac:dyDescent="0.25">
      <c r="A63" s="28"/>
      <c r="B63" s="28"/>
      <c r="C63" s="28"/>
      <c r="D63" s="28"/>
      <c r="E63" s="28"/>
      <c r="F63" s="28"/>
      <c r="G63" s="28"/>
      <c r="H63" s="28"/>
      <c r="I63" s="2"/>
      <c r="J63" s="2"/>
      <c r="K63" s="2"/>
      <c r="L63" s="2"/>
      <c r="M63" s="2"/>
      <c r="N63" s="2"/>
      <c r="O63" s="2"/>
      <c r="P63" s="2"/>
      <c r="Q63" s="2"/>
      <c r="R63" s="2"/>
      <c r="S63" s="2"/>
    </row>
    <row r="64" spans="1:24"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4">
    <mergeCell ref="S1:T1"/>
    <mergeCell ref="B52:D52"/>
    <mergeCell ref="O52:Q52"/>
    <mergeCell ref="A57:I57"/>
    <mergeCell ref="N57:Q57"/>
    <mergeCell ref="J8:K8"/>
    <mergeCell ref="A1:F1"/>
    <mergeCell ref="G1:H1"/>
    <mergeCell ref="A6:I6"/>
    <mergeCell ref="N6:Q7"/>
    <mergeCell ref="A7:A9"/>
    <mergeCell ref="B7:D8"/>
    <mergeCell ref="O8:Q8"/>
    <mergeCell ref="J7:K7"/>
  </mergeCells>
  <conditionalFormatting sqref="C10:C50">
    <cfRule type="cellIs" dxfId="47" priority="34" operator="lessThan">
      <formula>0</formula>
    </cfRule>
    <cfRule type="cellIs" dxfId="46" priority="35" operator="greaterThan">
      <formula>0</formula>
    </cfRule>
  </conditionalFormatting>
  <conditionalFormatting sqref="P10:Q50">
    <cfRule type="cellIs" dxfId="45" priority="32" operator="lessThan">
      <formula>0</formula>
    </cfRule>
    <cfRule type="cellIs" dxfId="44" priority="33" operator="greaterThan">
      <formula>0</formula>
    </cfRule>
  </conditionalFormatting>
  <conditionalFormatting sqref="B10:B50">
    <cfRule type="colorScale" priority="31">
      <colorScale>
        <cfvo type="num" val="-100"/>
        <cfvo type="num" val="0"/>
        <cfvo type="num" val="100"/>
        <color rgb="FFF8696B"/>
        <color rgb="FFFCFCFF"/>
        <color rgb="FF5A8AC6"/>
      </colorScale>
    </cfRule>
  </conditionalFormatting>
  <conditionalFormatting sqref="O10:O50">
    <cfRule type="colorScale" priority="30">
      <colorScale>
        <cfvo type="num" val="-100"/>
        <cfvo type="num" val="0"/>
        <cfvo type="num" val="100"/>
        <color rgb="FFF8696B"/>
        <color rgb="FFFCFCFF"/>
        <color rgb="FF5A8AC6"/>
      </colorScale>
    </cfRule>
  </conditionalFormatting>
  <conditionalFormatting sqref="F3">
    <cfRule type="cellIs" dxfId="43" priority="28" operator="lessThan">
      <formula>0.55</formula>
    </cfRule>
    <cfRule type="cellIs" dxfId="42" priority="29" operator="greaterThan">
      <formula>0.6</formula>
    </cfRule>
  </conditionalFormatting>
  <conditionalFormatting sqref="D10:D50">
    <cfRule type="cellIs" dxfId="41" priority="26" operator="lessThan">
      <formula>0</formula>
    </cfRule>
    <cfRule type="cellIs" dxfId="40" priority="27" operator="greaterThan">
      <formula>0</formula>
    </cfRule>
  </conditionalFormatting>
  <conditionalFormatting sqref="A10">
    <cfRule type="expression" dxfId="39" priority="6">
      <formula>$X10&gt;0.1</formula>
    </cfRule>
  </conditionalFormatting>
  <conditionalFormatting sqref="A11:A50">
    <cfRule type="expression" dxfId="38" priority="4">
      <formula>$X11&gt;0.1</formula>
    </cfRule>
  </conditionalFormatting>
  <conditionalFormatting sqref="I10:J50">
    <cfRule type="dataBar" priority="3">
      <dataBar>
        <cfvo type="min"/>
        <cfvo type="formula" val="$S$9"/>
        <color theme="4" tint="-0.249977111117893"/>
      </dataBar>
      <extLst>
        <ext xmlns:x14="http://schemas.microsoft.com/office/spreadsheetml/2009/9/main" uri="{B025F937-C7B1-47D3-B67F-A62EFF666E3E}">
          <x14:id>{065502A1-C6A4-489B-B299-260D2F2D0913}</x14:id>
        </ext>
      </extLst>
    </cfRule>
  </conditionalFormatting>
  <conditionalFormatting sqref="K10:K50">
    <cfRule type="dataBar" priority="2">
      <dataBar>
        <cfvo type="min"/>
        <cfvo type="formula" val="$S$9"/>
        <color rgb="FF63C384"/>
      </dataBar>
      <extLst>
        <ext xmlns:x14="http://schemas.microsoft.com/office/spreadsheetml/2009/9/main" uri="{B025F937-C7B1-47D3-B67F-A62EFF666E3E}">
          <x14:id>{4850A8D8-0229-4CA3-B53C-B38C8D2DCF17}</x14:id>
        </ext>
      </extLst>
    </cfRule>
  </conditionalFormatting>
  <conditionalFormatting sqref="H3:I3">
    <cfRule type="expression" dxfId="37" priority="1">
      <formula>$F$3&gt;0.9</formula>
    </cfRule>
  </conditionalFormatting>
  <pageMargins left="0.70866141732283472" right="0.70866141732283472" top="0.59055118110236227" bottom="0.39370078740157483" header="0.31496062992125984" footer="0.31496062992125984"/>
  <pageSetup paperSize="9" scale="61" fitToHeight="0" orientation="portrait" r:id="rId1"/>
  <rowBreaks count="2" manualBreakCount="2">
    <brk id="55" max="10" man="1"/>
    <brk id="60" max="10" man="1"/>
  </rowBreaks>
  <drawing r:id="rId2"/>
  <extLst>
    <ext xmlns:x14="http://schemas.microsoft.com/office/spreadsheetml/2009/9/main" uri="{78C0D931-6437-407d-A8EE-F0AAD7539E65}">
      <x14:conditionalFormattings>
        <x14:conditionalFormatting xmlns:xm="http://schemas.microsoft.com/office/excel/2006/main">
          <x14:cfRule type="dataBar" id="{065502A1-C6A4-489B-B299-260D2F2D0913}">
            <x14:dataBar minLength="0" maxLength="100" border="1" direction="rightToLeft" negativeBarBorderColorSameAsPositive="0">
              <x14:cfvo type="autoMin"/>
              <x14:cfvo type="formula">
                <xm:f>$S$9</xm:f>
              </x14:cfvo>
              <x14:borderColor rgb="FF638EC6"/>
              <x14:negativeFillColor rgb="FFFF0000"/>
              <x14:negativeBorderColor rgb="FFFF0000"/>
              <x14:axisColor rgb="FF000000"/>
            </x14:dataBar>
          </x14:cfRule>
          <xm:sqref>I10:J50</xm:sqref>
        </x14:conditionalFormatting>
        <x14:conditionalFormatting xmlns:xm="http://schemas.microsoft.com/office/excel/2006/main">
          <x14:cfRule type="dataBar" id="{4850A8D8-0229-4CA3-B53C-B38C8D2DCF17}">
            <x14:dataBar minLength="0" maxLength="100" border="1" negativeBarBorderColorSameAsPositive="0">
              <x14:cfvo type="autoMin"/>
              <x14:cfvo type="formula">
                <xm:f>$S$9</xm:f>
              </x14:cfvo>
              <x14:borderColor rgb="FF63C384"/>
              <x14:negativeFillColor rgb="FFFF0000"/>
              <x14:negativeBorderColor rgb="FFFF0000"/>
              <x14:axisColor rgb="FF000000"/>
            </x14:dataBar>
          </x14:cfRule>
          <xm:sqref>K10:K50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0592-FA81-4A27-9003-070CE5ADDC7F}">
  <sheetPr codeName="Tabelle29">
    <pageSetUpPr fitToPage="1"/>
  </sheetPr>
  <dimension ref="A1:V200"/>
  <sheetViews>
    <sheetView view="pageBreakPreview" topLeftCell="A41" zoomScale="60" zoomScaleNormal="70" workbookViewId="0">
      <selection sqref="A1:J55"/>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3.140625" customWidth="1"/>
    <col min="17" max="17" width="13.5703125" customWidth="1"/>
  </cols>
  <sheetData>
    <row r="1" spans="1:22" ht="65.25" customHeight="1" x14ac:dyDescent="0.25">
      <c r="A1" s="168" t="s">
        <v>42</v>
      </c>
      <c r="B1" s="169"/>
      <c r="C1" s="169"/>
      <c r="D1" s="169"/>
      <c r="E1" s="169"/>
      <c r="F1" s="169"/>
      <c r="G1" s="170">
        <f>Ueberhaenge!G1</f>
        <v>45188</v>
      </c>
      <c r="H1" s="171"/>
      <c r="I1" s="54"/>
    </row>
    <row r="2" spans="1:22" x14ac:dyDescent="0.25">
      <c r="A2" s="52"/>
      <c r="B2" s="45"/>
      <c r="C2" s="45"/>
      <c r="D2" s="45"/>
      <c r="E2" s="45"/>
      <c r="F2" s="45"/>
      <c r="G2" s="45"/>
      <c r="H2" s="45"/>
      <c r="I2" s="45"/>
    </row>
    <row r="3" spans="1:22" ht="18.75" x14ac:dyDescent="0.3">
      <c r="A3" s="25" t="s">
        <v>35</v>
      </c>
      <c r="C3" s="27">
        <f>Ueberhaenge!G2</f>
        <v>31</v>
      </c>
      <c r="D3" s="45"/>
      <c r="E3" s="53" t="s">
        <v>40</v>
      </c>
      <c r="F3" s="55">
        <f>Summery!F3</f>
        <v>0.5</v>
      </c>
      <c r="G3" s="45"/>
      <c r="H3" s="56" t="str">
        <f>IF(Infos!T34="klein","Heute kleiner Verfall","Heute großer Verfall")</f>
        <v>Heute kleiner Verfall</v>
      </c>
      <c r="I3" s="56"/>
    </row>
    <row r="4" spans="1:22" x14ac:dyDescent="0.25">
      <c r="A4" s="21"/>
      <c r="B4" s="2"/>
      <c r="C4" s="2"/>
      <c r="D4" s="2"/>
      <c r="E4" s="2"/>
      <c r="F4" s="2"/>
      <c r="G4" s="2"/>
      <c r="H4" s="2"/>
      <c r="I4" s="45"/>
      <c r="J4" s="2"/>
      <c r="K4" s="2"/>
      <c r="L4" s="2"/>
      <c r="M4" s="2"/>
      <c r="N4" s="2"/>
      <c r="O4" s="2"/>
      <c r="P4" s="2"/>
      <c r="Q4" s="2"/>
      <c r="R4" s="2"/>
      <c r="S4" s="2"/>
    </row>
    <row r="5" spans="1:22" ht="5.25" customHeight="1" x14ac:dyDescent="0.25">
      <c r="A5" s="21"/>
      <c r="B5" s="2"/>
      <c r="C5" s="2"/>
      <c r="D5" s="2"/>
      <c r="E5" s="2"/>
      <c r="F5" s="2"/>
      <c r="G5" s="2"/>
      <c r="H5" s="2"/>
      <c r="I5" s="2"/>
      <c r="J5" s="2"/>
      <c r="K5" s="2"/>
      <c r="L5" s="2"/>
      <c r="M5" s="2"/>
      <c r="N5" s="2"/>
      <c r="O5" s="2"/>
      <c r="P5" s="2"/>
      <c r="Q5" s="2"/>
      <c r="R5" s="2"/>
      <c r="S5" s="2"/>
    </row>
    <row r="6" spans="1:22" ht="50.25" customHeight="1" thickBot="1" x14ac:dyDescent="0.3">
      <c r="A6" s="172" t="s">
        <v>41</v>
      </c>
      <c r="B6" s="173"/>
      <c r="C6" s="173"/>
      <c r="D6" s="173"/>
      <c r="E6" s="173"/>
      <c r="F6" s="173"/>
      <c r="G6" s="173"/>
      <c r="H6" s="173"/>
      <c r="I6" s="173"/>
      <c r="J6" s="2"/>
      <c r="K6" s="2"/>
      <c r="L6" s="2"/>
      <c r="M6" s="2"/>
      <c r="N6" s="179"/>
      <c r="O6" s="179"/>
      <c r="P6" s="179"/>
      <c r="Q6" s="179"/>
      <c r="R6" s="2"/>
      <c r="S6" s="2"/>
    </row>
    <row r="7" spans="1:22" ht="32.25" customHeight="1" thickBot="1" x14ac:dyDescent="0.55000000000000004">
      <c r="A7" s="176" t="s">
        <v>3</v>
      </c>
      <c r="B7" s="174" t="str">
        <f xml:space="preserve"> "Front: " &amp; Ueberhaenge!D8</f>
        <v>Front: 2023-10</v>
      </c>
      <c r="C7" s="174"/>
      <c r="D7" s="174"/>
      <c r="E7" s="26"/>
      <c r="F7" s="26"/>
      <c r="G7" s="26"/>
      <c r="H7" s="45"/>
      <c r="J7" s="2"/>
      <c r="K7" s="2"/>
      <c r="L7" s="2"/>
      <c r="M7" s="2"/>
      <c r="N7" s="179"/>
      <c r="O7" s="179"/>
      <c r="P7" s="179"/>
      <c r="Q7" s="179"/>
      <c r="R7" s="51"/>
      <c r="S7" s="51"/>
      <c r="T7" s="50"/>
      <c r="U7" s="50"/>
      <c r="V7" s="50"/>
    </row>
    <row r="8" spans="1:22" ht="21.75" thickBot="1" x14ac:dyDescent="0.4">
      <c r="A8" s="177"/>
      <c r="B8" s="175"/>
      <c r="C8" s="175"/>
      <c r="D8" s="175"/>
      <c r="E8" s="22"/>
      <c r="I8" s="2"/>
      <c r="J8" s="2"/>
      <c r="K8" s="2"/>
      <c r="L8" s="2"/>
      <c r="M8" s="2"/>
      <c r="N8" s="48"/>
      <c r="O8" s="165"/>
      <c r="P8" s="166"/>
      <c r="Q8" s="167"/>
      <c r="R8" s="2"/>
      <c r="S8" s="2"/>
    </row>
    <row r="9" spans="1:22" ht="19.5" thickBot="1" x14ac:dyDescent="0.35">
      <c r="A9" s="178"/>
      <c r="B9" s="47" t="s">
        <v>34</v>
      </c>
      <c r="C9" s="46">
        <f>Ueberhaenge!G5</f>
        <v>45188</v>
      </c>
      <c r="D9" s="46">
        <f>IF(WEEKDAY(C9,2)=1,C9-3,C9-1)</f>
        <v>45187</v>
      </c>
      <c r="E9" s="22"/>
      <c r="I9" s="2"/>
      <c r="J9" s="2"/>
      <c r="K9" s="2"/>
      <c r="L9" s="2"/>
      <c r="M9" s="2"/>
      <c r="N9" s="49"/>
      <c r="O9" s="24"/>
      <c r="P9" s="23"/>
      <c r="Q9" s="23"/>
      <c r="R9" s="2"/>
      <c r="S9" s="2"/>
    </row>
    <row r="10" spans="1:22" ht="18.75" x14ac:dyDescent="0.3">
      <c r="A10" s="31">
        <f>Summery!A10</f>
        <v>17000</v>
      </c>
      <c r="B10" s="32">
        <f>Summery!B10</f>
        <v>-0.79999999999999716</v>
      </c>
      <c r="C10" s="33">
        <f>Summery!C10</f>
        <v>-115.5</v>
      </c>
      <c r="D10" s="34">
        <f>Summery!D10</f>
        <v>-114.7</v>
      </c>
      <c r="E10" s="2"/>
      <c r="F10" s="2"/>
      <c r="G10" s="2"/>
      <c r="H10" s="2"/>
      <c r="I10" s="2"/>
      <c r="J10" s="2"/>
      <c r="K10" s="2"/>
      <c r="L10" s="2"/>
      <c r="M10" s="2"/>
      <c r="N10" s="31"/>
      <c r="O10" s="35"/>
      <c r="P10" s="36"/>
      <c r="Q10" s="37"/>
      <c r="R10" s="2"/>
      <c r="S10" s="2"/>
      <c r="T10" s="25"/>
    </row>
    <row r="11" spans="1:22" ht="18.75" x14ac:dyDescent="0.3">
      <c r="A11" s="31">
        <f>Summery!A11</f>
        <v>16950</v>
      </c>
      <c r="B11" s="35">
        <f>Summery!B11</f>
        <v>9.9999999999997868E-2</v>
      </c>
      <c r="C11" s="36">
        <f>Summery!C11</f>
        <v>-23.900000000000002</v>
      </c>
      <c r="D11" s="37">
        <f>Summery!D11</f>
        <v>-24</v>
      </c>
      <c r="E11" s="2"/>
      <c r="F11" s="2"/>
      <c r="G11" s="2"/>
      <c r="H11" s="2"/>
      <c r="I11" s="2"/>
      <c r="J11" s="2"/>
      <c r="K11" s="2"/>
      <c r="L11" s="2"/>
      <c r="M11" s="2"/>
      <c r="N11" s="31"/>
      <c r="O11" s="35"/>
      <c r="P11" s="36"/>
      <c r="Q11" s="37"/>
      <c r="R11" s="2"/>
      <c r="S11" s="2"/>
      <c r="T11" s="25"/>
    </row>
    <row r="12" spans="1:22" ht="18.75" x14ac:dyDescent="0.3">
      <c r="A12" s="31">
        <f>Summery!A12</f>
        <v>16900</v>
      </c>
      <c r="B12" s="35">
        <f>Summery!B12</f>
        <v>3.2000000000000028</v>
      </c>
      <c r="C12" s="36">
        <f>Summery!C12</f>
        <v>-119</v>
      </c>
      <c r="D12" s="37">
        <f>Summery!D12</f>
        <v>-122.2</v>
      </c>
      <c r="E12" s="2"/>
      <c r="F12" s="2"/>
      <c r="G12" s="2"/>
      <c r="H12" s="2"/>
      <c r="I12" s="2"/>
      <c r="J12" s="2"/>
      <c r="K12" s="2"/>
      <c r="L12" s="2"/>
      <c r="M12" s="2"/>
      <c r="N12" s="31"/>
      <c r="O12" s="35"/>
      <c r="P12" s="36"/>
      <c r="Q12" s="37"/>
      <c r="R12" s="2"/>
      <c r="S12" s="2"/>
      <c r="T12" s="25"/>
    </row>
    <row r="13" spans="1:22" ht="18.75" x14ac:dyDescent="0.3">
      <c r="A13" s="31">
        <f>Summery!A13</f>
        <v>16850</v>
      </c>
      <c r="B13" s="35">
        <f>Summery!B13</f>
        <v>-1.3000000000000007</v>
      </c>
      <c r="C13" s="36">
        <f>Summery!C13</f>
        <v>-9.6000000000000014</v>
      </c>
      <c r="D13" s="37">
        <f>Summery!D13</f>
        <v>-8.3000000000000007</v>
      </c>
      <c r="E13" s="2"/>
      <c r="F13" s="2"/>
      <c r="G13" s="2"/>
      <c r="H13" s="2"/>
      <c r="I13" s="2"/>
      <c r="J13" s="2"/>
      <c r="K13" s="2"/>
      <c r="L13" s="2"/>
      <c r="M13" s="2"/>
      <c r="N13" s="31"/>
      <c r="O13" s="35"/>
      <c r="P13" s="36"/>
      <c r="Q13" s="37"/>
      <c r="R13" s="2"/>
      <c r="S13" s="2"/>
      <c r="T13" s="25"/>
    </row>
    <row r="14" spans="1:22" ht="18.75" x14ac:dyDescent="0.3">
      <c r="A14" s="31">
        <f>Summery!A14</f>
        <v>16800</v>
      </c>
      <c r="B14" s="35">
        <f>Summery!B14</f>
        <v>-116.80000000000007</v>
      </c>
      <c r="C14" s="36">
        <f>Summery!C14</f>
        <v>-851.90000000000009</v>
      </c>
      <c r="D14" s="37">
        <f>Summery!D14</f>
        <v>-735.1</v>
      </c>
      <c r="E14" s="2"/>
      <c r="F14" s="2"/>
      <c r="G14" s="2"/>
      <c r="H14" s="2"/>
      <c r="I14" s="2"/>
      <c r="J14" s="2"/>
      <c r="K14" s="2"/>
      <c r="L14" s="2"/>
      <c r="M14" s="2"/>
      <c r="N14" s="31"/>
      <c r="O14" s="35"/>
      <c r="P14" s="36"/>
      <c r="Q14" s="37"/>
      <c r="R14" s="2"/>
      <c r="S14" s="2"/>
      <c r="T14" s="25"/>
    </row>
    <row r="15" spans="1:22" ht="18.75" x14ac:dyDescent="0.3">
      <c r="A15" s="31">
        <f>Summery!A15</f>
        <v>16750</v>
      </c>
      <c r="B15" s="35">
        <f>Summery!B15</f>
        <v>-8.4000000000000057</v>
      </c>
      <c r="C15" s="36">
        <f>Summery!C15</f>
        <v>-46.300000000000004</v>
      </c>
      <c r="D15" s="37">
        <f>Summery!D15</f>
        <v>-37.9</v>
      </c>
      <c r="E15" s="2"/>
      <c r="F15" s="2"/>
      <c r="G15" s="2"/>
      <c r="H15" s="2"/>
      <c r="I15" s="2"/>
      <c r="J15" s="2"/>
      <c r="K15" s="2"/>
      <c r="L15" s="2"/>
      <c r="M15" s="2"/>
      <c r="N15" s="31"/>
      <c r="O15" s="35"/>
      <c r="P15" s="36"/>
      <c r="Q15" s="37"/>
      <c r="R15" s="2"/>
      <c r="S15" s="2"/>
      <c r="T15" s="25"/>
    </row>
    <row r="16" spans="1:22" ht="18.75" x14ac:dyDescent="0.3">
      <c r="A16" s="31">
        <f>Summery!A16</f>
        <v>16700</v>
      </c>
      <c r="B16" s="35">
        <f>Summery!B16</f>
        <v>-24.299999999999997</v>
      </c>
      <c r="C16" s="36">
        <f>Summery!C16</f>
        <v>-117.7</v>
      </c>
      <c r="D16" s="37">
        <f>Summery!D16</f>
        <v>-93.4</v>
      </c>
      <c r="E16" s="2"/>
      <c r="F16" s="2"/>
      <c r="G16" s="2"/>
      <c r="H16" s="2"/>
      <c r="I16" s="2"/>
      <c r="J16" s="2"/>
      <c r="K16" s="2"/>
      <c r="L16" s="2"/>
      <c r="M16" s="2"/>
      <c r="N16" s="31"/>
      <c r="O16" s="35"/>
      <c r="P16" s="36"/>
      <c r="Q16" s="37"/>
      <c r="R16" s="2"/>
      <c r="S16" s="2"/>
      <c r="T16" s="25"/>
    </row>
    <row r="17" spans="1:20" ht="18.75" x14ac:dyDescent="0.3">
      <c r="A17" s="31">
        <f>Summery!A17</f>
        <v>16650</v>
      </c>
      <c r="B17" s="35">
        <f>Summery!B17</f>
        <v>-0.89999999999999858</v>
      </c>
      <c r="C17" s="36">
        <f>Summery!C17</f>
        <v>-27.6</v>
      </c>
      <c r="D17" s="37">
        <f>Summery!D17</f>
        <v>-26.700000000000003</v>
      </c>
      <c r="E17" s="2"/>
      <c r="F17" s="2"/>
      <c r="G17" s="2"/>
      <c r="H17" s="2"/>
      <c r="I17" s="2"/>
      <c r="J17" s="2"/>
      <c r="K17" s="2"/>
      <c r="L17" s="2"/>
      <c r="M17" s="2"/>
      <c r="N17" s="31"/>
      <c r="O17" s="35"/>
      <c r="P17" s="36"/>
      <c r="Q17" s="37"/>
      <c r="R17" s="2"/>
      <c r="S17" s="2"/>
      <c r="T17" s="25"/>
    </row>
    <row r="18" spans="1:20" ht="18.75" x14ac:dyDescent="0.3">
      <c r="A18" s="31">
        <f>Summery!A18</f>
        <v>16600</v>
      </c>
      <c r="B18" s="35">
        <f>Summery!B18</f>
        <v>-35</v>
      </c>
      <c r="C18" s="36">
        <f>Summery!C18</f>
        <v>-184.8</v>
      </c>
      <c r="D18" s="37">
        <f>Summery!D18</f>
        <v>-149.80000000000001</v>
      </c>
      <c r="E18" s="2"/>
      <c r="F18" s="2"/>
      <c r="G18" s="2"/>
      <c r="H18" s="2"/>
      <c r="I18" s="2"/>
      <c r="J18" s="2"/>
      <c r="K18" s="2"/>
      <c r="L18" s="2"/>
      <c r="M18" s="2"/>
      <c r="N18" s="31"/>
      <c r="O18" s="35"/>
      <c r="P18" s="36"/>
      <c r="Q18" s="37"/>
      <c r="R18" s="2"/>
      <c r="S18" s="2"/>
      <c r="T18" s="25"/>
    </row>
    <row r="19" spans="1:20" ht="18.75" x14ac:dyDescent="0.3">
      <c r="A19" s="31">
        <f>Summery!A19</f>
        <v>16550</v>
      </c>
      <c r="B19" s="35">
        <f>Summery!B19</f>
        <v>-1.7000000000000028</v>
      </c>
      <c r="C19" s="36">
        <f>Summery!C19</f>
        <v>-39.6</v>
      </c>
      <c r="D19" s="37">
        <f>Summery!D19</f>
        <v>-37.9</v>
      </c>
      <c r="E19" s="2"/>
      <c r="F19" s="2"/>
      <c r="G19" s="2"/>
      <c r="H19" s="2"/>
      <c r="I19" s="2"/>
      <c r="J19" s="2"/>
      <c r="K19" s="2"/>
      <c r="L19" s="2"/>
      <c r="M19" s="2"/>
      <c r="N19" s="31"/>
      <c r="O19" s="35"/>
      <c r="P19" s="36"/>
      <c r="Q19" s="37"/>
      <c r="R19" s="2"/>
      <c r="S19" s="2"/>
      <c r="T19" s="25"/>
    </row>
    <row r="20" spans="1:20" ht="18.75" x14ac:dyDescent="0.3">
      <c r="A20" s="31">
        <f>Summery!A20</f>
        <v>16500</v>
      </c>
      <c r="B20" s="35">
        <f>Summery!B20</f>
        <v>-1747.8000000000002</v>
      </c>
      <c r="C20" s="36">
        <f>Summery!C20</f>
        <v>-1924.3000000000002</v>
      </c>
      <c r="D20" s="37">
        <f>Summery!D20</f>
        <v>-176.5</v>
      </c>
      <c r="E20" s="2"/>
      <c r="F20" s="2"/>
      <c r="G20" s="2"/>
      <c r="H20" s="2"/>
      <c r="I20" s="2"/>
      <c r="J20" s="2"/>
      <c r="K20" s="2"/>
      <c r="L20" s="2"/>
      <c r="M20" s="2"/>
      <c r="N20" s="31"/>
      <c r="O20" s="35"/>
      <c r="P20" s="36"/>
      <c r="Q20" s="37"/>
      <c r="R20" s="2"/>
      <c r="S20" s="2"/>
      <c r="T20" s="25"/>
    </row>
    <row r="21" spans="1:20" ht="18.75" x14ac:dyDescent="0.3">
      <c r="A21" s="31">
        <f>Summery!A21</f>
        <v>16450</v>
      </c>
      <c r="B21" s="35">
        <f>Summery!B21</f>
        <v>-7.7999999999999972</v>
      </c>
      <c r="C21" s="36">
        <f>Summery!C21</f>
        <v>-47.5</v>
      </c>
      <c r="D21" s="37">
        <f>Summery!D21</f>
        <v>-39.700000000000003</v>
      </c>
      <c r="E21" s="2"/>
      <c r="F21" s="2"/>
      <c r="G21" s="2"/>
      <c r="H21" s="2"/>
      <c r="I21" s="2"/>
      <c r="J21" s="2"/>
      <c r="K21" s="2"/>
      <c r="L21" s="2"/>
      <c r="M21" s="2"/>
      <c r="N21" s="31"/>
      <c r="O21" s="35"/>
      <c r="P21" s="36"/>
      <c r="Q21" s="37"/>
      <c r="R21" s="2"/>
      <c r="S21" s="2"/>
      <c r="T21" s="25"/>
    </row>
    <row r="22" spans="1:20" ht="18.75" x14ac:dyDescent="0.3">
      <c r="A22" s="31">
        <f>Summery!A22</f>
        <v>16400</v>
      </c>
      <c r="B22" s="35">
        <f>Summery!B22</f>
        <v>-17.200000000000045</v>
      </c>
      <c r="C22" s="36">
        <f>Summery!C22</f>
        <v>-626.30000000000007</v>
      </c>
      <c r="D22" s="37">
        <f>Summery!D22</f>
        <v>-609.1</v>
      </c>
      <c r="E22" s="2"/>
      <c r="F22" s="2"/>
      <c r="G22" s="2"/>
      <c r="H22" s="2"/>
      <c r="I22" s="2"/>
      <c r="J22" s="2"/>
      <c r="K22" s="2"/>
      <c r="L22" s="2"/>
      <c r="M22" s="2"/>
      <c r="N22" s="31"/>
      <c r="O22" s="35"/>
      <c r="P22" s="36"/>
      <c r="Q22" s="37"/>
      <c r="R22" s="2"/>
      <c r="S22" s="2"/>
      <c r="T22" s="25"/>
    </row>
    <row r="23" spans="1:20" ht="18.75" x14ac:dyDescent="0.3">
      <c r="A23" s="31">
        <f>Summery!A23</f>
        <v>16350</v>
      </c>
      <c r="B23" s="35">
        <f>Summery!B23</f>
        <v>4.3000000000000043</v>
      </c>
      <c r="C23" s="36">
        <f>Summery!C23</f>
        <v>-42.5</v>
      </c>
      <c r="D23" s="37">
        <f>Summery!D23</f>
        <v>-46.800000000000004</v>
      </c>
      <c r="E23" s="2"/>
      <c r="F23" s="2"/>
      <c r="G23" s="2"/>
      <c r="H23" s="2"/>
      <c r="I23" s="2"/>
      <c r="J23" s="2"/>
      <c r="K23" s="2"/>
      <c r="L23" s="2"/>
      <c r="M23" s="2"/>
      <c r="N23" s="31"/>
      <c r="O23" s="35"/>
      <c r="P23" s="36"/>
      <c r="Q23" s="37"/>
      <c r="R23" s="2"/>
      <c r="S23" s="2"/>
      <c r="T23" s="25"/>
    </row>
    <row r="24" spans="1:20" ht="18.75" x14ac:dyDescent="0.3">
      <c r="A24" s="31">
        <f>Summery!A24</f>
        <v>16300</v>
      </c>
      <c r="B24" s="35">
        <f>Summery!B24</f>
        <v>-19.900000000000006</v>
      </c>
      <c r="C24" s="36">
        <f>Summery!C24</f>
        <v>-225.70000000000002</v>
      </c>
      <c r="D24" s="37">
        <f>Summery!D24</f>
        <v>-205.8</v>
      </c>
      <c r="E24" s="2"/>
      <c r="F24" s="2"/>
      <c r="G24" s="2"/>
      <c r="H24" s="2"/>
      <c r="I24" s="2"/>
      <c r="J24" s="2"/>
      <c r="K24" s="2"/>
      <c r="L24" s="2"/>
      <c r="M24" s="2"/>
      <c r="N24" s="31"/>
      <c r="O24" s="35"/>
      <c r="P24" s="36"/>
      <c r="Q24" s="37"/>
      <c r="R24" s="2"/>
      <c r="S24" s="2"/>
      <c r="T24" s="25"/>
    </row>
    <row r="25" spans="1:20" ht="18.75" x14ac:dyDescent="0.3">
      <c r="A25" s="31">
        <f>Summery!A25</f>
        <v>16250</v>
      </c>
      <c r="B25" s="35">
        <f>Summery!B25</f>
        <v>-9.9999999999994316E-2</v>
      </c>
      <c r="C25" s="36">
        <f>Summery!C25</f>
        <v>-93.5</v>
      </c>
      <c r="D25" s="37">
        <f>Summery!D25</f>
        <v>-93.4</v>
      </c>
      <c r="E25" s="2"/>
      <c r="F25" s="2"/>
      <c r="G25" s="2"/>
      <c r="H25" s="2"/>
      <c r="I25" s="2"/>
      <c r="J25" s="2"/>
      <c r="K25" s="2"/>
      <c r="L25" s="2"/>
      <c r="M25" s="2"/>
      <c r="N25" s="31"/>
      <c r="O25" s="35"/>
      <c r="P25" s="36"/>
      <c r="Q25" s="37"/>
      <c r="R25" s="2"/>
      <c r="S25" s="2"/>
      <c r="T25" s="25"/>
    </row>
    <row r="26" spans="1:20" ht="18.75" x14ac:dyDescent="0.3">
      <c r="A26" s="31">
        <f>Summery!A26</f>
        <v>16200</v>
      </c>
      <c r="B26" s="35">
        <f>Summery!B26</f>
        <v>-177.7</v>
      </c>
      <c r="C26" s="36">
        <f>Summery!C26</f>
        <v>-352.8</v>
      </c>
      <c r="D26" s="37">
        <f>Summery!D26</f>
        <v>-175.10000000000002</v>
      </c>
      <c r="E26" s="2"/>
      <c r="F26" s="2"/>
      <c r="G26" s="2"/>
      <c r="H26" s="2"/>
      <c r="I26" s="2"/>
      <c r="J26" s="2"/>
      <c r="K26" s="2"/>
      <c r="L26" s="2"/>
      <c r="M26" s="2"/>
      <c r="N26" s="31"/>
      <c r="O26" s="35"/>
      <c r="P26" s="36"/>
      <c r="Q26" s="37"/>
      <c r="R26" s="2"/>
      <c r="S26" s="2"/>
      <c r="T26" s="25"/>
    </row>
    <row r="27" spans="1:20" ht="18.75" x14ac:dyDescent="0.3">
      <c r="A27" s="31">
        <f>Summery!A27</f>
        <v>16150</v>
      </c>
      <c r="B27" s="35">
        <f>Summery!B27</f>
        <v>5.4000000000000021</v>
      </c>
      <c r="C27" s="36">
        <f>Summery!C27</f>
        <v>34.700000000000003</v>
      </c>
      <c r="D27" s="37">
        <f>Summery!D27</f>
        <v>29.3</v>
      </c>
      <c r="E27" s="2"/>
      <c r="F27" s="2"/>
      <c r="G27" s="2"/>
      <c r="H27" s="2"/>
      <c r="I27" s="2"/>
      <c r="J27" s="2"/>
      <c r="K27" s="2"/>
      <c r="L27" s="2"/>
      <c r="M27" s="2"/>
      <c r="N27" s="31"/>
      <c r="O27" s="35"/>
      <c r="P27" s="36"/>
      <c r="Q27" s="37"/>
      <c r="R27" s="2"/>
      <c r="S27" s="2"/>
      <c r="T27" s="25"/>
    </row>
    <row r="28" spans="1:20" ht="18.75" x14ac:dyDescent="0.3">
      <c r="A28" s="31">
        <f>Summery!A28</f>
        <v>16100</v>
      </c>
      <c r="B28" s="35">
        <f>Summery!B28</f>
        <v>1.2000000000000011</v>
      </c>
      <c r="C28" s="36">
        <f>Summery!C28</f>
        <v>-10.4</v>
      </c>
      <c r="D28" s="37">
        <f>Summery!D28</f>
        <v>-11.600000000000001</v>
      </c>
      <c r="E28" s="2"/>
      <c r="F28" s="2"/>
      <c r="G28" s="2"/>
      <c r="H28" s="2"/>
      <c r="I28" s="2"/>
      <c r="J28" s="2"/>
      <c r="K28" s="2"/>
      <c r="L28" s="2"/>
      <c r="M28" s="2"/>
      <c r="N28" s="31"/>
      <c r="O28" s="35"/>
      <c r="P28" s="36"/>
      <c r="Q28" s="37"/>
      <c r="R28" s="2"/>
      <c r="S28" s="2"/>
      <c r="T28" s="25"/>
    </row>
    <row r="29" spans="1:20" ht="18.75" x14ac:dyDescent="0.3">
      <c r="A29" s="31">
        <f>Summery!A29</f>
        <v>16050</v>
      </c>
      <c r="B29" s="35">
        <f>Summery!B29</f>
        <v>17.500000000000004</v>
      </c>
      <c r="C29" s="36">
        <f>Summery!C29</f>
        <v>-25.400000000000002</v>
      </c>
      <c r="D29" s="37">
        <f>Summery!D29</f>
        <v>-42.900000000000006</v>
      </c>
      <c r="E29" s="2"/>
      <c r="F29" s="2"/>
      <c r="G29" s="2"/>
      <c r="H29" s="2"/>
      <c r="I29" s="2"/>
      <c r="J29" s="2"/>
      <c r="K29" s="2"/>
      <c r="L29" s="2"/>
      <c r="M29" s="2"/>
      <c r="N29" s="31"/>
      <c r="O29" s="35"/>
      <c r="P29" s="36"/>
      <c r="Q29" s="37"/>
      <c r="R29" s="2"/>
      <c r="S29" s="2"/>
      <c r="T29" s="25"/>
    </row>
    <row r="30" spans="1:20" ht="18.75" x14ac:dyDescent="0.3">
      <c r="A30" s="31">
        <f>Summery!A30</f>
        <v>16000</v>
      </c>
      <c r="B30" s="35">
        <f>Summery!B30</f>
        <v>23.4</v>
      </c>
      <c r="C30" s="36">
        <f>Summery!C30</f>
        <v>-3.4000000000000004</v>
      </c>
      <c r="D30" s="37">
        <f>Summery!D30</f>
        <v>-26.8</v>
      </c>
      <c r="E30" s="2"/>
      <c r="F30" s="2"/>
      <c r="G30" s="2"/>
      <c r="H30" s="2"/>
      <c r="I30" s="2"/>
      <c r="J30" s="2"/>
      <c r="K30" s="2"/>
      <c r="L30" s="2"/>
      <c r="M30" s="2"/>
      <c r="N30" s="31"/>
      <c r="O30" s="35"/>
      <c r="P30" s="36"/>
      <c r="Q30" s="37"/>
      <c r="R30" s="2"/>
      <c r="S30" s="2"/>
      <c r="T30" s="25"/>
    </row>
    <row r="31" spans="1:20" ht="18.75" x14ac:dyDescent="0.3">
      <c r="A31" s="31">
        <f>Summery!A31</f>
        <v>15950</v>
      </c>
      <c r="B31" s="35">
        <f>Summery!B31</f>
        <v>-3.7999999999999972</v>
      </c>
      <c r="C31" s="36">
        <f>Summery!C31</f>
        <v>32.800000000000004</v>
      </c>
      <c r="D31" s="37">
        <f>Summery!D31</f>
        <v>36.6</v>
      </c>
      <c r="E31" s="2"/>
      <c r="F31" s="2"/>
      <c r="G31" s="2"/>
      <c r="H31" s="2"/>
      <c r="I31" s="2"/>
      <c r="J31" s="2"/>
      <c r="K31" s="2"/>
      <c r="L31" s="2"/>
      <c r="M31" s="2"/>
      <c r="N31" s="31"/>
      <c r="O31" s="35"/>
      <c r="P31" s="36"/>
      <c r="Q31" s="37"/>
      <c r="R31" s="2"/>
      <c r="S31" s="2"/>
      <c r="T31" s="25"/>
    </row>
    <row r="32" spans="1:20" ht="18.75" x14ac:dyDescent="0.3">
      <c r="A32" s="31">
        <f>Summery!A32</f>
        <v>15900</v>
      </c>
      <c r="B32" s="35">
        <f>Summery!B32</f>
        <v>-5.5</v>
      </c>
      <c r="C32" s="36">
        <f>Summery!C32</f>
        <v>212.4</v>
      </c>
      <c r="D32" s="37">
        <f>Summery!D32</f>
        <v>217.9</v>
      </c>
      <c r="E32" s="2"/>
      <c r="F32" s="2"/>
      <c r="G32" s="2"/>
      <c r="H32" s="2"/>
      <c r="I32" s="2"/>
      <c r="J32" s="2"/>
      <c r="K32" s="2"/>
      <c r="L32" s="2"/>
      <c r="M32" s="2"/>
      <c r="N32" s="31"/>
      <c r="O32" s="35"/>
      <c r="P32" s="36"/>
      <c r="Q32" s="37"/>
      <c r="R32" s="2"/>
      <c r="S32" s="2"/>
      <c r="T32" s="25"/>
    </row>
    <row r="33" spans="1:20" ht="18.75" x14ac:dyDescent="0.3">
      <c r="A33" s="31">
        <f>Summery!A33</f>
        <v>15850</v>
      </c>
      <c r="B33" s="35">
        <f>Summery!B33</f>
        <v>0.30000000000001137</v>
      </c>
      <c r="C33" s="36">
        <f>Summery!C33</f>
        <v>146.70000000000002</v>
      </c>
      <c r="D33" s="37">
        <f>Summery!D33</f>
        <v>146.4</v>
      </c>
      <c r="E33" s="2"/>
      <c r="F33" s="2"/>
      <c r="G33" s="2"/>
      <c r="H33" s="2"/>
      <c r="I33" s="2"/>
      <c r="J33" s="2"/>
      <c r="K33" s="2"/>
      <c r="L33" s="2"/>
      <c r="M33" s="2"/>
      <c r="N33" s="31"/>
      <c r="O33" s="35"/>
      <c r="P33" s="36"/>
      <c r="Q33" s="37"/>
      <c r="R33" s="2"/>
      <c r="S33" s="2"/>
      <c r="T33" s="25"/>
    </row>
    <row r="34" spans="1:20" ht="18.75" x14ac:dyDescent="0.3">
      <c r="A34" s="31">
        <f>Summery!A34</f>
        <v>15800</v>
      </c>
      <c r="B34" s="35">
        <f>Summery!B34</f>
        <v>-6.5</v>
      </c>
      <c r="C34" s="36">
        <f>Summery!C34</f>
        <v>114.4</v>
      </c>
      <c r="D34" s="37">
        <f>Summery!D34</f>
        <v>120.9</v>
      </c>
      <c r="E34" s="2"/>
      <c r="F34" s="2"/>
      <c r="G34" s="2"/>
      <c r="H34" s="2"/>
      <c r="I34" s="2"/>
      <c r="J34" s="2"/>
      <c r="K34" s="2"/>
      <c r="L34" s="2"/>
      <c r="M34" s="2"/>
      <c r="N34" s="31"/>
      <c r="O34" s="35"/>
      <c r="P34" s="36"/>
      <c r="Q34" s="37"/>
      <c r="R34" s="2"/>
      <c r="S34" s="2"/>
      <c r="T34" s="25"/>
    </row>
    <row r="35" spans="1:20" ht="18.75" x14ac:dyDescent="0.3">
      <c r="A35" s="31">
        <f>Summery!A35</f>
        <v>15750</v>
      </c>
      <c r="B35" s="35">
        <f>Summery!B35</f>
        <v>1.4000000000000057</v>
      </c>
      <c r="C35" s="36">
        <f>Summery!C35</f>
        <v>-106.4</v>
      </c>
      <c r="D35" s="37">
        <f>Summery!D35</f>
        <v>-107.80000000000001</v>
      </c>
      <c r="E35" s="2"/>
      <c r="F35" s="2"/>
      <c r="G35" s="2"/>
      <c r="H35" s="2"/>
      <c r="I35" s="2"/>
      <c r="J35" s="2"/>
      <c r="K35" s="2"/>
      <c r="L35" s="2"/>
      <c r="M35" s="2"/>
      <c r="N35" s="31"/>
      <c r="O35" s="35"/>
      <c r="P35" s="36"/>
      <c r="Q35" s="37"/>
      <c r="R35" s="2"/>
      <c r="S35" s="2"/>
      <c r="T35" s="25"/>
    </row>
    <row r="36" spans="1:20" ht="18.75" x14ac:dyDescent="0.3">
      <c r="A36" s="31">
        <f>Summery!A36</f>
        <v>15700</v>
      </c>
      <c r="B36" s="35">
        <f>Summery!B36</f>
        <v>62.700000000000045</v>
      </c>
      <c r="C36" s="36">
        <f>Summery!C36</f>
        <v>1796.4</v>
      </c>
      <c r="D36" s="37">
        <f>Summery!D36</f>
        <v>1733.7</v>
      </c>
      <c r="E36" s="2"/>
      <c r="F36" s="2"/>
      <c r="G36" s="2"/>
      <c r="H36" s="2"/>
      <c r="I36" s="2"/>
      <c r="J36" s="2"/>
      <c r="K36" s="2"/>
      <c r="L36" s="2"/>
      <c r="M36" s="2"/>
      <c r="N36" s="31"/>
      <c r="O36" s="35"/>
      <c r="P36" s="36"/>
      <c r="Q36" s="37"/>
      <c r="R36" s="2"/>
      <c r="S36" s="2"/>
      <c r="T36" s="25"/>
    </row>
    <row r="37" spans="1:20" ht="18.75" x14ac:dyDescent="0.3">
      <c r="A37" s="31">
        <f>Summery!A37</f>
        <v>15650</v>
      </c>
      <c r="B37" s="35">
        <f>Summery!B37</f>
        <v>-6.9000000000000057</v>
      </c>
      <c r="C37" s="36">
        <f>Summery!C37</f>
        <v>101</v>
      </c>
      <c r="D37" s="37">
        <f>Summery!D37</f>
        <v>107.9</v>
      </c>
      <c r="E37" s="2"/>
      <c r="F37" s="2"/>
      <c r="G37" s="2"/>
      <c r="H37" s="2"/>
      <c r="I37" s="2"/>
      <c r="J37" s="2"/>
      <c r="K37" s="2"/>
      <c r="L37" s="2"/>
      <c r="M37" s="2"/>
      <c r="N37" s="31"/>
      <c r="O37" s="35"/>
      <c r="P37" s="36"/>
      <c r="Q37" s="37"/>
      <c r="R37" s="2"/>
      <c r="S37" s="2"/>
      <c r="T37" s="25"/>
    </row>
    <row r="38" spans="1:20" ht="18.75" x14ac:dyDescent="0.3">
      <c r="A38" s="31">
        <f>Summery!A38</f>
        <v>15600</v>
      </c>
      <c r="B38" s="35">
        <f>Summery!B38</f>
        <v>63.900000000000034</v>
      </c>
      <c r="C38" s="36">
        <f>Summery!C38</f>
        <v>299.90000000000003</v>
      </c>
      <c r="D38" s="37">
        <f>Summery!D38</f>
        <v>236</v>
      </c>
      <c r="E38" s="2"/>
      <c r="F38" s="2"/>
      <c r="G38" s="2"/>
      <c r="H38" s="2"/>
      <c r="I38" s="2"/>
      <c r="J38" s="2"/>
      <c r="K38" s="2"/>
      <c r="L38" s="2"/>
      <c r="M38" s="2"/>
      <c r="N38" s="31"/>
      <c r="O38" s="35"/>
      <c r="P38" s="36"/>
      <c r="Q38" s="37"/>
      <c r="R38" s="2"/>
      <c r="S38" s="2"/>
      <c r="T38" s="25"/>
    </row>
    <row r="39" spans="1:20" ht="18.75" x14ac:dyDescent="0.3">
      <c r="A39" s="31">
        <f>Summery!A39</f>
        <v>15550</v>
      </c>
      <c r="B39" s="35">
        <f>Summery!B39</f>
        <v>39.800000000000004</v>
      </c>
      <c r="C39" s="36">
        <f>Summery!C39</f>
        <v>49.7</v>
      </c>
      <c r="D39" s="37">
        <f>Summery!D39</f>
        <v>9.9</v>
      </c>
      <c r="E39" s="2"/>
      <c r="F39" s="2"/>
      <c r="G39" s="2"/>
      <c r="H39" s="2"/>
      <c r="I39" s="2"/>
      <c r="J39" s="2"/>
      <c r="K39" s="2"/>
      <c r="L39" s="2"/>
      <c r="M39" s="2"/>
      <c r="N39" s="31"/>
      <c r="O39" s="35"/>
      <c r="P39" s="36"/>
      <c r="Q39" s="37"/>
      <c r="R39" s="2"/>
      <c r="S39" s="2"/>
      <c r="T39" s="25"/>
    </row>
    <row r="40" spans="1:20" ht="18.75" x14ac:dyDescent="0.3">
      <c r="A40" s="31">
        <f>Summery!A40</f>
        <v>15500</v>
      </c>
      <c r="B40" s="35">
        <f>Summery!B40</f>
        <v>3.1999999999999886</v>
      </c>
      <c r="C40" s="36">
        <f>Summery!C40</f>
        <v>183.3</v>
      </c>
      <c r="D40" s="37">
        <f>Summery!D40</f>
        <v>180.10000000000002</v>
      </c>
      <c r="E40" s="2"/>
      <c r="F40" s="2"/>
      <c r="G40" s="2"/>
      <c r="H40" s="2"/>
      <c r="I40" s="2"/>
      <c r="J40" s="2"/>
      <c r="K40" s="2"/>
      <c r="L40" s="2"/>
      <c r="M40" s="2"/>
      <c r="N40" s="31"/>
      <c r="O40" s="35"/>
      <c r="P40" s="36"/>
      <c r="Q40" s="37"/>
      <c r="R40" s="2"/>
      <c r="S40" s="2"/>
      <c r="T40" s="25"/>
    </row>
    <row r="41" spans="1:20" ht="18.75" x14ac:dyDescent="0.3">
      <c r="A41" s="31">
        <f>Summery!A41</f>
        <v>15450</v>
      </c>
      <c r="B41" s="35">
        <f>Summery!B41</f>
        <v>3.5</v>
      </c>
      <c r="C41" s="36">
        <f>Summery!C41</f>
        <v>39.5</v>
      </c>
      <c r="D41" s="37">
        <f>Summery!D41</f>
        <v>36</v>
      </c>
      <c r="E41" s="2"/>
      <c r="F41" s="2"/>
      <c r="G41" s="2"/>
      <c r="H41" s="2"/>
      <c r="I41" s="2"/>
      <c r="J41" s="2"/>
      <c r="K41" s="2"/>
      <c r="L41" s="2"/>
      <c r="M41" s="2"/>
      <c r="N41" s="31"/>
      <c r="O41" s="35"/>
      <c r="P41" s="36"/>
      <c r="Q41" s="37"/>
      <c r="R41" s="2"/>
      <c r="S41" s="2"/>
      <c r="T41" s="25"/>
    </row>
    <row r="42" spans="1:20" ht="18.75" x14ac:dyDescent="0.3">
      <c r="A42" s="31">
        <f>Summery!A42</f>
        <v>15400</v>
      </c>
      <c r="B42" s="35">
        <f>Summery!B42</f>
        <v>22.5</v>
      </c>
      <c r="C42" s="36">
        <f>Summery!C42</f>
        <v>233.4</v>
      </c>
      <c r="D42" s="37">
        <f>Summery!D42</f>
        <v>210.9</v>
      </c>
      <c r="E42" s="2"/>
      <c r="F42" s="2"/>
      <c r="G42" s="2"/>
      <c r="H42" s="2"/>
      <c r="I42" s="2"/>
      <c r="J42" s="2"/>
      <c r="K42" s="2"/>
      <c r="L42" s="2"/>
      <c r="M42" s="2"/>
      <c r="N42" s="31"/>
      <c r="O42" s="35"/>
      <c r="P42" s="36"/>
      <c r="Q42" s="37"/>
      <c r="R42" s="2"/>
      <c r="S42" s="2"/>
      <c r="T42" s="25"/>
    </row>
    <row r="43" spans="1:20" ht="18.75" x14ac:dyDescent="0.3">
      <c r="A43" s="31">
        <f>Summery!A43</f>
        <v>15350</v>
      </c>
      <c r="B43" s="35">
        <f>Summery!B43</f>
        <v>3</v>
      </c>
      <c r="C43" s="36">
        <f>Summery!C43</f>
        <v>1153.6000000000001</v>
      </c>
      <c r="D43" s="37">
        <f>Summery!D43</f>
        <v>1150.6000000000001</v>
      </c>
      <c r="E43" s="2"/>
      <c r="F43" s="2"/>
      <c r="G43" s="2"/>
      <c r="H43" s="2"/>
      <c r="I43" s="2"/>
      <c r="J43" s="2"/>
      <c r="K43" s="2"/>
      <c r="L43" s="2"/>
      <c r="M43" s="2"/>
      <c r="N43" s="31"/>
      <c r="O43" s="35"/>
      <c r="P43" s="36"/>
      <c r="Q43" s="37"/>
      <c r="R43" s="2"/>
      <c r="S43" s="2"/>
      <c r="T43" s="25"/>
    </row>
    <row r="44" spans="1:20" ht="18.75" x14ac:dyDescent="0.3">
      <c r="A44" s="31">
        <f>Summery!A44</f>
        <v>15300</v>
      </c>
      <c r="B44" s="35">
        <f>Summery!B44</f>
        <v>-45.299999999999955</v>
      </c>
      <c r="C44" s="36">
        <f>Summery!C44</f>
        <v>696.90000000000009</v>
      </c>
      <c r="D44" s="37">
        <f>Summery!D44</f>
        <v>742.2</v>
      </c>
      <c r="E44" s="2"/>
      <c r="F44" s="2"/>
      <c r="G44" s="2"/>
      <c r="H44" s="2"/>
      <c r="I44" s="2"/>
      <c r="J44" s="2"/>
      <c r="K44" s="2"/>
      <c r="L44" s="2"/>
      <c r="M44" s="2"/>
      <c r="N44" s="31"/>
      <c r="O44" s="35"/>
      <c r="P44" s="36"/>
      <c r="Q44" s="37"/>
      <c r="R44" s="2"/>
      <c r="S44" s="2"/>
      <c r="T44" s="25"/>
    </row>
    <row r="45" spans="1:20" ht="18.75" x14ac:dyDescent="0.3">
      <c r="A45" s="31">
        <f>Summery!A45</f>
        <v>15250</v>
      </c>
      <c r="B45" s="35">
        <f>Summery!B45</f>
        <v>2</v>
      </c>
      <c r="C45" s="36">
        <f>Summery!C45</f>
        <v>44.400000000000006</v>
      </c>
      <c r="D45" s="37">
        <f>Summery!D45</f>
        <v>42.400000000000006</v>
      </c>
      <c r="E45" s="2"/>
      <c r="F45" s="2"/>
      <c r="G45" s="2"/>
      <c r="H45" s="2"/>
      <c r="I45" s="2"/>
      <c r="J45" s="2"/>
      <c r="K45" s="2"/>
      <c r="L45" s="2"/>
      <c r="M45" s="2"/>
      <c r="N45" s="31"/>
      <c r="O45" s="35"/>
      <c r="P45" s="36"/>
      <c r="Q45" s="37"/>
      <c r="R45" s="2"/>
      <c r="S45" s="2"/>
      <c r="T45" s="25"/>
    </row>
    <row r="46" spans="1:20" ht="18.75" x14ac:dyDescent="0.3">
      <c r="A46" s="31">
        <f>Summery!A46</f>
        <v>15200</v>
      </c>
      <c r="B46" s="35">
        <f>Summery!B46</f>
        <v>8.4000000000000341</v>
      </c>
      <c r="C46" s="36">
        <f>Summery!C46</f>
        <v>406.40000000000003</v>
      </c>
      <c r="D46" s="37">
        <f>Summery!D46</f>
        <v>398</v>
      </c>
      <c r="E46" s="2"/>
      <c r="F46" s="2"/>
      <c r="G46" s="2"/>
      <c r="H46" s="2"/>
      <c r="I46" s="2"/>
      <c r="J46" s="2"/>
      <c r="K46" s="2"/>
      <c r="L46" s="2"/>
      <c r="M46" s="2"/>
      <c r="N46" s="31"/>
      <c r="O46" s="35"/>
      <c r="P46" s="36"/>
      <c r="Q46" s="37"/>
      <c r="R46" s="2"/>
      <c r="S46" s="2"/>
      <c r="T46" s="25"/>
    </row>
    <row r="47" spans="1:20" ht="18.75" x14ac:dyDescent="0.3">
      <c r="A47" s="31">
        <f>Summery!A47</f>
        <v>15150</v>
      </c>
      <c r="B47" s="35">
        <f>Summery!B47</f>
        <v>1.2999999999999972</v>
      </c>
      <c r="C47" s="36">
        <f>Summery!C47</f>
        <v>36.6</v>
      </c>
      <c r="D47" s="37">
        <f>Summery!D47</f>
        <v>35.300000000000004</v>
      </c>
      <c r="E47" s="2"/>
      <c r="F47" s="2"/>
      <c r="G47" s="2"/>
      <c r="H47" s="2"/>
      <c r="I47" s="2"/>
      <c r="J47" s="2"/>
      <c r="K47" s="2"/>
      <c r="L47" s="2"/>
      <c r="M47" s="2"/>
      <c r="N47" s="31"/>
      <c r="O47" s="35"/>
      <c r="P47" s="36"/>
      <c r="Q47" s="37"/>
      <c r="R47" s="2"/>
      <c r="S47" s="2"/>
      <c r="T47" s="25"/>
    </row>
    <row r="48" spans="1:20" ht="18.75" x14ac:dyDescent="0.3">
      <c r="A48" s="31">
        <f>Summery!A48</f>
        <v>15100</v>
      </c>
      <c r="B48" s="35">
        <f>Summery!B48</f>
        <v>5.0999999999999943</v>
      </c>
      <c r="C48" s="36">
        <f>Summery!C48</f>
        <v>140.4</v>
      </c>
      <c r="D48" s="37">
        <f>Summery!D48</f>
        <v>135.30000000000001</v>
      </c>
      <c r="E48" s="2"/>
      <c r="F48" s="2"/>
      <c r="G48" s="2"/>
      <c r="H48" s="2"/>
      <c r="I48" s="2"/>
      <c r="J48" s="2"/>
      <c r="K48" s="2"/>
      <c r="L48" s="2"/>
      <c r="M48" s="2"/>
      <c r="N48" s="31"/>
      <c r="O48" s="35"/>
      <c r="P48" s="36"/>
      <c r="Q48" s="37"/>
      <c r="R48" s="2"/>
      <c r="S48" s="2"/>
      <c r="T48" s="25"/>
    </row>
    <row r="49" spans="1:20" ht="18.75" x14ac:dyDescent="0.3">
      <c r="A49" s="31">
        <f>Summery!A49</f>
        <v>15050</v>
      </c>
      <c r="B49" s="35">
        <f>Summery!B49</f>
        <v>2.5</v>
      </c>
      <c r="C49" s="36">
        <f>Summery!C49</f>
        <v>47.2</v>
      </c>
      <c r="D49" s="37">
        <f>Summery!D49</f>
        <v>44.7</v>
      </c>
      <c r="E49" s="2"/>
      <c r="F49" s="2"/>
      <c r="G49" s="2"/>
      <c r="H49" s="2"/>
      <c r="I49" s="2"/>
      <c r="J49" s="2"/>
      <c r="K49" s="2"/>
      <c r="L49" s="2"/>
      <c r="M49" s="2"/>
      <c r="N49" s="31"/>
      <c r="O49" s="35"/>
      <c r="P49" s="36"/>
      <c r="Q49" s="37"/>
      <c r="R49" s="2"/>
      <c r="S49" s="2"/>
      <c r="T49" s="25"/>
    </row>
    <row r="50" spans="1:20" ht="19.5" thickBot="1" x14ac:dyDescent="0.35">
      <c r="A50" s="38">
        <f>Summery!A50</f>
        <v>15000</v>
      </c>
      <c r="B50" s="39">
        <f>Summery!B50</f>
        <v>95.399999999999977</v>
      </c>
      <c r="C50" s="40">
        <f>Summery!C50</f>
        <v>427</v>
      </c>
      <c r="D50" s="41">
        <f>Summery!D50</f>
        <v>331.6</v>
      </c>
      <c r="E50" s="2"/>
      <c r="F50" s="2"/>
      <c r="G50" s="2"/>
      <c r="H50" s="2"/>
      <c r="I50" s="2"/>
      <c r="J50" s="2"/>
      <c r="K50" s="2"/>
      <c r="L50" s="2"/>
      <c r="M50" s="2"/>
      <c r="N50" s="38"/>
      <c r="O50" s="35"/>
      <c r="P50" s="36"/>
      <c r="Q50" s="41"/>
      <c r="R50" s="2"/>
      <c r="S50" s="2"/>
      <c r="T50" s="25"/>
    </row>
    <row r="51" spans="1:20" ht="22.5" customHeight="1" thickBot="1" x14ac:dyDescent="0.35">
      <c r="A51" s="21"/>
      <c r="B51" s="2"/>
      <c r="C51" s="2"/>
      <c r="D51" s="2"/>
      <c r="E51" s="2"/>
      <c r="F51" s="2"/>
      <c r="G51" s="2"/>
      <c r="H51" s="2"/>
      <c r="I51" s="2"/>
      <c r="J51" s="2"/>
      <c r="K51" s="2"/>
      <c r="L51" s="2"/>
      <c r="M51" s="2"/>
      <c r="N51" s="2"/>
      <c r="O51" s="44"/>
      <c r="P51" s="44"/>
      <c r="Q51" s="44"/>
      <c r="R51" s="2"/>
      <c r="S51" s="2"/>
    </row>
    <row r="52" spans="1:20" ht="60.75" customHeight="1" thickBot="1" x14ac:dyDescent="0.3">
      <c r="A52" s="21"/>
      <c r="B52" s="162" t="s">
        <v>39</v>
      </c>
      <c r="C52" s="163"/>
      <c r="D52" s="164"/>
      <c r="E52" s="2"/>
      <c r="F52" s="2"/>
      <c r="G52" s="2"/>
      <c r="H52" s="2"/>
      <c r="I52" s="2"/>
      <c r="J52" s="2"/>
      <c r="K52" s="2"/>
      <c r="L52" s="2"/>
      <c r="M52" s="2"/>
      <c r="N52" s="2"/>
      <c r="O52" s="162"/>
      <c r="P52" s="163"/>
      <c r="Q52" s="164"/>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42" t="s">
        <v>36</v>
      </c>
      <c r="B54" s="42"/>
      <c r="C54" s="42"/>
      <c r="D54" s="42"/>
      <c r="E54" s="28"/>
      <c r="F54" s="28"/>
      <c r="G54" s="28" t="str">
        <f>Infos!B33</f>
        <v>2023-10+2023-11</v>
      </c>
      <c r="H54" s="28"/>
      <c r="I54" s="2"/>
      <c r="J54" s="2"/>
      <c r="K54" s="2"/>
      <c r="L54" s="2"/>
      <c r="M54" s="2"/>
      <c r="N54" s="42"/>
      <c r="O54" s="42"/>
      <c r="P54" s="42"/>
      <c r="Q54" s="42"/>
      <c r="R54" s="2"/>
      <c r="S54" s="2"/>
    </row>
    <row r="55" spans="1:20" ht="18.75" x14ac:dyDescent="0.3">
      <c r="A55" s="43" t="s">
        <v>37</v>
      </c>
      <c r="B55" s="43"/>
      <c r="C55" s="43"/>
      <c r="D55" s="43"/>
      <c r="E55" s="28"/>
      <c r="F55" s="28"/>
      <c r="G55" s="28" t="str">
        <f>Infos!B32</f>
        <v>2023-11</v>
      </c>
      <c r="H55" s="28"/>
      <c r="I55" s="2" t="s">
        <v>141</v>
      </c>
      <c r="J55" s="2"/>
      <c r="K55" s="2"/>
      <c r="L55" s="2"/>
      <c r="M55" s="2"/>
      <c r="N55" s="43"/>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0" t="s">
        <v>105</v>
      </c>
      <c r="B57" s="181"/>
      <c r="C57" s="181"/>
      <c r="D57" s="181"/>
      <c r="E57" s="181"/>
      <c r="F57" s="181"/>
      <c r="G57" s="181"/>
      <c r="H57" s="181"/>
      <c r="I57" s="181"/>
      <c r="J57" s="2"/>
      <c r="K57" s="2"/>
      <c r="L57" s="2"/>
      <c r="M57" s="2"/>
      <c r="N57" s="161"/>
      <c r="O57" s="161"/>
      <c r="P57" s="161"/>
      <c r="Q57" s="161"/>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1">
    <mergeCell ref="B52:D52"/>
    <mergeCell ref="O52:Q52"/>
    <mergeCell ref="A57:I57"/>
    <mergeCell ref="N57:Q57"/>
    <mergeCell ref="A1:F1"/>
    <mergeCell ref="G1:H1"/>
    <mergeCell ref="A6:I6"/>
    <mergeCell ref="N6:Q7"/>
    <mergeCell ref="A7:A9"/>
    <mergeCell ref="B7:D8"/>
    <mergeCell ref="O8:Q8"/>
  </mergeCells>
  <conditionalFormatting sqref="P10:Q50">
    <cfRule type="cellIs" dxfId="36" priority="8" operator="lessThan">
      <formula>0</formula>
    </cfRule>
    <cfRule type="cellIs" dxfId="35" priority="9" operator="greaterThan">
      <formula>0</formula>
    </cfRule>
  </conditionalFormatting>
  <conditionalFormatting sqref="O10:O50">
    <cfRule type="colorScale" priority="6">
      <colorScale>
        <cfvo type="num" val="-100"/>
        <cfvo type="num" val="0"/>
        <cfvo type="num" val="100"/>
        <color rgb="FFF8696B"/>
        <color rgb="FFFCFCFF"/>
        <color rgb="FF5A8AC6"/>
      </colorScale>
    </cfRule>
  </conditionalFormatting>
  <conditionalFormatting sqref="F3">
    <cfRule type="cellIs" dxfId="34" priority="4" operator="lessThan">
      <formula>0.55</formula>
    </cfRule>
    <cfRule type="cellIs" dxfId="33" priority="5" operator="greaterThan">
      <formula>0.6</formula>
    </cfRule>
  </conditionalFormatting>
  <conditionalFormatting sqref="C10:D50">
    <cfRule type="cellIs" dxfId="32" priority="2" operator="lessThan">
      <formula>0</formula>
    </cfRule>
    <cfRule type="cellIs" dxfId="31" priority="3" operator="greaterThan">
      <formula>0</formula>
    </cfRule>
  </conditionalFormatting>
  <conditionalFormatting sqref="B10:B50">
    <cfRule type="colorScale" priority="1">
      <colorScale>
        <cfvo type="num" val="-100"/>
        <cfvo type="num" val="0"/>
        <cfvo type="num" val="1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7" fitToHeight="0" orientation="portrait" r:id="rId1"/>
  <rowBreaks count="2" manualBreakCount="2">
    <brk id="55" max="10" man="1"/>
    <brk id="60" max="1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8C95-C525-477C-855F-A6BBF1B09E43}">
  <sheetPr codeName="Tabelle25">
    <pageSetUpPr fitToPage="1"/>
  </sheetPr>
  <dimension ref="A1:Z18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8" t="s">
        <v>42</v>
      </c>
      <c r="B1" s="169"/>
      <c r="C1" s="169"/>
      <c r="D1" s="169"/>
      <c r="E1" s="169"/>
      <c r="F1" s="169"/>
      <c r="G1" s="170">
        <f>Ueberhaenge!G1</f>
        <v>45188</v>
      </c>
      <c r="H1" s="171"/>
      <c r="I1" s="54"/>
      <c r="Z1">
        <v>15364</v>
      </c>
    </row>
    <row r="2" spans="1:26" x14ac:dyDescent="0.25">
      <c r="A2" s="52"/>
      <c r="B2" s="45"/>
      <c r="C2" s="45"/>
      <c r="D2" s="45"/>
      <c r="E2" s="45"/>
      <c r="F2" s="45"/>
      <c r="G2" s="45"/>
      <c r="H2" s="45"/>
      <c r="I2" s="45"/>
      <c r="Z2">
        <v>16364</v>
      </c>
    </row>
    <row r="3" spans="1:26" ht="18.75" x14ac:dyDescent="0.3">
      <c r="A3" s="25" t="s">
        <v>35</v>
      </c>
      <c r="C3" s="27">
        <f>Ueberhaenge!G2</f>
        <v>31</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x14ac:dyDescent="0.25">
      <c r="A6" s="172" t="s">
        <v>41</v>
      </c>
      <c r="B6" s="173"/>
      <c r="C6" s="173"/>
      <c r="D6" s="173"/>
      <c r="E6" s="173"/>
      <c r="F6" s="173"/>
      <c r="G6" s="173"/>
      <c r="H6" s="173"/>
      <c r="I6" s="173"/>
      <c r="J6" s="2"/>
      <c r="K6" s="2"/>
      <c r="L6" s="2"/>
      <c r="M6" s="2"/>
      <c r="N6" s="179" t="s">
        <v>41</v>
      </c>
      <c r="O6" s="179"/>
      <c r="P6" s="179"/>
      <c r="Q6" s="179"/>
      <c r="R6" s="2"/>
      <c r="S6" s="2"/>
    </row>
    <row r="7" spans="1:26" ht="32.25" customHeight="1" thickBot="1" x14ac:dyDescent="0.55000000000000004">
      <c r="A7" s="183" t="s">
        <v>3</v>
      </c>
      <c r="B7" s="186" t="str">
        <f xml:space="preserve"> "Front: " &amp; Ueberhaenge!D8 &amp; " Detail"</f>
        <v>Front: 2023-10 Detail</v>
      </c>
      <c r="C7" s="186"/>
      <c r="D7" s="187"/>
      <c r="E7" s="26"/>
      <c r="F7" s="26"/>
      <c r="G7" s="26"/>
      <c r="H7" s="45"/>
      <c r="J7" s="2"/>
      <c r="K7" s="2"/>
      <c r="L7" s="2"/>
      <c r="M7" s="2"/>
      <c r="N7" s="179"/>
      <c r="O7" s="179"/>
      <c r="P7" s="179"/>
      <c r="Q7" s="179"/>
      <c r="R7" s="51"/>
      <c r="S7" s="51"/>
      <c r="T7" s="50"/>
      <c r="U7" s="50"/>
      <c r="V7" s="50"/>
    </row>
    <row r="8" spans="1:26" ht="21.75" thickBot="1" x14ac:dyDescent="0.4">
      <c r="A8" s="184"/>
      <c r="B8" s="175"/>
      <c r="C8" s="175"/>
      <c r="D8" s="188"/>
      <c r="E8" s="22"/>
      <c r="I8" s="2"/>
      <c r="J8" s="2"/>
      <c r="K8" s="2"/>
      <c r="L8" s="2"/>
      <c r="M8" s="2"/>
      <c r="N8" s="48"/>
      <c r="O8" s="165" t="str">
        <f xml:space="preserve"> "Summe: " &amp; Ueberhaenge!D8 &amp; " bis " &amp; Ueberhaenge!I8</f>
        <v>Summe: 2023-10 bis -</v>
      </c>
      <c r="P8" s="166"/>
      <c r="Q8" s="167"/>
      <c r="R8" s="2"/>
      <c r="S8" s="2"/>
    </row>
    <row r="9" spans="1:26" ht="19.5" thickBot="1" x14ac:dyDescent="0.35">
      <c r="A9" s="185"/>
      <c r="B9" s="47" t="s">
        <v>34</v>
      </c>
      <c r="C9" s="46">
        <f>Ueberhaenge!G5</f>
        <v>45188</v>
      </c>
      <c r="D9" s="81">
        <f>IF(WEEKDAY(C9,2)=1,C9-3,C9-1)</f>
        <v>45187</v>
      </c>
      <c r="E9" s="22"/>
      <c r="I9" s="2"/>
      <c r="J9" s="2"/>
      <c r="K9" s="2"/>
      <c r="L9" s="2"/>
      <c r="M9" s="2"/>
      <c r="N9" s="49" t="s">
        <v>3</v>
      </c>
      <c r="O9" s="24" t="s">
        <v>34</v>
      </c>
      <c r="P9" s="23">
        <f>C9</f>
        <v>45188</v>
      </c>
      <c r="Q9" s="23">
        <f>D9</f>
        <v>45187</v>
      </c>
      <c r="R9" s="2"/>
      <c r="S9" s="2"/>
    </row>
    <row r="10" spans="1:26" ht="39.950000000000003" customHeight="1" x14ac:dyDescent="0.3">
      <c r="A10" s="82">
        <v>16400</v>
      </c>
      <c r="B10" s="76">
        <v>-17.200000000000045</v>
      </c>
      <c r="C10" s="75">
        <v>-626.30000000000007</v>
      </c>
      <c r="D10" s="83">
        <v>-609.1</v>
      </c>
      <c r="E10" s="2"/>
      <c r="F10" s="2"/>
      <c r="G10" s="2"/>
      <c r="H10" s="2"/>
      <c r="I10" s="2"/>
      <c r="J10" s="2"/>
      <c r="K10" s="2"/>
      <c r="L10" s="2"/>
      <c r="M10" s="2">
        <v>28</v>
      </c>
      <c r="N10" s="31">
        <v>14000</v>
      </c>
      <c r="O10" s="35">
        <v>87.900000000000091</v>
      </c>
      <c r="P10" s="36">
        <v>-1343.2</v>
      </c>
      <c r="Q10" s="37">
        <v>-1431.1000000000001</v>
      </c>
      <c r="R10" s="2"/>
      <c r="S10" s="2"/>
      <c r="T10" s="25">
        <v>-1431.1000000000001</v>
      </c>
    </row>
    <row r="11" spans="1:26" ht="39.950000000000003" customHeight="1" x14ac:dyDescent="0.3">
      <c r="A11" s="84">
        <v>16350</v>
      </c>
      <c r="B11" s="78">
        <v>4.3000000000000043</v>
      </c>
      <c r="C11" s="79">
        <v>-42.5</v>
      </c>
      <c r="D11" s="85">
        <v>-46.800000000000004</v>
      </c>
      <c r="E11" s="2"/>
      <c r="F11" s="2"/>
      <c r="G11" s="2"/>
      <c r="H11" s="2"/>
      <c r="I11" s="2"/>
      <c r="J11" s="2"/>
      <c r="K11" s="2"/>
      <c r="L11" s="2"/>
      <c r="M11" s="2">
        <v>27</v>
      </c>
      <c r="N11" s="31">
        <v>13950</v>
      </c>
      <c r="O11" s="35">
        <v>-18.700000000000003</v>
      </c>
      <c r="P11" s="36">
        <v>-125.30000000000001</v>
      </c>
      <c r="Q11" s="37">
        <v>-106.60000000000001</v>
      </c>
      <c r="R11" s="2"/>
      <c r="S11" s="2"/>
      <c r="T11" s="25">
        <v>-106.60000000000001</v>
      </c>
    </row>
    <row r="12" spans="1:26" ht="39.950000000000003" customHeight="1" x14ac:dyDescent="0.3">
      <c r="A12" s="84">
        <v>16300</v>
      </c>
      <c r="B12" s="78">
        <v>-19.900000000000006</v>
      </c>
      <c r="C12" s="79">
        <v>-225.70000000000002</v>
      </c>
      <c r="D12" s="85">
        <v>-205.8</v>
      </c>
      <c r="E12" s="2"/>
      <c r="F12" s="2"/>
      <c r="G12" s="2"/>
      <c r="H12" s="2"/>
      <c r="I12" s="2"/>
      <c r="J12" s="2"/>
      <c r="K12" s="2"/>
      <c r="L12" s="2"/>
      <c r="M12" s="2">
        <v>26</v>
      </c>
      <c r="N12" s="31">
        <v>13900</v>
      </c>
      <c r="O12" s="35">
        <v>2.5</v>
      </c>
      <c r="P12" s="36">
        <v>-575.9</v>
      </c>
      <c r="Q12" s="37">
        <v>-578.4</v>
      </c>
      <c r="R12" s="2"/>
      <c r="S12" s="2"/>
      <c r="T12" s="25">
        <v>-578.4</v>
      </c>
    </row>
    <row r="13" spans="1:26" ht="39.950000000000003" customHeight="1" x14ac:dyDescent="0.3">
      <c r="A13" s="86">
        <v>16250</v>
      </c>
      <c r="B13" s="77">
        <v>-9.9999999999994316E-2</v>
      </c>
      <c r="C13" s="80">
        <v>-93.5</v>
      </c>
      <c r="D13" s="87">
        <v>-93.4</v>
      </c>
      <c r="E13" s="2"/>
      <c r="F13" s="2"/>
      <c r="G13" s="2"/>
      <c r="H13" s="2"/>
      <c r="I13" s="2"/>
      <c r="J13" s="2"/>
      <c r="K13" s="2"/>
      <c r="L13" s="2"/>
      <c r="M13" s="2">
        <v>25</v>
      </c>
      <c r="N13" s="31">
        <v>13850</v>
      </c>
      <c r="O13" s="35">
        <v>-1.3999999999999986</v>
      </c>
      <c r="P13" s="36">
        <v>-58.2</v>
      </c>
      <c r="Q13" s="37">
        <v>-56.800000000000004</v>
      </c>
      <c r="R13" s="2"/>
      <c r="S13" s="2"/>
      <c r="T13" s="25">
        <v>-56.800000000000004</v>
      </c>
    </row>
    <row r="14" spans="1:26" ht="39.950000000000003" customHeight="1" x14ac:dyDescent="0.3">
      <c r="A14" s="84">
        <v>16200</v>
      </c>
      <c r="B14" s="78">
        <v>-177.7</v>
      </c>
      <c r="C14" s="79">
        <v>-352.8</v>
      </c>
      <c r="D14" s="85">
        <v>-175.10000000000002</v>
      </c>
      <c r="E14" s="2"/>
      <c r="F14" s="2"/>
      <c r="G14" s="2"/>
      <c r="H14" s="2"/>
      <c r="I14" s="2"/>
      <c r="J14" s="2"/>
      <c r="K14" s="2"/>
      <c r="L14" s="2"/>
      <c r="M14" s="2">
        <v>24</v>
      </c>
      <c r="N14" s="31">
        <v>13800</v>
      </c>
      <c r="O14" s="35">
        <v>-87.100000000000136</v>
      </c>
      <c r="P14" s="36">
        <v>-1558.6000000000001</v>
      </c>
      <c r="Q14" s="37">
        <v>-1471.5</v>
      </c>
      <c r="R14" s="2"/>
      <c r="S14" s="2"/>
      <c r="T14" s="25">
        <v>-1471.5</v>
      </c>
    </row>
    <row r="15" spans="1:26" ht="39.950000000000003" customHeight="1" x14ac:dyDescent="0.3">
      <c r="A15" s="86">
        <v>16150</v>
      </c>
      <c r="B15" s="77">
        <v>5.4000000000000021</v>
      </c>
      <c r="C15" s="80">
        <v>34.700000000000003</v>
      </c>
      <c r="D15" s="87">
        <v>29.3</v>
      </c>
      <c r="E15" s="2"/>
      <c r="F15" s="2"/>
      <c r="G15" s="2"/>
      <c r="H15" s="2"/>
      <c r="I15" s="2"/>
      <c r="J15" s="2"/>
      <c r="K15" s="2"/>
      <c r="L15" s="2"/>
      <c r="M15" s="2">
        <v>23</v>
      </c>
      <c r="N15" s="31">
        <v>13750</v>
      </c>
      <c r="O15" s="35">
        <v>23.300000000000182</v>
      </c>
      <c r="P15" s="36">
        <v>-2708.4</v>
      </c>
      <c r="Q15" s="37">
        <v>-2731.7000000000003</v>
      </c>
      <c r="R15" s="2"/>
      <c r="S15" s="2"/>
      <c r="T15" s="25">
        <v>-2731.7000000000003</v>
      </c>
    </row>
    <row r="16" spans="1:26" ht="39.950000000000003" customHeight="1" x14ac:dyDescent="0.3">
      <c r="A16" s="84">
        <v>16100</v>
      </c>
      <c r="B16" s="78">
        <v>1.2000000000000011</v>
      </c>
      <c r="C16" s="79">
        <v>-10.4</v>
      </c>
      <c r="D16" s="85">
        <v>-11.600000000000001</v>
      </c>
      <c r="E16" s="2"/>
      <c r="F16" s="2"/>
      <c r="G16" s="2"/>
      <c r="H16" s="2"/>
      <c r="I16" s="2"/>
      <c r="J16" s="2"/>
      <c r="K16" s="2"/>
      <c r="L16" s="2"/>
      <c r="M16" s="2">
        <v>22</v>
      </c>
      <c r="N16" s="31">
        <v>13700</v>
      </c>
      <c r="O16" s="35">
        <v>-20.099999999999909</v>
      </c>
      <c r="P16" s="36">
        <v>-1614.5</v>
      </c>
      <c r="Q16" s="37">
        <v>-1594.4</v>
      </c>
      <c r="R16" s="2"/>
      <c r="S16" s="2"/>
      <c r="T16" s="25">
        <v>-1594.4</v>
      </c>
    </row>
    <row r="17" spans="1:20" ht="39.950000000000003" customHeight="1" x14ac:dyDescent="0.3">
      <c r="A17" s="86">
        <v>16050</v>
      </c>
      <c r="B17" s="77">
        <v>17.500000000000004</v>
      </c>
      <c r="C17" s="80">
        <v>-25.400000000000002</v>
      </c>
      <c r="D17" s="87">
        <v>-42.900000000000006</v>
      </c>
      <c r="E17" s="2"/>
      <c r="F17" s="2"/>
      <c r="G17" s="2"/>
      <c r="H17" s="2"/>
      <c r="I17" s="2"/>
      <c r="J17" s="2"/>
      <c r="K17" s="2"/>
      <c r="L17" s="2"/>
      <c r="M17" s="2">
        <v>21</v>
      </c>
      <c r="N17" s="31">
        <v>13650</v>
      </c>
      <c r="O17" s="35">
        <v>-56</v>
      </c>
      <c r="P17" s="36">
        <v>-201.3</v>
      </c>
      <c r="Q17" s="37">
        <v>-145.30000000000001</v>
      </c>
      <c r="R17" s="2"/>
      <c r="S17" s="2"/>
      <c r="T17" s="25">
        <v>-145.30000000000001</v>
      </c>
    </row>
    <row r="18" spans="1:20" ht="39.950000000000003" customHeight="1" x14ac:dyDescent="0.3">
      <c r="A18" s="84">
        <v>16000</v>
      </c>
      <c r="B18" s="78">
        <v>23.4</v>
      </c>
      <c r="C18" s="79">
        <v>-3.4000000000000004</v>
      </c>
      <c r="D18" s="85">
        <v>-26.8</v>
      </c>
      <c r="E18" s="2"/>
      <c r="F18" s="2"/>
      <c r="G18" s="2"/>
      <c r="H18" s="2"/>
      <c r="I18" s="2"/>
      <c r="J18" s="2"/>
      <c r="K18" s="2"/>
      <c r="L18" s="2"/>
      <c r="M18" s="2">
        <v>20</v>
      </c>
      <c r="N18" s="31">
        <v>13600</v>
      </c>
      <c r="O18" s="35">
        <v>-1225.6000000000004</v>
      </c>
      <c r="P18" s="36">
        <v>-2093.7000000000003</v>
      </c>
      <c r="Q18" s="37">
        <v>-868.1</v>
      </c>
      <c r="R18" s="2"/>
      <c r="S18" s="2"/>
      <c r="T18" s="25">
        <v>-868.1</v>
      </c>
    </row>
    <row r="19" spans="1:20" ht="39.950000000000003" customHeight="1" x14ac:dyDescent="0.3">
      <c r="A19" s="86">
        <v>15950</v>
      </c>
      <c r="B19" s="77">
        <v>-3.7999999999999972</v>
      </c>
      <c r="C19" s="80">
        <v>32.800000000000004</v>
      </c>
      <c r="D19" s="87">
        <v>36.6</v>
      </c>
      <c r="E19" s="2"/>
      <c r="F19" s="2"/>
      <c r="G19" s="2"/>
      <c r="H19" s="2"/>
      <c r="I19" s="2"/>
      <c r="J19" s="2"/>
      <c r="K19" s="2"/>
      <c r="L19" s="2"/>
      <c r="M19" s="2">
        <v>19</v>
      </c>
      <c r="N19" s="31">
        <v>13550</v>
      </c>
      <c r="O19" s="35">
        <v>-12.800000000000011</v>
      </c>
      <c r="P19" s="36">
        <v>-456.20000000000005</v>
      </c>
      <c r="Q19" s="37">
        <v>-443.40000000000003</v>
      </c>
      <c r="R19" s="2"/>
      <c r="S19" s="2"/>
      <c r="T19" s="25">
        <v>-443.40000000000003</v>
      </c>
    </row>
    <row r="20" spans="1:20" ht="39.950000000000003" customHeight="1" x14ac:dyDescent="0.3">
      <c r="A20" s="84">
        <v>15900</v>
      </c>
      <c r="B20" s="78">
        <v>-5.5</v>
      </c>
      <c r="C20" s="79">
        <v>212.4</v>
      </c>
      <c r="D20" s="85">
        <v>217.9</v>
      </c>
      <c r="E20" s="2"/>
      <c r="F20" s="2"/>
      <c r="G20" s="2"/>
      <c r="H20" s="2"/>
      <c r="I20" s="2"/>
      <c r="J20" s="2"/>
      <c r="K20" s="2"/>
      <c r="L20" s="2"/>
      <c r="M20" s="2">
        <v>18</v>
      </c>
      <c r="N20" s="31">
        <v>13500</v>
      </c>
      <c r="O20" s="35">
        <v>-390.40000000000009</v>
      </c>
      <c r="P20" s="36">
        <v>-2520.2000000000003</v>
      </c>
      <c r="Q20" s="37">
        <v>-2129.8000000000002</v>
      </c>
      <c r="R20" s="2"/>
      <c r="S20" s="2"/>
      <c r="T20" s="25">
        <v>-2129.8000000000002</v>
      </c>
    </row>
    <row r="21" spans="1:20" ht="39.950000000000003" customHeight="1" x14ac:dyDescent="0.3">
      <c r="A21" s="86">
        <v>15850</v>
      </c>
      <c r="B21" s="77">
        <v>0.30000000000001137</v>
      </c>
      <c r="C21" s="80">
        <v>146.70000000000002</v>
      </c>
      <c r="D21" s="87">
        <v>146.4</v>
      </c>
      <c r="E21" s="2"/>
      <c r="F21" s="2"/>
      <c r="G21" s="2"/>
      <c r="H21" s="2"/>
      <c r="I21" s="2"/>
      <c r="J21" s="2"/>
      <c r="K21" s="2"/>
      <c r="L21" s="2"/>
      <c r="M21" s="2">
        <v>17</v>
      </c>
      <c r="N21" s="31">
        <v>13450</v>
      </c>
      <c r="O21" s="35">
        <v>8.2999999999999545</v>
      </c>
      <c r="P21" s="36">
        <v>-346.70000000000005</v>
      </c>
      <c r="Q21" s="37">
        <v>-355</v>
      </c>
      <c r="R21" s="2"/>
      <c r="S21" s="2"/>
      <c r="T21" s="25">
        <v>-355</v>
      </c>
    </row>
    <row r="22" spans="1:20" ht="39.950000000000003" customHeight="1" x14ac:dyDescent="0.3">
      <c r="A22" s="84">
        <v>15800</v>
      </c>
      <c r="B22" s="78">
        <v>-6.5</v>
      </c>
      <c r="C22" s="79">
        <v>114.4</v>
      </c>
      <c r="D22" s="85">
        <v>120.9</v>
      </c>
      <c r="E22" s="2"/>
      <c r="F22" s="2"/>
      <c r="G22" s="2"/>
      <c r="H22" s="2"/>
      <c r="I22" s="2"/>
      <c r="J22" s="2"/>
      <c r="K22" s="2"/>
      <c r="L22" s="2"/>
      <c r="M22" s="2">
        <v>16</v>
      </c>
      <c r="N22" s="31">
        <v>13400</v>
      </c>
      <c r="O22" s="35">
        <v>143.40000000000009</v>
      </c>
      <c r="P22" s="36">
        <v>-1084</v>
      </c>
      <c r="Q22" s="37">
        <v>-1227.4000000000001</v>
      </c>
      <c r="R22" s="2"/>
      <c r="S22" s="2"/>
      <c r="T22" s="25">
        <v>-1227.4000000000001</v>
      </c>
    </row>
    <row r="23" spans="1:20" ht="39.950000000000003" customHeight="1" x14ac:dyDescent="0.3">
      <c r="A23" s="86">
        <v>15750</v>
      </c>
      <c r="B23" s="77">
        <v>1.4000000000000057</v>
      </c>
      <c r="C23" s="80">
        <v>-106.4</v>
      </c>
      <c r="D23" s="87">
        <v>-107.80000000000001</v>
      </c>
      <c r="E23" s="2"/>
      <c r="F23" s="2"/>
      <c r="G23" s="2"/>
      <c r="H23" s="2"/>
      <c r="I23" s="2"/>
      <c r="J23" s="2"/>
      <c r="K23" s="2"/>
      <c r="L23" s="2"/>
      <c r="M23" s="2">
        <v>15</v>
      </c>
      <c r="N23" s="31">
        <v>13350</v>
      </c>
      <c r="O23" s="35">
        <v>-18.600000000000023</v>
      </c>
      <c r="P23" s="36">
        <v>-491.40000000000003</v>
      </c>
      <c r="Q23" s="37">
        <v>-472.8</v>
      </c>
      <c r="R23" s="2"/>
      <c r="S23" s="2"/>
      <c r="T23" s="25">
        <v>-472.8</v>
      </c>
    </row>
    <row r="24" spans="1:20" ht="39.950000000000003" customHeight="1" x14ac:dyDescent="0.3">
      <c r="A24" s="84">
        <v>15700</v>
      </c>
      <c r="B24" s="78">
        <v>62.700000000000045</v>
      </c>
      <c r="C24" s="79">
        <v>1796.4</v>
      </c>
      <c r="D24" s="85">
        <v>1733.7</v>
      </c>
      <c r="E24" s="2"/>
      <c r="F24" s="2"/>
      <c r="G24" s="2"/>
      <c r="H24" s="2"/>
      <c r="I24" s="2"/>
      <c r="J24" s="2"/>
      <c r="K24" s="2"/>
      <c r="L24" s="2"/>
      <c r="M24" s="2">
        <v>14</v>
      </c>
      <c r="N24" s="31">
        <v>13300</v>
      </c>
      <c r="O24" s="35">
        <v>-35.899999999999864</v>
      </c>
      <c r="P24" s="36">
        <v>-1618.2</v>
      </c>
      <c r="Q24" s="37">
        <v>-1582.3000000000002</v>
      </c>
      <c r="R24" s="2"/>
      <c r="S24" s="2"/>
      <c r="T24" s="25">
        <v>-1582.3000000000002</v>
      </c>
    </row>
    <row r="25" spans="1:20" ht="39.950000000000003" customHeight="1" x14ac:dyDescent="0.3">
      <c r="A25" s="86">
        <v>15650</v>
      </c>
      <c r="B25" s="77">
        <v>-6.9000000000000057</v>
      </c>
      <c r="C25" s="80">
        <v>101</v>
      </c>
      <c r="D25" s="87">
        <v>107.9</v>
      </c>
      <c r="E25" s="2"/>
      <c r="F25" s="2"/>
      <c r="G25" s="2"/>
      <c r="H25" s="2"/>
      <c r="I25" s="2"/>
      <c r="J25" s="2"/>
      <c r="K25" s="2"/>
      <c r="L25" s="2"/>
      <c r="M25" s="2">
        <v>13</v>
      </c>
      <c r="N25" s="31">
        <v>13250</v>
      </c>
      <c r="O25" s="35">
        <v>89.100000000000023</v>
      </c>
      <c r="P25" s="36">
        <v>-594.6</v>
      </c>
      <c r="Q25" s="37">
        <v>-683.7</v>
      </c>
      <c r="R25" s="2"/>
      <c r="S25" s="2"/>
      <c r="T25" s="25">
        <v>-683.7</v>
      </c>
    </row>
    <row r="26" spans="1:20" ht="39.950000000000003" customHeight="1" x14ac:dyDescent="0.3">
      <c r="A26" s="84">
        <v>15600</v>
      </c>
      <c r="B26" s="78">
        <v>63.900000000000034</v>
      </c>
      <c r="C26" s="79">
        <v>299.90000000000003</v>
      </c>
      <c r="D26" s="85">
        <v>236</v>
      </c>
      <c r="E26" s="2"/>
      <c r="F26" s="2"/>
      <c r="G26" s="2"/>
      <c r="H26" s="2"/>
      <c r="I26" s="2"/>
      <c r="J26" s="2"/>
      <c r="K26" s="2"/>
      <c r="L26" s="2"/>
      <c r="M26" s="2">
        <v>12</v>
      </c>
      <c r="N26" s="31">
        <v>13200</v>
      </c>
      <c r="O26" s="35">
        <v>354.29999999999995</v>
      </c>
      <c r="P26" s="36">
        <v>-1618.7</v>
      </c>
      <c r="Q26" s="37">
        <v>-1973</v>
      </c>
      <c r="R26" s="2"/>
      <c r="S26" s="2"/>
      <c r="T26" s="25">
        <v>-1973</v>
      </c>
    </row>
    <row r="27" spans="1:20" ht="39.950000000000003" customHeight="1" x14ac:dyDescent="0.3">
      <c r="A27" s="86">
        <v>15550</v>
      </c>
      <c r="B27" s="77">
        <v>39.800000000000004</v>
      </c>
      <c r="C27" s="80">
        <v>49.7</v>
      </c>
      <c r="D27" s="87">
        <v>9.9</v>
      </c>
      <c r="E27" s="2"/>
      <c r="F27" s="2"/>
      <c r="G27" s="2"/>
      <c r="H27" s="2"/>
      <c r="I27" s="2"/>
      <c r="J27" s="2"/>
      <c r="K27" s="2"/>
      <c r="L27" s="2"/>
      <c r="M27" s="2">
        <v>11</v>
      </c>
      <c r="N27" s="31">
        <v>13150</v>
      </c>
      <c r="O27" s="35">
        <v>64.099999999999966</v>
      </c>
      <c r="P27" s="36">
        <v>-483.90000000000003</v>
      </c>
      <c r="Q27" s="37">
        <v>-548</v>
      </c>
      <c r="R27" s="2"/>
      <c r="S27" s="2"/>
      <c r="T27" s="25">
        <v>-548</v>
      </c>
    </row>
    <row r="28" spans="1:20" ht="39.950000000000003" customHeight="1" x14ac:dyDescent="0.3">
      <c r="A28" s="84">
        <v>15500</v>
      </c>
      <c r="B28" s="78">
        <v>3.1999999999999886</v>
      </c>
      <c r="C28" s="79">
        <v>183.3</v>
      </c>
      <c r="D28" s="85">
        <v>180.10000000000002</v>
      </c>
      <c r="E28" s="2"/>
      <c r="F28" s="2"/>
      <c r="G28" s="2"/>
      <c r="H28" s="2"/>
      <c r="I28" s="2"/>
      <c r="J28" s="2"/>
      <c r="K28" s="2"/>
      <c r="L28" s="2"/>
      <c r="M28" s="2">
        <v>10</v>
      </c>
      <c r="N28" s="31">
        <v>13100</v>
      </c>
      <c r="O28" s="35">
        <v>-24.400000000000091</v>
      </c>
      <c r="P28" s="36">
        <v>-1879.4</v>
      </c>
      <c r="Q28" s="37">
        <v>-1855</v>
      </c>
      <c r="R28" s="2"/>
      <c r="S28" s="2"/>
      <c r="T28" s="25">
        <v>-1855</v>
      </c>
    </row>
    <row r="29" spans="1:20" ht="39.950000000000003" customHeight="1" x14ac:dyDescent="0.3">
      <c r="A29" s="86">
        <v>15450</v>
      </c>
      <c r="B29" s="77">
        <v>3.5</v>
      </c>
      <c r="C29" s="80">
        <v>39.5</v>
      </c>
      <c r="D29" s="87">
        <v>36</v>
      </c>
      <c r="E29" s="2"/>
      <c r="F29" s="2"/>
      <c r="G29" s="2"/>
      <c r="H29" s="2"/>
      <c r="I29" s="2"/>
      <c r="J29" s="2"/>
      <c r="K29" s="2"/>
      <c r="L29" s="2"/>
      <c r="M29" s="2">
        <v>9</v>
      </c>
      <c r="N29" s="31">
        <v>13050</v>
      </c>
      <c r="O29" s="35">
        <v>10.599999999999994</v>
      </c>
      <c r="P29" s="36">
        <v>-193.10000000000002</v>
      </c>
      <c r="Q29" s="37">
        <v>-203.70000000000002</v>
      </c>
      <c r="R29" s="2"/>
      <c r="S29" s="2"/>
      <c r="T29" s="25">
        <v>-203.70000000000002</v>
      </c>
    </row>
    <row r="30" spans="1:20" ht="39.950000000000003" customHeight="1" x14ac:dyDescent="0.3">
      <c r="A30" s="88">
        <v>15400</v>
      </c>
      <c r="B30" s="89">
        <v>22.5</v>
      </c>
      <c r="C30" s="90">
        <v>233.4</v>
      </c>
      <c r="D30" s="91">
        <v>210.9</v>
      </c>
      <c r="E30" s="2"/>
      <c r="F30" s="2"/>
      <c r="G30" s="2"/>
      <c r="H30" s="2"/>
      <c r="I30" s="2"/>
      <c r="J30" s="2"/>
      <c r="K30" s="2"/>
      <c r="L30" s="2"/>
      <c r="M30" s="2">
        <v>8</v>
      </c>
      <c r="N30" s="31">
        <v>13000</v>
      </c>
      <c r="O30" s="35">
        <v>77.100000000000023</v>
      </c>
      <c r="P30" s="36">
        <v>-998.80000000000007</v>
      </c>
      <c r="Q30" s="37">
        <v>-1075.9000000000001</v>
      </c>
      <c r="R30" s="2"/>
      <c r="S30" s="2"/>
      <c r="T30" s="25">
        <v>-1075.9000000000001</v>
      </c>
    </row>
    <row r="31" spans="1:20" ht="19.5" thickBot="1" x14ac:dyDescent="0.35">
      <c r="A31" s="21"/>
      <c r="B31" s="2"/>
      <c r="C31" s="2"/>
      <c r="D31" s="2"/>
      <c r="E31" s="2"/>
      <c r="F31" s="2"/>
      <c r="G31" s="2"/>
      <c r="H31" s="2"/>
      <c r="I31" s="2"/>
      <c r="J31" s="2"/>
      <c r="K31" s="2"/>
      <c r="L31" s="2"/>
      <c r="M31" s="2"/>
      <c r="N31" s="2"/>
      <c r="O31" s="44"/>
      <c r="P31" s="44"/>
      <c r="Q31" s="44"/>
      <c r="R31" s="2"/>
      <c r="S31" s="2"/>
    </row>
    <row r="32" spans="1:20" ht="60.75" customHeight="1" thickBot="1" x14ac:dyDescent="0.3">
      <c r="A32" s="21"/>
      <c r="B32" s="162" t="s">
        <v>39</v>
      </c>
      <c r="C32" s="163"/>
      <c r="D32" s="164"/>
      <c r="E32" s="2"/>
      <c r="F32" s="2"/>
      <c r="G32" s="2"/>
      <c r="H32" s="2"/>
      <c r="I32" s="2"/>
      <c r="J32" s="2"/>
      <c r="K32" s="2"/>
      <c r="L32" s="2"/>
      <c r="M32" s="2"/>
      <c r="N32" s="2"/>
      <c r="O32" s="162" t="s">
        <v>38</v>
      </c>
      <c r="P32" s="163"/>
      <c r="Q32" s="164"/>
      <c r="R32" s="2"/>
      <c r="S32" s="2"/>
    </row>
    <row r="33" spans="1:19" x14ac:dyDescent="0.25">
      <c r="A33" s="21"/>
      <c r="B33" s="2"/>
      <c r="C33" s="2"/>
      <c r="D33" s="2"/>
      <c r="E33" s="2"/>
      <c r="F33" s="2"/>
      <c r="G33" s="2"/>
      <c r="H33" s="2"/>
      <c r="I33" s="2"/>
      <c r="J33" s="2"/>
      <c r="K33" s="2"/>
      <c r="L33" s="2"/>
      <c r="M33" s="2"/>
      <c r="N33" s="2"/>
      <c r="O33" s="2"/>
      <c r="P33" s="2"/>
      <c r="Q33" s="2"/>
      <c r="R33" s="2"/>
      <c r="S33" s="2"/>
    </row>
    <row r="34" spans="1:19" ht="18.75" x14ac:dyDescent="0.3">
      <c r="A34" s="42" t="s">
        <v>36</v>
      </c>
      <c r="B34" s="42"/>
      <c r="C34" s="42"/>
      <c r="D34" s="42"/>
      <c r="E34" s="28"/>
      <c r="F34" s="28"/>
      <c r="G34" s="28"/>
      <c r="H34" s="28"/>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0" t="s">
        <v>105</v>
      </c>
      <c r="B37" s="181"/>
      <c r="C37" s="181"/>
      <c r="D37" s="181"/>
      <c r="E37" s="181"/>
      <c r="F37" s="181"/>
      <c r="G37" s="181"/>
      <c r="H37" s="181"/>
      <c r="I37" s="181"/>
      <c r="J37" s="2"/>
      <c r="K37" s="2"/>
      <c r="L37" s="2"/>
      <c r="M37" s="2"/>
      <c r="N37" s="161" t="s">
        <v>43</v>
      </c>
      <c r="O37" s="161"/>
      <c r="P37" s="161"/>
      <c r="Q37" s="161"/>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30" priority="9" operator="lessThan">
      <formula>0</formula>
    </cfRule>
    <cfRule type="cellIs" dxfId="29" priority="10" operator="greaterThan">
      <formula>0</formula>
    </cfRule>
  </conditionalFormatting>
  <conditionalFormatting sqref="P10:Q30">
    <cfRule type="cellIs" dxfId="28" priority="7" operator="lessThan">
      <formula>0</formula>
    </cfRule>
    <cfRule type="cellIs" dxfId="27"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26" priority="3" operator="lessThan">
      <formula>0.55</formula>
    </cfRule>
    <cfRule type="cellIs" dxfId="25" priority="4" operator="greaterThan">
      <formula>0.6</formula>
    </cfRule>
  </conditionalFormatting>
  <conditionalFormatting sqref="D10:D30">
    <cfRule type="cellIs" dxfId="24" priority="1" operator="lessThan">
      <formula>0</formula>
    </cfRule>
    <cfRule type="cellIs" dxfId="23"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28" max="8" man="1"/>
    <brk id="40" max="10"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37F23-9702-4B6E-8D1C-3800C06C466D}">
  <sheetPr codeName="Tabelle30">
    <pageSetUpPr fitToPage="1"/>
  </sheetPr>
  <dimension ref="A1:Z180"/>
  <sheetViews>
    <sheetView view="pageBreakPreview" zoomScale="60" zoomScaleNormal="70" workbookViewId="0">
      <selection activeCell="S17" sqref="S17"/>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8" t="s">
        <v>42</v>
      </c>
      <c r="B1" s="169"/>
      <c r="C1" s="169"/>
      <c r="D1" s="169"/>
      <c r="E1" s="169"/>
      <c r="F1" s="169"/>
      <c r="G1" s="170">
        <f>Ueberhaenge!G1</f>
        <v>45188</v>
      </c>
      <c r="H1" s="171"/>
      <c r="I1" s="54"/>
      <c r="Z1">
        <v>12725</v>
      </c>
    </row>
    <row r="2" spans="1:26" x14ac:dyDescent="0.25">
      <c r="A2" s="52"/>
      <c r="B2" s="45"/>
      <c r="C2" s="45"/>
      <c r="D2" s="45"/>
      <c r="E2" s="45"/>
      <c r="F2" s="45"/>
      <c r="G2" s="45"/>
      <c r="H2" s="45"/>
      <c r="I2" s="45"/>
      <c r="Z2">
        <v>13725</v>
      </c>
    </row>
    <row r="3" spans="1:26" ht="18.75" x14ac:dyDescent="0.3">
      <c r="A3" s="25" t="s">
        <v>35</v>
      </c>
      <c r="C3" s="27">
        <f>Ueberhaenge!G2</f>
        <v>31</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thickBot="1" x14ac:dyDescent="0.3">
      <c r="A6" s="172" t="s">
        <v>41</v>
      </c>
      <c r="B6" s="173"/>
      <c r="C6" s="173"/>
      <c r="D6" s="173"/>
      <c r="E6" s="173"/>
      <c r="F6" s="173"/>
      <c r="G6" s="173"/>
      <c r="H6" s="173"/>
      <c r="I6" s="173"/>
      <c r="J6" s="2"/>
      <c r="K6" s="2"/>
      <c r="L6" s="2"/>
      <c r="M6" s="2"/>
      <c r="N6" s="179" t="s">
        <v>41</v>
      </c>
      <c r="O6" s="179"/>
      <c r="P6" s="179"/>
      <c r="Q6" s="179"/>
      <c r="R6" s="2"/>
      <c r="S6" s="2"/>
    </row>
    <row r="7" spans="1:26" ht="32.25" customHeight="1" thickBot="1" x14ac:dyDescent="0.55000000000000004">
      <c r="A7" s="176" t="s">
        <v>3</v>
      </c>
      <c r="B7" s="189" t="str">
        <f xml:space="preserve"> "BasisVersion  " &amp; Ueberhaenge!D8</f>
        <v>BasisVersion  2023-10</v>
      </c>
      <c r="C7" s="190"/>
      <c r="D7" s="191"/>
      <c r="E7" s="22"/>
      <c r="F7" s="22"/>
      <c r="G7" s="22"/>
      <c r="H7" s="45"/>
      <c r="I7" s="45"/>
      <c r="J7" s="2"/>
      <c r="K7" s="2"/>
      <c r="L7" s="2"/>
      <c r="M7" s="2"/>
      <c r="N7" s="179"/>
      <c r="O7" s="179"/>
      <c r="P7" s="179"/>
      <c r="Q7" s="179"/>
      <c r="R7" s="51"/>
      <c r="S7" s="51"/>
      <c r="T7" s="50"/>
      <c r="U7" s="50"/>
      <c r="V7" s="50"/>
    </row>
    <row r="8" spans="1:26" ht="21.75" thickBot="1" x14ac:dyDescent="0.4">
      <c r="A8" s="177"/>
      <c r="B8" s="192"/>
      <c r="C8" s="175"/>
      <c r="D8" s="193"/>
      <c r="E8" s="22"/>
      <c r="I8" s="2"/>
      <c r="J8" s="2"/>
      <c r="K8" s="2"/>
      <c r="L8" s="2"/>
      <c r="M8" s="2"/>
      <c r="N8" s="48"/>
      <c r="O8" s="165" t="str">
        <f xml:space="preserve"> "Summe: " &amp; Ueberhaenge!D8 &amp; " bis " &amp; Ueberhaenge!I8</f>
        <v>Summe: 2023-10 bis -</v>
      </c>
      <c r="P8" s="166"/>
      <c r="Q8" s="167"/>
      <c r="R8" s="2"/>
      <c r="S8" s="2"/>
    </row>
    <row r="9" spans="1:26" ht="19.5" thickBot="1" x14ac:dyDescent="0.35">
      <c r="A9" s="178"/>
      <c r="B9" s="97"/>
      <c r="C9" s="98"/>
      <c r="G9" s="2"/>
      <c r="H9" s="2"/>
      <c r="I9" s="2"/>
      <c r="J9" s="2"/>
      <c r="K9" s="2"/>
      <c r="L9" s="49" t="s">
        <v>3</v>
      </c>
      <c r="M9" s="24" t="s">
        <v>34</v>
      </c>
      <c r="N9" s="23">
        <f>B9</f>
        <v>0</v>
      </c>
      <c r="O9" s="23" t="e">
        <f>#REF!</f>
        <v>#REF!</v>
      </c>
      <c r="P9" s="2"/>
      <c r="Q9" s="2"/>
    </row>
    <row r="10" spans="1:26" ht="39.950000000000003" customHeight="1" x14ac:dyDescent="0.3">
      <c r="A10" s="102">
        <f>SummeryDetail!A10</f>
        <v>16400</v>
      </c>
      <c r="B10" s="94">
        <f>SummeryDetail!C10</f>
        <v>-626.30000000000007</v>
      </c>
      <c r="C10" s="2"/>
      <c r="D10" s="2"/>
      <c r="E10" s="2"/>
      <c r="F10" s="2"/>
      <c r="G10" s="2"/>
      <c r="H10" s="2"/>
      <c r="I10" s="2"/>
      <c r="J10" s="2"/>
      <c r="K10" s="2"/>
      <c r="L10" s="31">
        <v>14000</v>
      </c>
      <c r="M10" s="35">
        <v>87.900000000000091</v>
      </c>
      <c r="N10" s="36">
        <v>-1343.2</v>
      </c>
      <c r="O10" s="37">
        <v>-1431.1000000000001</v>
      </c>
      <c r="P10" s="2"/>
      <c r="Q10" s="2"/>
      <c r="R10" s="25">
        <v>-1431.1000000000001</v>
      </c>
    </row>
    <row r="11" spans="1:26" ht="39.950000000000003" customHeight="1" x14ac:dyDescent="0.3">
      <c r="A11" s="84">
        <f>SummeryDetail!A11</f>
        <v>16350</v>
      </c>
      <c r="B11" s="95">
        <f>SummeryDetail!C11</f>
        <v>-42.5</v>
      </c>
      <c r="C11" s="2"/>
      <c r="D11" s="2"/>
      <c r="E11" s="2"/>
      <c r="F11" s="2"/>
      <c r="G11" s="2"/>
      <c r="H11" s="2"/>
      <c r="I11" s="2"/>
      <c r="J11" s="2"/>
      <c r="K11" s="2"/>
      <c r="L11" s="31">
        <v>13950</v>
      </c>
      <c r="M11" s="35">
        <v>-18.700000000000003</v>
      </c>
      <c r="N11" s="36">
        <v>-125.30000000000001</v>
      </c>
      <c r="O11" s="37">
        <v>-106.60000000000001</v>
      </c>
      <c r="P11" s="2"/>
      <c r="Q11" s="2"/>
      <c r="R11" s="25">
        <v>-106.60000000000001</v>
      </c>
    </row>
    <row r="12" spans="1:26" ht="39.950000000000003" customHeight="1" x14ac:dyDescent="0.3">
      <c r="A12" s="84">
        <f>SummeryDetail!A12</f>
        <v>16300</v>
      </c>
      <c r="B12" s="95">
        <f>SummeryDetail!C12</f>
        <v>-225.70000000000002</v>
      </c>
      <c r="C12" s="2"/>
      <c r="D12" s="2"/>
      <c r="E12" s="2"/>
      <c r="F12" s="2"/>
      <c r="G12" s="2"/>
      <c r="H12" s="2"/>
      <c r="I12" s="2"/>
      <c r="J12" s="2"/>
      <c r="K12" s="2"/>
      <c r="L12" s="31">
        <v>13900</v>
      </c>
      <c r="M12" s="35">
        <v>2.5</v>
      </c>
      <c r="N12" s="36">
        <v>-575.9</v>
      </c>
      <c r="O12" s="37">
        <v>-578.4</v>
      </c>
      <c r="P12" s="2"/>
      <c r="Q12" s="2"/>
      <c r="R12" s="25">
        <v>-578.4</v>
      </c>
    </row>
    <row r="13" spans="1:26" ht="39.950000000000003" customHeight="1" x14ac:dyDescent="0.3">
      <c r="A13" s="84">
        <f>SummeryDetail!A13</f>
        <v>16250</v>
      </c>
      <c r="B13" s="95">
        <f>SummeryDetail!C13</f>
        <v>-93.5</v>
      </c>
      <c r="C13" s="2"/>
      <c r="D13" s="2"/>
      <c r="E13" s="2"/>
      <c r="F13" s="2"/>
      <c r="G13" s="2"/>
      <c r="H13" s="2"/>
      <c r="I13" s="2"/>
      <c r="J13" s="2"/>
      <c r="K13" s="2"/>
      <c r="L13" s="31">
        <v>13850</v>
      </c>
      <c r="M13" s="35">
        <v>-1.3999999999999986</v>
      </c>
      <c r="N13" s="36">
        <v>-58.2</v>
      </c>
      <c r="O13" s="37">
        <v>-56.800000000000004</v>
      </c>
      <c r="P13" s="2"/>
      <c r="Q13" s="2"/>
      <c r="R13" s="25">
        <v>-56.800000000000004</v>
      </c>
    </row>
    <row r="14" spans="1:26" ht="39.950000000000003" customHeight="1" x14ac:dyDescent="0.3">
      <c r="A14" s="84">
        <f>SummeryDetail!A14</f>
        <v>16200</v>
      </c>
      <c r="B14" s="95">
        <f>SummeryDetail!C14</f>
        <v>-352.8</v>
      </c>
      <c r="C14" s="2"/>
      <c r="D14" s="2"/>
      <c r="E14" s="2"/>
      <c r="F14" s="2"/>
      <c r="G14" s="2"/>
      <c r="H14" s="2"/>
      <c r="I14" s="2"/>
      <c r="J14" s="2"/>
      <c r="K14" s="2"/>
      <c r="L14" s="31">
        <v>13800</v>
      </c>
      <c r="M14" s="35">
        <v>-87.100000000000136</v>
      </c>
      <c r="N14" s="36">
        <v>-1558.6000000000001</v>
      </c>
      <c r="O14" s="37">
        <v>-1471.5</v>
      </c>
      <c r="P14" s="2"/>
      <c r="Q14" s="2"/>
      <c r="R14" s="25">
        <v>-1471.5</v>
      </c>
    </row>
    <row r="15" spans="1:26" ht="39.950000000000003" customHeight="1" x14ac:dyDescent="0.3">
      <c r="A15" s="84">
        <f>SummeryDetail!A15</f>
        <v>16150</v>
      </c>
      <c r="B15" s="95">
        <f>SummeryDetail!C15</f>
        <v>34.700000000000003</v>
      </c>
      <c r="C15" s="2"/>
      <c r="D15" s="2"/>
      <c r="E15" s="2"/>
      <c r="F15" s="2"/>
      <c r="G15" s="2"/>
      <c r="H15" s="2"/>
      <c r="I15" s="2"/>
      <c r="J15" s="2"/>
      <c r="K15" s="2"/>
      <c r="L15" s="31">
        <v>13750</v>
      </c>
      <c r="M15" s="35">
        <v>23.300000000000182</v>
      </c>
      <c r="N15" s="36">
        <v>-2708.4</v>
      </c>
      <c r="O15" s="37">
        <v>-2731.7000000000003</v>
      </c>
      <c r="P15" s="2"/>
      <c r="Q15" s="2"/>
      <c r="R15" s="25">
        <v>-2731.7000000000003</v>
      </c>
    </row>
    <row r="16" spans="1:26" ht="39.950000000000003" customHeight="1" x14ac:dyDescent="0.3">
      <c r="A16" s="84">
        <f>SummeryDetail!A16</f>
        <v>16100</v>
      </c>
      <c r="B16" s="95">
        <f>SummeryDetail!C16</f>
        <v>-10.4</v>
      </c>
      <c r="C16" s="2"/>
      <c r="D16" s="2"/>
      <c r="E16" s="2"/>
      <c r="F16" s="2"/>
      <c r="G16" s="2"/>
      <c r="H16" s="2"/>
      <c r="I16" s="2"/>
      <c r="J16" s="2"/>
      <c r="K16" s="2"/>
      <c r="L16" s="31">
        <v>13700</v>
      </c>
      <c r="M16" s="35">
        <v>-20.099999999999909</v>
      </c>
      <c r="N16" s="36">
        <v>-1614.5</v>
      </c>
      <c r="O16" s="37">
        <v>-1594.4</v>
      </c>
      <c r="P16" s="2"/>
      <c r="Q16" s="2"/>
      <c r="R16" s="25">
        <v>-1594.4</v>
      </c>
    </row>
    <row r="17" spans="1:19" ht="39.950000000000003" customHeight="1" x14ac:dyDescent="0.3">
      <c r="A17" s="84">
        <f>SummeryDetail!A17</f>
        <v>16050</v>
      </c>
      <c r="B17" s="95">
        <f>SummeryDetail!C17</f>
        <v>-25.400000000000002</v>
      </c>
      <c r="C17" s="2"/>
      <c r="D17" s="2"/>
      <c r="E17" s="2"/>
      <c r="F17" s="2"/>
      <c r="G17" s="2"/>
      <c r="H17" s="2"/>
      <c r="I17" s="2"/>
      <c r="J17" s="2"/>
      <c r="K17" s="2"/>
      <c r="L17" s="31">
        <v>13650</v>
      </c>
      <c r="M17" s="35">
        <v>-56</v>
      </c>
      <c r="N17" s="36">
        <v>-201.3</v>
      </c>
      <c r="O17" s="37">
        <v>-145.30000000000001</v>
      </c>
      <c r="P17" s="2"/>
      <c r="Q17" s="2"/>
      <c r="R17" s="25">
        <v>-145.30000000000001</v>
      </c>
    </row>
    <row r="18" spans="1:19" ht="39.950000000000003" customHeight="1" x14ac:dyDescent="0.3">
      <c r="A18" s="84">
        <f>SummeryDetail!A18</f>
        <v>16000</v>
      </c>
      <c r="B18" s="95">
        <f>SummeryDetail!C18</f>
        <v>-3.4000000000000004</v>
      </c>
      <c r="C18" s="2"/>
      <c r="D18" s="2"/>
      <c r="E18" s="2"/>
      <c r="F18" s="2"/>
      <c r="G18" s="2"/>
      <c r="H18" s="2"/>
      <c r="I18" s="2"/>
      <c r="J18" s="2"/>
      <c r="K18" s="2"/>
      <c r="L18" s="31">
        <v>13600</v>
      </c>
      <c r="M18" s="35">
        <v>-1225.6000000000004</v>
      </c>
      <c r="N18" s="36">
        <v>-2093.7000000000003</v>
      </c>
      <c r="O18" s="37">
        <v>-868.1</v>
      </c>
      <c r="P18" s="2"/>
      <c r="Q18" s="2"/>
      <c r="R18" s="25">
        <v>-868.1</v>
      </c>
    </row>
    <row r="19" spans="1:19" ht="39.950000000000003" customHeight="1" x14ac:dyDescent="0.3">
      <c r="A19" s="84">
        <f>SummeryDetail!A19</f>
        <v>15950</v>
      </c>
      <c r="B19" s="95">
        <f>SummeryDetail!C19</f>
        <v>32.800000000000004</v>
      </c>
      <c r="C19" s="2"/>
      <c r="D19" s="2"/>
      <c r="E19" s="2"/>
      <c r="F19" s="2"/>
      <c r="G19" s="2"/>
      <c r="H19" s="2"/>
      <c r="I19" s="2"/>
      <c r="J19" s="2"/>
      <c r="K19" s="2"/>
      <c r="L19" s="31">
        <v>13550</v>
      </c>
      <c r="M19" s="35">
        <v>-12.800000000000011</v>
      </c>
      <c r="N19" s="36">
        <v>-456.20000000000005</v>
      </c>
      <c r="O19" s="37">
        <v>-443.40000000000003</v>
      </c>
      <c r="P19" s="2"/>
      <c r="Q19" s="2"/>
      <c r="R19" s="25">
        <v>-443.40000000000003</v>
      </c>
    </row>
    <row r="20" spans="1:19" ht="39.950000000000003" customHeight="1" x14ac:dyDescent="0.3">
      <c r="A20" s="84">
        <f>SummeryDetail!A20</f>
        <v>15900</v>
      </c>
      <c r="B20" s="95">
        <f>SummeryDetail!C20</f>
        <v>212.4</v>
      </c>
      <c r="C20" s="2"/>
      <c r="D20" s="2"/>
      <c r="E20" s="2"/>
      <c r="F20" s="2"/>
      <c r="G20" s="2"/>
      <c r="H20" s="2"/>
      <c r="I20" s="2"/>
      <c r="J20" s="2"/>
      <c r="K20" s="2"/>
      <c r="L20" s="31">
        <v>13500</v>
      </c>
      <c r="M20" s="35">
        <v>-390.40000000000009</v>
      </c>
      <c r="N20" s="36">
        <v>-2520.2000000000003</v>
      </c>
      <c r="O20" s="37">
        <v>-2129.8000000000002</v>
      </c>
      <c r="P20" s="2"/>
      <c r="Q20" s="2"/>
      <c r="R20" s="25">
        <v>-2129.8000000000002</v>
      </c>
    </row>
    <row r="21" spans="1:19" ht="39.950000000000003" customHeight="1" x14ac:dyDescent="0.3">
      <c r="A21" s="84">
        <f>SummeryDetail!A21</f>
        <v>15850</v>
      </c>
      <c r="B21" s="95">
        <f>SummeryDetail!C21</f>
        <v>146.70000000000002</v>
      </c>
      <c r="C21" s="2"/>
      <c r="D21" s="2"/>
      <c r="E21" s="2"/>
      <c r="F21" s="2"/>
      <c r="G21" s="2"/>
      <c r="H21" s="2"/>
      <c r="I21" s="2"/>
      <c r="J21" s="2"/>
      <c r="K21" s="2"/>
      <c r="L21" s="31">
        <v>13450</v>
      </c>
      <c r="M21" s="35">
        <v>8.2999999999999545</v>
      </c>
      <c r="N21" s="36">
        <v>-346.70000000000005</v>
      </c>
      <c r="O21" s="37">
        <v>-355</v>
      </c>
      <c r="P21" s="2"/>
      <c r="Q21" s="2"/>
      <c r="R21" s="25">
        <v>-355</v>
      </c>
    </row>
    <row r="22" spans="1:19" ht="39.950000000000003" customHeight="1" x14ac:dyDescent="0.3">
      <c r="A22" s="84">
        <f>SummeryDetail!A22</f>
        <v>15800</v>
      </c>
      <c r="B22" s="95">
        <f>SummeryDetail!C22</f>
        <v>114.4</v>
      </c>
      <c r="C22" s="2"/>
      <c r="D22" s="2"/>
      <c r="E22" s="2"/>
      <c r="F22" s="2"/>
      <c r="G22" s="2"/>
      <c r="H22" s="2"/>
      <c r="I22" s="2"/>
      <c r="J22" s="2"/>
      <c r="K22" s="2"/>
      <c r="L22" s="31">
        <v>13400</v>
      </c>
      <c r="M22" s="35">
        <v>143.40000000000009</v>
      </c>
      <c r="N22" s="36">
        <v>-1084</v>
      </c>
      <c r="O22" s="37">
        <v>-1227.4000000000001</v>
      </c>
      <c r="P22" s="2"/>
      <c r="Q22" s="2"/>
      <c r="R22" s="25">
        <v>-1227.4000000000001</v>
      </c>
    </row>
    <row r="23" spans="1:19" ht="39.950000000000003" customHeight="1" x14ac:dyDescent="0.3">
      <c r="A23" s="84">
        <f>SummeryDetail!A23</f>
        <v>15750</v>
      </c>
      <c r="B23" s="95">
        <f>SummeryDetail!C23</f>
        <v>-106.4</v>
      </c>
      <c r="C23" s="2"/>
      <c r="D23" s="2"/>
      <c r="E23" s="2"/>
      <c r="F23" s="2"/>
      <c r="G23" s="2"/>
      <c r="H23" s="2"/>
      <c r="I23" s="2"/>
      <c r="J23" s="2"/>
      <c r="K23" s="2"/>
      <c r="L23" s="31">
        <v>13350</v>
      </c>
      <c r="M23" s="35">
        <v>-18.600000000000023</v>
      </c>
      <c r="N23" s="36">
        <v>-491.40000000000003</v>
      </c>
      <c r="O23" s="37">
        <v>-472.8</v>
      </c>
      <c r="P23" s="2"/>
      <c r="Q23" s="2"/>
      <c r="R23" s="25">
        <v>-472.8</v>
      </c>
    </row>
    <row r="24" spans="1:19" ht="39.950000000000003" customHeight="1" x14ac:dyDescent="0.3">
      <c r="A24" s="84">
        <f>SummeryDetail!A24</f>
        <v>15700</v>
      </c>
      <c r="B24" s="95">
        <f>SummeryDetail!C24</f>
        <v>1796.4</v>
      </c>
      <c r="C24" s="2"/>
      <c r="D24" s="2"/>
      <c r="E24" s="2"/>
      <c r="F24" s="2"/>
      <c r="G24" s="2"/>
      <c r="H24" s="2"/>
      <c r="I24" s="2"/>
      <c r="J24" s="2"/>
      <c r="K24" s="2"/>
      <c r="L24" s="31">
        <v>13300</v>
      </c>
      <c r="M24" s="35">
        <v>-35.899999999999864</v>
      </c>
      <c r="N24" s="36">
        <v>-1618.2</v>
      </c>
      <c r="O24" s="37">
        <v>-1582.3000000000002</v>
      </c>
      <c r="P24" s="2"/>
      <c r="Q24" s="2"/>
      <c r="R24" s="25">
        <v>-1582.3000000000002</v>
      </c>
    </row>
    <row r="25" spans="1:19" ht="39.950000000000003" customHeight="1" x14ac:dyDescent="0.3">
      <c r="A25" s="84">
        <f>SummeryDetail!A25</f>
        <v>15650</v>
      </c>
      <c r="B25" s="95">
        <f>SummeryDetail!C25</f>
        <v>101</v>
      </c>
      <c r="C25" s="2"/>
      <c r="D25" s="2"/>
      <c r="E25" s="2"/>
      <c r="F25" s="2"/>
      <c r="G25" s="2"/>
      <c r="H25" s="2"/>
      <c r="I25" s="2"/>
      <c r="J25" s="2"/>
      <c r="K25" s="2"/>
      <c r="L25" s="31">
        <v>13250</v>
      </c>
      <c r="M25" s="35">
        <v>89.100000000000023</v>
      </c>
      <c r="N25" s="36">
        <v>-594.6</v>
      </c>
      <c r="O25" s="37">
        <v>-683.7</v>
      </c>
      <c r="P25" s="2"/>
      <c r="Q25" s="2"/>
      <c r="R25" s="25">
        <v>-683.7</v>
      </c>
    </row>
    <row r="26" spans="1:19" ht="39.950000000000003" customHeight="1" x14ac:dyDescent="0.3">
      <c r="A26" s="84">
        <f>SummeryDetail!A26</f>
        <v>15600</v>
      </c>
      <c r="B26" s="95">
        <f>SummeryDetail!C26</f>
        <v>299.90000000000003</v>
      </c>
      <c r="C26" s="2"/>
      <c r="D26" s="2"/>
      <c r="E26" s="2"/>
      <c r="F26" s="2"/>
      <c r="G26" s="2"/>
      <c r="H26" s="2"/>
      <c r="I26" s="2"/>
      <c r="J26" s="2"/>
      <c r="K26" s="2"/>
      <c r="L26" s="31">
        <v>13200</v>
      </c>
      <c r="M26" s="35">
        <v>354.29999999999995</v>
      </c>
      <c r="N26" s="36">
        <v>-1618.7</v>
      </c>
      <c r="O26" s="37">
        <v>-1973</v>
      </c>
      <c r="P26" s="2"/>
      <c r="Q26" s="2"/>
      <c r="R26" s="25">
        <v>-1973</v>
      </c>
    </row>
    <row r="27" spans="1:19" ht="39.950000000000003" customHeight="1" x14ac:dyDescent="0.3">
      <c r="A27" s="84">
        <f>SummeryDetail!A27</f>
        <v>15550</v>
      </c>
      <c r="B27" s="95">
        <f>SummeryDetail!C27</f>
        <v>49.7</v>
      </c>
      <c r="C27" s="2"/>
      <c r="D27" s="2"/>
      <c r="E27" s="2"/>
      <c r="F27" s="2"/>
      <c r="G27" s="2"/>
      <c r="H27" s="2"/>
      <c r="I27" s="2"/>
      <c r="J27" s="2"/>
      <c r="K27" s="2"/>
      <c r="L27" s="31">
        <v>13150</v>
      </c>
      <c r="M27" s="35">
        <v>64.099999999999966</v>
      </c>
      <c r="N27" s="36">
        <v>-483.90000000000003</v>
      </c>
      <c r="O27" s="37">
        <v>-548</v>
      </c>
      <c r="P27" s="2"/>
      <c r="Q27" s="2"/>
      <c r="R27" s="25">
        <v>-548</v>
      </c>
    </row>
    <row r="28" spans="1:19" ht="39.950000000000003" customHeight="1" x14ac:dyDescent="0.3">
      <c r="A28" s="84">
        <f>SummeryDetail!A28</f>
        <v>15500</v>
      </c>
      <c r="B28" s="95">
        <f>SummeryDetail!C28</f>
        <v>183.3</v>
      </c>
      <c r="C28" s="2"/>
      <c r="D28" s="2"/>
      <c r="E28" s="2"/>
      <c r="F28" s="2"/>
      <c r="G28" s="2"/>
      <c r="H28" s="2"/>
      <c r="I28" s="2"/>
      <c r="J28" s="2"/>
      <c r="K28" s="2"/>
      <c r="L28" s="31">
        <v>13100</v>
      </c>
      <c r="M28" s="35">
        <v>-24.400000000000091</v>
      </c>
      <c r="N28" s="36">
        <v>-1879.4</v>
      </c>
      <c r="O28" s="37">
        <v>-1855</v>
      </c>
      <c r="P28" s="2"/>
      <c r="Q28" s="2"/>
      <c r="R28" s="25">
        <v>-1855</v>
      </c>
    </row>
    <row r="29" spans="1:19" ht="39.950000000000003" customHeight="1" x14ac:dyDescent="0.3">
      <c r="A29" s="84">
        <f>SummeryDetail!A29</f>
        <v>15450</v>
      </c>
      <c r="B29" s="95">
        <f>SummeryDetail!C29</f>
        <v>39.5</v>
      </c>
      <c r="C29" s="2"/>
      <c r="D29" s="2"/>
      <c r="E29" s="2"/>
      <c r="F29" s="2"/>
      <c r="G29" s="2"/>
      <c r="H29" s="2"/>
      <c r="I29" s="2"/>
      <c r="J29" s="2"/>
      <c r="K29" s="2"/>
      <c r="L29" s="31">
        <v>13050</v>
      </c>
      <c r="M29" s="35">
        <v>10.599999999999994</v>
      </c>
      <c r="N29" s="36">
        <v>-193.10000000000002</v>
      </c>
      <c r="O29" s="37">
        <v>-203.70000000000002</v>
      </c>
      <c r="P29" s="2"/>
      <c r="Q29" s="2"/>
      <c r="R29" s="25">
        <v>-203.70000000000002</v>
      </c>
    </row>
    <row r="30" spans="1:19" ht="39.950000000000003" customHeight="1" thickBot="1" x14ac:dyDescent="0.35">
      <c r="A30" s="88">
        <f>SummeryDetail!A30</f>
        <v>15400</v>
      </c>
      <c r="B30" s="96">
        <f>SummeryDetail!C30</f>
        <v>233.4</v>
      </c>
      <c r="C30" s="2"/>
      <c r="D30" s="2"/>
      <c r="E30" s="2"/>
      <c r="F30" s="2"/>
      <c r="G30" s="2"/>
      <c r="H30" s="2"/>
      <c r="I30" s="2"/>
      <c r="J30" s="2"/>
      <c r="K30" s="2"/>
      <c r="L30" s="31">
        <v>13000</v>
      </c>
      <c r="M30" s="35">
        <v>77.100000000000023</v>
      </c>
      <c r="N30" s="36">
        <v>-998.80000000000007</v>
      </c>
      <c r="O30" s="37">
        <v>-1075.9000000000001</v>
      </c>
      <c r="P30" s="2"/>
      <c r="Q30" s="2"/>
      <c r="R30" s="25">
        <v>-1075.9000000000001</v>
      </c>
    </row>
    <row r="31" spans="1:19" ht="19.5" thickBot="1" x14ac:dyDescent="0.35">
      <c r="A31" s="21"/>
      <c r="B31" s="2"/>
      <c r="C31" s="2"/>
      <c r="D31" s="2"/>
      <c r="E31" s="2"/>
      <c r="F31" s="2"/>
      <c r="G31" s="2"/>
      <c r="H31" s="2"/>
      <c r="I31" s="2"/>
      <c r="J31" s="2"/>
      <c r="K31" s="2"/>
      <c r="L31" s="2"/>
      <c r="M31" s="2"/>
      <c r="N31" s="2"/>
      <c r="O31" s="44"/>
      <c r="P31" s="44"/>
      <c r="Q31" s="44"/>
      <c r="R31" s="2"/>
      <c r="S31" s="2"/>
    </row>
    <row r="32" spans="1:19" ht="60.75" customHeight="1" thickBot="1" x14ac:dyDescent="0.3">
      <c r="A32" s="21"/>
      <c r="B32" s="162" t="s">
        <v>198</v>
      </c>
      <c r="C32" s="163"/>
      <c r="D32" s="164"/>
      <c r="E32" s="2"/>
      <c r="F32" s="2"/>
      <c r="G32" s="2"/>
      <c r="H32" s="2"/>
      <c r="I32" s="2"/>
      <c r="J32" s="2"/>
      <c r="K32" s="2"/>
      <c r="L32" s="2"/>
      <c r="M32" s="2"/>
      <c r="N32" s="2"/>
      <c r="O32" s="162" t="s">
        <v>38</v>
      </c>
      <c r="P32" s="163"/>
      <c r="Q32" s="164"/>
      <c r="R32" s="2"/>
      <c r="S32" s="2"/>
    </row>
    <row r="33" spans="1:19" x14ac:dyDescent="0.25">
      <c r="A33" s="21"/>
      <c r="B33" s="2"/>
      <c r="C33" s="2"/>
      <c r="D33" s="2"/>
      <c r="E33" s="2"/>
      <c r="F33" s="2"/>
      <c r="G33" s="2"/>
      <c r="H33" s="2"/>
      <c r="I33" s="2"/>
      <c r="J33" s="2"/>
      <c r="K33" s="2"/>
      <c r="L33" s="2"/>
      <c r="M33" s="2"/>
      <c r="N33" s="2"/>
      <c r="O33" s="2"/>
      <c r="P33" s="2"/>
      <c r="Q33" s="2"/>
      <c r="R33" s="2"/>
      <c r="S33" s="2"/>
    </row>
    <row r="34" spans="1:19" ht="18.75" x14ac:dyDescent="0.3">
      <c r="A34" s="42" t="s">
        <v>36</v>
      </c>
      <c r="B34" s="42"/>
      <c r="C34" s="42"/>
      <c r="D34" s="42"/>
      <c r="E34" s="28"/>
      <c r="F34" s="28"/>
      <c r="G34" s="28"/>
      <c r="H34" s="28"/>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0" t="s">
        <v>105</v>
      </c>
      <c r="B37" s="181"/>
      <c r="C37" s="181"/>
      <c r="D37" s="181"/>
      <c r="E37" s="181"/>
      <c r="F37" s="181"/>
      <c r="G37" s="181"/>
      <c r="H37" s="181"/>
      <c r="I37" s="181"/>
      <c r="J37" s="2"/>
      <c r="K37" s="2"/>
      <c r="L37" s="2"/>
      <c r="M37" s="2"/>
      <c r="N37" s="161" t="s">
        <v>43</v>
      </c>
      <c r="O37" s="161"/>
      <c r="P37" s="161"/>
      <c r="Q37" s="161"/>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B10:B30">
    <cfRule type="cellIs" dxfId="22" priority="9" operator="lessThan">
      <formula>0</formula>
    </cfRule>
    <cfRule type="cellIs" dxfId="21" priority="10" operator="greaterThan">
      <formula>0</formula>
    </cfRule>
  </conditionalFormatting>
  <conditionalFormatting sqref="N10:O30">
    <cfRule type="cellIs" dxfId="20" priority="7" operator="lessThan">
      <formula>0</formula>
    </cfRule>
    <cfRule type="cellIs" dxfId="19" priority="8" operator="greaterThan">
      <formula>0</formula>
    </cfRule>
  </conditionalFormatting>
  <conditionalFormatting sqref="M10:M30">
    <cfRule type="colorScale" priority="5">
      <colorScale>
        <cfvo type="num" val="-100"/>
        <cfvo type="num" val="0"/>
        <cfvo type="num" val="100"/>
        <color rgb="FFF8696B"/>
        <color rgb="FFFCFCFF"/>
        <color rgb="FF5A8AC6"/>
      </colorScale>
    </cfRule>
  </conditionalFormatting>
  <conditionalFormatting sqref="F3">
    <cfRule type="cellIs" dxfId="18" priority="3" operator="lessThan">
      <formula>0.55</formula>
    </cfRule>
    <cfRule type="cellIs" dxfId="17" priority="4" operator="greaterThan">
      <formula>0.6</formula>
    </cfRule>
  </conditionalFormatting>
  <pageMargins left="0.70866141732283472" right="0.70866141732283472" top="0.59055118110236227" bottom="0.39370078740157483" header="0.31496062992125984" footer="0.31496062992125984"/>
  <pageSetup paperSize="9" scale="20" fitToHeight="0" orientation="portrait" r:id="rId1"/>
  <rowBreaks count="2" manualBreakCount="2">
    <brk id="35" max="10" man="1"/>
    <brk id="40" max="1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7E0A-7B10-45BD-8E52-DC0C411419E6}">
  <sheetPr codeName="Tabelle28">
    <pageSetUpPr fitToPage="1"/>
  </sheetPr>
  <dimension ref="A1:Z18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8" t="s">
        <v>42</v>
      </c>
      <c r="B1" s="169"/>
      <c r="C1" s="169"/>
      <c r="D1" s="169"/>
      <c r="E1" s="169"/>
      <c r="F1" s="169"/>
      <c r="G1" s="170">
        <f>Ueberhaenge!G1</f>
        <v>45188</v>
      </c>
      <c r="H1" s="171"/>
      <c r="I1" s="54"/>
      <c r="Z1">
        <v>12747</v>
      </c>
    </row>
    <row r="2" spans="1:26" x14ac:dyDescent="0.25">
      <c r="A2" s="52"/>
      <c r="B2" s="45"/>
      <c r="C2" s="45"/>
      <c r="D2" s="45"/>
      <c r="E2" s="45"/>
      <c r="F2" s="45"/>
      <c r="G2" s="45"/>
      <c r="H2" s="45"/>
      <c r="I2" s="45"/>
      <c r="Z2">
        <v>13747</v>
      </c>
    </row>
    <row r="3" spans="1:26" ht="18.75" x14ac:dyDescent="0.3">
      <c r="A3" s="25" t="s">
        <v>35</v>
      </c>
      <c r="C3" s="27">
        <f>Ueberhaenge!G2</f>
        <v>31</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x14ac:dyDescent="0.25">
      <c r="A6" s="172" t="s">
        <v>41</v>
      </c>
      <c r="B6" s="173"/>
      <c r="C6" s="173"/>
      <c r="D6" s="173"/>
      <c r="E6" s="173"/>
      <c r="F6" s="173"/>
      <c r="G6" s="173"/>
      <c r="H6" s="173"/>
      <c r="I6" s="173"/>
      <c r="J6" s="2"/>
      <c r="K6" s="2"/>
      <c r="L6" s="2"/>
      <c r="M6" s="2"/>
      <c r="N6" s="179" t="s">
        <v>41</v>
      </c>
      <c r="O6" s="179"/>
      <c r="P6" s="179"/>
      <c r="Q6" s="179"/>
      <c r="R6" s="2"/>
      <c r="S6" s="2"/>
    </row>
    <row r="7" spans="1:26" ht="32.25" customHeight="1" thickBot="1" x14ac:dyDescent="0.55000000000000004">
      <c r="A7" s="183" t="s">
        <v>3</v>
      </c>
      <c r="B7" s="186" t="str">
        <f xml:space="preserve"> "Front: " &amp; Ueberhaenge!D8 &amp; " Detail"</f>
        <v>Front: 2023-10 Detail</v>
      </c>
      <c r="C7" s="186"/>
      <c r="D7" s="187"/>
      <c r="E7" s="26"/>
      <c r="F7" s="26"/>
      <c r="G7" s="26"/>
      <c r="H7" s="45"/>
      <c r="J7" s="2"/>
      <c r="K7" s="2"/>
      <c r="L7" s="2"/>
      <c r="M7" s="2"/>
      <c r="N7" s="179"/>
      <c r="O7" s="179"/>
      <c r="P7" s="179"/>
      <c r="Q7" s="179"/>
      <c r="R7" s="51"/>
      <c r="S7" s="51"/>
      <c r="T7" s="50"/>
      <c r="U7" s="50"/>
      <c r="V7" s="50"/>
    </row>
    <row r="8" spans="1:26" ht="21.75" thickBot="1" x14ac:dyDescent="0.4">
      <c r="A8" s="184"/>
      <c r="B8" s="175"/>
      <c r="C8" s="175"/>
      <c r="D8" s="188"/>
      <c r="E8" s="22"/>
      <c r="I8" s="2"/>
      <c r="J8" s="2"/>
      <c r="K8" s="2"/>
      <c r="L8" s="2"/>
      <c r="M8" s="2"/>
      <c r="N8" s="48"/>
      <c r="O8" s="165" t="str">
        <f xml:space="preserve"> "Summe: " &amp; Ueberhaenge!D8 &amp; " bis " &amp; Ueberhaenge!I8</f>
        <v>Summe: 2023-10 bis -</v>
      </c>
      <c r="P8" s="166"/>
      <c r="Q8" s="167"/>
      <c r="R8" s="2"/>
      <c r="S8" s="2"/>
    </row>
    <row r="9" spans="1:26" ht="19.5" thickBot="1" x14ac:dyDescent="0.35">
      <c r="A9" s="185"/>
      <c r="B9" s="47" t="s">
        <v>34</v>
      </c>
      <c r="C9" s="46">
        <f>Ueberhaenge!G5</f>
        <v>45188</v>
      </c>
      <c r="D9" s="81">
        <f>IF(WEEKDAY(C9,2)=1,C9-3,C9-1)</f>
        <v>45187</v>
      </c>
      <c r="E9" s="22"/>
      <c r="I9" s="2"/>
      <c r="J9" s="2"/>
      <c r="K9" s="2"/>
      <c r="L9" s="2"/>
      <c r="M9" s="2"/>
      <c r="N9" s="49" t="s">
        <v>3</v>
      </c>
      <c r="O9" s="24" t="s">
        <v>34</v>
      </c>
      <c r="P9" s="23">
        <f>C9</f>
        <v>45188</v>
      </c>
      <c r="Q9" s="23">
        <f>D9</f>
        <v>45187</v>
      </c>
      <c r="R9" s="2"/>
      <c r="S9" s="2"/>
    </row>
    <row r="10" spans="1:26" ht="39.950000000000003" customHeight="1" x14ac:dyDescent="0.3">
      <c r="A10" s="82">
        <f>SummeryDetail!A10</f>
        <v>16400</v>
      </c>
      <c r="B10" s="76">
        <f>SummeryDetail!B10</f>
        <v>-17.200000000000045</v>
      </c>
      <c r="C10" s="75">
        <f>SummeryDetail!C10</f>
        <v>-626.30000000000007</v>
      </c>
      <c r="D10" s="83">
        <f>SummeryDetail!D10</f>
        <v>-609.1</v>
      </c>
      <c r="E10" s="2"/>
      <c r="F10" s="2"/>
      <c r="G10" s="2"/>
      <c r="H10" s="2"/>
      <c r="I10" s="2"/>
      <c r="J10" s="2"/>
      <c r="K10" s="2"/>
      <c r="L10" s="2"/>
      <c r="M10" s="2">
        <v>35</v>
      </c>
      <c r="N10" s="31">
        <v>14000</v>
      </c>
      <c r="O10" s="35">
        <v>87.900000000000091</v>
      </c>
      <c r="P10" s="36">
        <v>-1343.2</v>
      </c>
      <c r="Q10" s="37">
        <v>-1431.1000000000001</v>
      </c>
      <c r="R10" s="2"/>
      <c r="S10" s="2"/>
      <c r="T10" s="25">
        <v>-1431.1000000000001</v>
      </c>
    </row>
    <row r="11" spans="1:26" ht="39.950000000000003" customHeight="1" x14ac:dyDescent="0.3">
      <c r="A11" s="84">
        <f>SummeryDetail!A11</f>
        <v>16350</v>
      </c>
      <c r="B11" s="78">
        <f>SummeryDetail!B11</f>
        <v>4.3000000000000043</v>
      </c>
      <c r="C11" s="79">
        <f>SummeryDetail!C11</f>
        <v>-42.5</v>
      </c>
      <c r="D11" s="85">
        <f>SummeryDetail!D11</f>
        <v>-46.800000000000004</v>
      </c>
      <c r="E11" s="2"/>
      <c r="F11" s="2"/>
      <c r="G11" s="2"/>
      <c r="H11" s="2"/>
      <c r="I11" s="2"/>
      <c r="J11" s="2"/>
      <c r="K11" s="2"/>
      <c r="L11" s="2"/>
      <c r="M11" s="2">
        <v>34</v>
      </c>
      <c r="N11" s="31">
        <v>13950</v>
      </c>
      <c r="O11" s="35">
        <v>-18.700000000000003</v>
      </c>
      <c r="P11" s="36">
        <v>-125.30000000000001</v>
      </c>
      <c r="Q11" s="37">
        <v>-106.60000000000001</v>
      </c>
      <c r="R11" s="2"/>
      <c r="S11" s="2"/>
      <c r="T11" s="25">
        <v>-106.60000000000001</v>
      </c>
    </row>
    <row r="12" spans="1:26" ht="39.950000000000003" customHeight="1" x14ac:dyDescent="0.3">
      <c r="A12" s="84">
        <f>SummeryDetail!A12</f>
        <v>16300</v>
      </c>
      <c r="B12" s="78">
        <f>SummeryDetail!B12</f>
        <v>-19.900000000000006</v>
      </c>
      <c r="C12" s="79">
        <f>SummeryDetail!C12</f>
        <v>-225.70000000000002</v>
      </c>
      <c r="D12" s="85">
        <f>SummeryDetail!D12</f>
        <v>-205.8</v>
      </c>
      <c r="E12" s="2"/>
      <c r="F12" s="2"/>
      <c r="G12" s="2"/>
      <c r="H12" s="2"/>
      <c r="I12" s="2"/>
      <c r="J12" s="2"/>
      <c r="K12" s="2"/>
      <c r="L12" s="2"/>
      <c r="M12" s="2">
        <v>33</v>
      </c>
      <c r="N12" s="31">
        <v>13900</v>
      </c>
      <c r="O12" s="35">
        <v>2.5</v>
      </c>
      <c r="P12" s="36">
        <v>-575.9</v>
      </c>
      <c r="Q12" s="37">
        <v>-578.4</v>
      </c>
      <c r="R12" s="2"/>
      <c r="S12" s="2"/>
      <c r="T12" s="25">
        <v>-578.4</v>
      </c>
    </row>
    <row r="13" spans="1:26" ht="39.950000000000003" customHeight="1" x14ac:dyDescent="0.3">
      <c r="A13" s="84">
        <f>SummeryDetail!A13</f>
        <v>16250</v>
      </c>
      <c r="B13" s="78">
        <f>SummeryDetail!B13</f>
        <v>-9.9999999999994316E-2</v>
      </c>
      <c r="C13" s="79">
        <f>SummeryDetail!C13</f>
        <v>-93.5</v>
      </c>
      <c r="D13" s="85">
        <f>SummeryDetail!D13</f>
        <v>-93.4</v>
      </c>
      <c r="E13" s="2"/>
      <c r="F13" s="2"/>
      <c r="G13" s="2"/>
      <c r="H13" s="2"/>
      <c r="I13" s="2"/>
      <c r="J13" s="2"/>
      <c r="K13" s="2"/>
      <c r="L13" s="2"/>
      <c r="M13" s="2">
        <v>32</v>
      </c>
      <c r="N13" s="31">
        <v>13850</v>
      </c>
      <c r="O13" s="35">
        <v>-1.3999999999999986</v>
      </c>
      <c r="P13" s="36">
        <v>-58.2</v>
      </c>
      <c r="Q13" s="37">
        <v>-56.800000000000004</v>
      </c>
      <c r="R13" s="2"/>
      <c r="S13" s="2"/>
      <c r="T13" s="25">
        <v>-56.800000000000004</v>
      </c>
    </row>
    <row r="14" spans="1:26" ht="39.950000000000003" customHeight="1" x14ac:dyDescent="0.3">
      <c r="A14" s="84">
        <f>SummeryDetail!A14</f>
        <v>16200</v>
      </c>
      <c r="B14" s="78">
        <f>SummeryDetail!B14</f>
        <v>-177.7</v>
      </c>
      <c r="C14" s="79">
        <f>SummeryDetail!C14</f>
        <v>-352.8</v>
      </c>
      <c r="D14" s="85">
        <f>SummeryDetail!D14</f>
        <v>-175.10000000000002</v>
      </c>
      <c r="E14" s="2"/>
      <c r="F14" s="2"/>
      <c r="G14" s="2"/>
      <c r="H14" s="2"/>
      <c r="I14" s="2"/>
      <c r="J14" s="2"/>
      <c r="K14" s="2"/>
      <c r="L14" s="2"/>
      <c r="M14" s="2">
        <v>31</v>
      </c>
      <c r="N14" s="31">
        <v>13800</v>
      </c>
      <c r="O14" s="35">
        <v>-87.100000000000136</v>
      </c>
      <c r="P14" s="36">
        <v>-1558.6000000000001</v>
      </c>
      <c r="Q14" s="37">
        <v>-1471.5</v>
      </c>
      <c r="R14" s="2"/>
      <c r="S14" s="2"/>
      <c r="T14" s="25">
        <v>-1471.5</v>
      </c>
    </row>
    <row r="15" spans="1:26" ht="39.950000000000003" customHeight="1" x14ac:dyDescent="0.3">
      <c r="A15" s="84">
        <f>SummeryDetail!A15</f>
        <v>16150</v>
      </c>
      <c r="B15" s="78">
        <f>SummeryDetail!B15</f>
        <v>5.4000000000000021</v>
      </c>
      <c r="C15" s="79">
        <f>SummeryDetail!C15</f>
        <v>34.700000000000003</v>
      </c>
      <c r="D15" s="85">
        <f>SummeryDetail!D15</f>
        <v>29.3</v>
      </c>
      <c r="E15" s="2"/>
      <c r="F15" s="2"/>
      <c r="G15" s="2"/>
      <c r="H15" s="2"/>
      <c r="I15" s="2"/>
      <c r="J15" s="2"/>
      <c r="K15" s="2"/>
      <c r="L15" s="2"/>
      <c r="M15" s="2">
        <v>30</v>
      </c>
      <c r="N15" s="31">
        <v>13750</v>
      </c>
      <c r="O15" s="35">
        <v>23.300000000000182</v>
      </c>
      <c r="P15" s="36">
        <v>-2708.4</v>
      </c>
      <c r="Q15" s="37">
        <v>-2731.7000000000003</v>
      </c>
      <c r="R15" s="2"/>
      <c r="S15" s="2"/>
      <c r="T15" s="25">
        <v>-2731.7000000000003</v>
      </c>
    </row>
    <row r="16" spans="1:26" ht="39.950000000000003" customHeight="1" x14ac:dyDescent="0.3">
      <c r="A16" s="84">
        <f>SummeryDetail!A16</f>
        <v>16100</v>
      </c>
      <c r="B16" s="78">
        <f>SummeryDetail!B16</f>
        <v>1.2000000000000011</v>
      </c>
      <c r="C16" s="79">
        <f>SummeryDetail!C16</f>
        <v>-10.4</v>
      </c>
      <c r="D16" s="85">
        <f>SummeryDetail!D16</f>
        <v>-11.600000000000001</v>
      </c>
      <c r="E16" s="2"/>
      <c r="F16" s="2"/>
      <c r="G16" s="2"/>
      <c r="H16" s="2"/>
      <c r="I16" s="2"/>
      <c r="J16" s="2"/>
      <c r="K16" s="2"/>
      <c r="L16" s="2"/>
      <c r="M16" s="2">
        <v>29</v>
      </c>
      <c r="N16" s="31">
        <v>13700</v>
      </c>
      <c r="O16" s="35">
        <v>-20.099999999999909</v>
      </c>
      <c r="P16" s="36">
        <v>-1614.5</v>
      </c>
      <c r="Q16" s="37">
        <v>-1594.4</v>
      </c>
      <c r="R16" s="2"/>
      <c r="S16" s="2"/>
      <c r="T16" s="25">
        <v>-1594.4</v>
      </c>
    </row>
    <row r="17" spans="1:20" ht="39.950000000000003" customHeight="1" x14ac:dyDescent="0.3">
      <c r="A17" s="84">
        <f>SummeryDetail!A17</f>
        <v>16050</v>
      </c>
      <c r="B17" s="78">
        <f>SummeryDetail!B17</f>
        <v>17.500000000000004</v>
      </c>
      <c r="C17" s="79">
        <f>SummeryDetail!C17</f>
        <v>-25.400000000000002</v>
      </c>
      <c r="D17" s="85">
        <f>SummeryDetail!D17</f>
        <v>-42.900000000000006</v>
      </c>
      <c r="E17" s="2"/>
      <c r="F17" s="2"/>
      <c r="G17" s="2"/>
      <c r="H17" s="2"/>
      <c r="I17" s="2"/>
      <c r="J17" s="2"/>
      <c r="K17" s="2"/>
      <c r="L17" s="2"/>
      <c r="M17" s="2">
        <v>28</v>
      </c>
      <c r="N17" s="31">
        <v>13650</v>
      </c>
      <c r="O17" s="35">
        <v>-56</v>
      </c>
      <c r="P17" s="36">
        <v>-201.3</v>
      </c>
      <c r="Q17" s="37">
        <v>-145.30000000000001</v>
      </c>
      <c r="R17" s="2"/>
      <c r="S17" s="2"/>
      <c r="T17" s="25">
        <v>-145.30000000000001</v>
      </c>
    </row>
    <row r="18" spans="1:20" ht="39.950000000000003" customHeight="1" x14ac:dyDescent="0.3">
      <c r="A18" s="84">
        <f>SummeryDetail!A18</f>
        <v>16000</v>
      </c>
      <c r="B18" s="78">
        <f>SummeryDetail!B18</f>
        <v>23.4</v>
      </c>
      <c r="C18" s="79">
        <f>SummeryDetail!C18</f>
        <v>-3.4000000000000004</v>
      </c>
      <c r="D18" s="85">
        <f>SummeryDetail!D18</f>
        <v>-26.8</v>
      </c>
      <c r="E18" s="2"/>
      <c r="F18" s="2"/>
      <c r="G18" s="2"/>
      <c r="H18" s="2"/>
      <c r="I18" s="2"/>
      <c r="J18" s="2"/>
      <c r="K18" s="2"/>
      <c r="L18" s="2"/>
      <c r="M18" s="2">
        <v>27</v>
      </c>
      <c r="N18" s="31">
        <v>13600</v>
      </c>
      <c r="O18" s="35">
        <v>-1225.6000000000004</v>
      </c>
      <c r="P18" s="36">
        <v>-2093.7000000000003</v>
      </c>
      <c r="Q18" s="37">
        <v>-868.1</v>
      </c>
      <c r="R18" s="2"/>
      <c r="S18" s="2"/>
      <c r="T18" s="25">
        <v>-868.1</v>
      </c>
    </row>
    <row r="19" spans="1:20" ht="39.950000000000003" customHeight="1" x14ac:dyDescent="0.3">
      <c r="A19" s="84">
        <f>SummeryDetail!A19</f>
        <v>15950</v>
      </c>
      <c r="B19" s="78">
        <f>SummeryDetail!B19</f>
        <v>-3.7999999999999972</v>
      </c>
      <c r="C19" s="79">
        <f>SummeryDetail!C19</f>
        <v>32.800000000000004</v>
      </c>
      <c r="D19" s="85">
        <f>SummeryDetail!D19</f>
        <v>36.6</v>
      </c>
      <c r="E19" s="2"/>
      <c r="F19" s="2"/>
      <c r="G19" s="2"/>
      <c r="H19" s="2"/>
      <c r="I19" s="2"/>
      <c r="J19" s="2"/>
      <c r="K19" s="2"/>
      <c r="L19" s="2"/>
      <c r="M19" s="2">
        <v>26</v>
      </c>
      <c r="N19" s="31">
        <v>13550</v>
      </c>
      <c r="O19" s="35">
        <v>-12.800000000000011</v>
      </c>
      <c r="P19" s="36">
        <v>-456.20000000000005</v>
      </c>
      <c r="Q19" s="37">
        <v>-443.40000000000003</v>
      </c>
      <c r="R19" s="2"/>
      <c r="S19" s="2"/>
      <c r="T19" s="25">
        <v>-443.40000000000003</v>
      </c>
    </row>
    <row r="20" spans="1:20" ht="39.950000000000003" customHeight="1" x14ac:dyDescent="0.3">
      <c r="A20" s="84">
        <f>SummeryDetail!A20</f>
        <v>15900</v>
      </c>
      <c r="B20" s="78">
        <f>SummeryDetail!B20</f>
        <v>-5.5</v>
      </c>
      <c r="C20" s="79">
        <f>SummeryDetail!C20</f>
        <v>212.4</v>
      </c>
      <c r="D20" s="85">
        <f>SummeryDetail!D20</f>
        <v>217.9</v>
      </c>
      <c r="E20" s="2"/>
      <c r="F20" s="2"/>
      <c r="G20" s="2"/>
      <c r="H20" s="2"/>
      <c r="I20" s="2"/>
      <c r="J20" s="2"/>
      <c r="K20" s="2"/>
      <c r="L20" s="2"/>
      <c r="M20" s="2">
        <v>25</v>
      </c>
      <c r="N20" s="31">
        <v>13500</v>
      </c>
      <c r="O20" s="35">
        <v>-390.40000000000009</v>
      </c>
      <c r="P20" s="36">
        <v>-2520.2000000000003</v>
      </c>
      <c r="Q20" s="37">
        <v>-2129.8000000000002</v>
      </c>
      <c r="R20" s="2"/>
      <c r="S20" s="2"/>
      <c r="T20" s="25">
        <v>-2129.8000000000002</v>
      </c>
    </row>
    <row r="21" spans="1:20" ht="39.950000000000003" customHeight="1" x14ac:dyDescent="0.3">
      <c r="A21" s="84">
        <f>SummeryDetail!A21</f>
        <v>15850</v>
      </c>
      <c r="B21" s="78">
        <f>SummeryDetail!B21</f>
        <v>0.30000000000001137</v>
      </c>
      <c r="C21" s="79">
        <f>SummeryDetail!C21</f>
        <v>146.70000000000002</v>
      </c>
      <c r="D21" s="85">
        <f>SummeryDetail!D21</f>
        <v>146.4</v>
      </c>
      <c r="E21" s="2"/>
      <c r="F21" s="2"/>
      <c r="G21" s="2"/>
      <c r="H21" s="2"/>
      <c r="I21" s="2"/>
      <c r="J21" s="2"/>
      <c r="K21" s="2"/>
      <c r="L21" s="2"/>
      <c r="M21" s="2">
        <v>24</v>
      </c>
      <c r="N21" s="31">
        <v>13450</v>
      </c>
      <c r="O21" s="35">
        <v>8.2999999999999545</v>
      </c>
      <c r="P21" s="36">
        <v>-346.70000000000005</v>
      </c>
      <c r="Q21" s="37">
        <v>-355</v>
      </c>
      <c r="R21" s="2"/>
      <c r="S21" s="2"/>
      <c r="T21" s="25">
        <v>-355</v>
      </c>
    </row>
    <row r="22" spans="1:20" ht="39.950000000000003" customHeight="1" x14ac:dyDescent="0.3">
      <c r="A22" s="84">
        <f>SummeryDetail!A22</f>
        <v>15800</v>
      </c>
      <c r="B22" s="78">
        <f>SummeryDetail!B22</f>
        <v>-6.5</v>
      </c>
      <c r="C22" s="79">
        <f>SummeryDetail!C22</f>
        <v>114.4</v>
      </c>
      <c r="D22" s="85">
        <f>SummeryDetail!D22</f>
        <v>120.9</v>
      </c>
      <c r="E22" s="2"/>
      <c r="F22" s="2"/>
      <c r="G22" s="2"/>
      <c r="H22" s="2"/>
      <c r="I22" s="2"/>
      <c r="J22" s="2"/>
      <c r="K22" s="2"/>
      <c r="L22" s="2"/>
      <c r="M22" s="2">
        <v>23</v>
      </c>
      <c r="N22" s="31">
        <v>13400</v>
      </c>
      <c r="O22" s="35">
        <v>143.40000000000009</v>
      </c>
      <c r="P22" s="36">
        <v>-1084</v>
      </c>
      <c r="Q22" s="37">
        <v>-1227.4000000000001</v>
      </c>
      <c r="R22" s="2"/>
      <c r="S22" s="2"/>
      <c r="T22" s="25">
        <v>-1227.4000000000001</v>
      </c>
    </row>
    <row r="23" spans="1:20" ht="39.950000000000003" customHeight="1" x14ac:dyDescent="0.3">
      <c r="A23" s="84">
        <f>SummeryDetail!A23</f>
        <v>15750</v>
      </c>
      <c r="B23" s="78">
        <f>SummeryDetail!B23</f>
        <v>1.4000000000000057</v>
      </c>
      <c r="C23" s="79">
        <f>SummeryDetail!C23</f>
        <v>-106.4</v>
      </c>
      <c r="D23" s="85">
        <f>SummeryDetail!D23</f>
        <v>-107.80000000000001</v>
      </c>
      <c r="E23" s="2"/>
      <c r="F23" s="2"/>
      <c r="G23" s="2"/>
      <c r="H23" s="2"/>
      <c r="I23" s="2"/>
      <c r="J23" s="2"/>
      <c r="K23" s="2"/>
      <c r="L23" s="2"/>
      <c r="M23" s="2">
        <v>22</v>
      </c>
      <c r="N23" s="31">
        <v>13350</v>
      </c>
      <c r="O23" s="35">
        <v>-18.600000000000023</v>
      </c>
      <c r="P23" s="36">
        <v>-491.40000000000003</v>
      </c>
      <c r="Q23" s="37">
        <v>-472.8</v>
      </c>
      <c r="R23" s="2"/>
      <c r="S23" s="2"/>
      <c r="T23" s="25">
        <v>-472.8</v>
      </c>
    </row>
    <row r="24" spans="1:20" ht="39.950000000000003" customHeight="1" x14ac:dyDescent="0.3">
      <c r="A24" s="84">
        <f>SummeryDetail!A24</f>
        <v>15700</v>
      </c>
      <c r="B24" s="78">
        <f>SummeryDetail!B24</f>
        <v>62.700000000000045</v>
      </c>
      <c r="C24" s="79">
        <f>SummeryDetail!C24</f>
        <v>1796.4</v>
      </c>
      <c r="D24" s="85">
        <f>SummeryDetail!D24</f>
        <v>1733.7</v>
      </c>
      <c r="E24" s="2"/>
      <c r="F24" s="2"/>
      <c r="G24" s="2"/>
      <c r="H24" s="2"/>
      <c r="I24" s="2"/>
      <c r="J24" s="2"/>
      <c r="K24" s="2"/>
      <c r="L24" s="2"/>
      <c r="M24" s="2">
        <v>21</v>
      </c>
      <c r="N24" s="31">
        <v>13300</v>
      </c>
      <c r="O24" s="35">
        <v>-35.899999999999864</v>
      </c>
      <c r="P24" s="36">
        <v>-1618.2</v>
      </c>
      <c r="Q24" s="37">
        <v>-1582.3000000000002</v>
      </c>
      <c r="R24" s="2"/>
      <c r="S24" s="2"/>
      <c r="T24" s="25">
        <v>-1582.3000000000002</v>
      </c>
    </row>
    <row r="25" spans="1:20" ht="39.950000000000003" customHeight="1" x14ac:dyDescent="0.3">
      <c r="A25" s="84">
        <f>SummeryDetail!A25</f>
        <v>15650</v>
      </c>
      <c r="B25" s="78">
        <f>SummeryDetail!B25</f>
        <v>-6.9000000000000057</v>
      </c>
      <c r="C25" s="79">
        <f>SummeryDetail!C25</f>
        <v>101</v>
      </c>
      <c r="D25" s="85">
        <f>SummeryDetail!D25</f>
        <v>107.9</v>
      </c>
      <c r="E25" s="2"/>
      <c r="F25" s="2"/>
      <c r="G25" s="2"/>
      <c r="H25" s="2"/>
      <c r="I25" s="2"/>
      <c r="J25" s="2"/>
      <c r="K25" s="2"/>
      <c r="L25" s="2"/>
      <c r="M25" s="2">
        <v>20</v>
      </c>
      <c r="N25" s="31">
        <v>13250</v>
      </c>
      <c r="O25" s="35">
        <v>89.100000000000023</v>
      </c>
      <c r="P25" s="36">
        <v>-594.6</v>
      </c>
      <c r="Q25" s="37">
        <v>-683.7</v>
      </c>
      <c r="R25" s="2"/>
      <c r="S25" s="2"/>
      <c r="T25" s="25">
        <v>-683.7</v>
      </c>
    </row>
    <row r="26" spans="1:20" ht="39.950000000000003" customHeight="1" x14ac:dyDescent="0.3">
      <c r="A26" s="84">
        <f>SummeryDetail!A26</f>
        <v>15600</v>
      </c>
      <c r="B26" s="78">
        <f>SummeryDetail!B26</f>
        <v>63.900000000000034</v>
      </c>
      <c r="C26" s="79">
        <f>SummeryDetail!C26</f>
        <v>299.90000000000003</v>
      </c>
      <c r="D26" s="85">
        <f>SummeryDetail!D26</f>
        <v>236</v>
      </c>
      <c r="E26" s="2"/>
      <c r="F26" s="2"/>
      <c r="G26" s="2"/>
      <c r="H26" s="2"/>
      <c r="I26" s="2"/>
      <c r="J26" s="2"/>
      <c r="K26" s="2"/>
      <c r="L26" s="2"/>
      <c r="M26" s="2">
        <v>19</v>
      </c>
      <c r="N26" s="31">
        <v>13200</v>
      </c>
      <c r="O26" s="35">
        <v>354.29999999999995</v>
      </c>
      <c r="P26" s="36">
        <v>-1618.7</v>
      </c>
      <c r="Q26" s="37">
        <v>-1973</v>
      </c>
      <c r="R26" s="2"/>
      <c r="S26" s="2"/>
      <c r="T26" s="25">
        <v>-1973</v>
      </c>
    </row>
    <row r="27" spans="1:20" ht="39.950000000000003" customHeight="1" x14ac:dyDescent="0.3">
      <c r="A27" s="84">
        <f>SummeryDetail!A27</f>
        <v>15550</v>
      </c>
      <c r="B27" s="78">
        <f>SummeryDetail!B27</f>
        <v>39.800000000000004</v>
      </c>
      <c r="C27" s="79">
        <f>SummeryDetail!C27</f>
        <v>49.7</v>
      </c>
      <c r="D27" s="85">
        <f>SummeryDetail!D27</f>
        <v>9.9</v>
      </c>
      <c r="E27" s="2"/>
      <c r="F27" s="2"/>
      <c r="G27" s="2"/>
      <c r="H27" s="2"/>
      <c r="I27" s="2"/>
      <c r="J27" s="2"/>
      <c r="K27" s="2"/>
      <c r="L27" s="2"/>
      <c r="M27" s="2">
        <v>18</v>
      </c>
      <c r="N27" s="31">
        <v>13150</v>
      </c>
      <c r="O27" s="35">
        <v>64.099999999999966</v>
      </c>
      <c r="P27" s="36">
        <v>-483.90000000000003</v>
      </c>
      <c r="Q27" s="37">
        <v>-548</v>
      </c>
      <c r="R27" s="2"/>
      <c r="S27" s="2"/>
      <c r="T27" s="25">
        <v>-548</v>
      </c>
    </row>
    <row r="28" spans="1:20" ht="39.950000000000003" customHeight="1" x14ac:dyDescent="0.3">
      <c r="A28" s="84">
        <f>SummeryDetail!A28</f>
        <v>15500</v>
      </c>
      <c r="B28" s="78">
        <f>SummeryDetail!B28</f>
        <v>3.1999999999999886</v>
      </c>
      <c r="C28" s="79">
        <f>SummeryDetail!C28</f>
        <v>183.3</v>
      </c>
      <c r="D28" s="85">
        <f>SummeryDetail!D28</f>
        <v>180.10000000000002</v>
      </c>
      <c r="E28" s="2"/>
      <c r="F28" s="2"/>
      <c r="G28" s="2"/>
      <c r="H28" s="2"/>
      <c r="I28" s="2"/>
      <c r="J28" s="2"/>
      <c r="K28" s="2"/>
      <c r="L28" s="2"/>
      <c r="M28" s="2">
        <v>17</v>
      </c>
      <c r="N28" s="31">
        <v>13100</v>
      </c>
      <c r="O28" s="35">
        <v>-24.400000000000091</v>
      </c>
      <c r="P28" s="36">
        <v>-1879.4</v>
      </c>
      <c r="Q28" s="37">
        <v>-1855</v>
      </c>
      <c r="R28" s="2"/>
      <c r="S28" s="2"/>
      <c r="T28" s="25">
        <v>-1855</v>
      </c>
    </row>
    <row r="29" spans="1:20" ht="39.950000000000003" customHeight="1" x14ac:dyDescent="0.3">
      <c r="A29" s="84">
        <f>SummeryDetail!A29</f>
        <v>15450</v>
      </c>
      <c r="B29" s="78">
        <f>SummeryDetail!B29</f>
        <v>3.5</v>
      </c>
      <c r="C29" s="79">
        <f>SummeryDetail!C29</f>
        <v>39.5</v>
      </c>
      <c r="D29" s="85">
        <f>SummeryDetail!D29</f>
        <v>36</v>
      </c>
      <c r="E29" s="2"/>
      <c r="F29" s="2"/>
      <c r="G29" s="2"/>
      <c r="H29" s="2"/>
      <c r="I29" s="2"/>
      <c r="J29" s="2"/>
      <c r="K29" s="2"/>
      <c r="L29" s="2"/>
      <c r="M29" s="2">
        <v>16</v>
      </c>
      <c r="N29" s="31">
        <v>13050</v>
      </c>
      <c r="O29" s="35">
        <v>10.599999999999994</v>
      </c>
      <c r="P29" s="36">
        <v>-193.10000000000002</v>
      </c>
      <c r="Q29" s="37">
        <v>-203.70000000000002</v>
      </c>
      <c r="R29" s="2"/>
      <c r="S29" s="2"/>
      <c r="T29" s="25">
        <v>-203.70000000000002</v>
      </c>
    </row>
    <row r="30" spans="1:20" ht="39.950000000000003" customHeight="1" x14ac:dyDescent="0.3">
      <c r="A30" s="88">
        <f>SummeryDetail!A30</f>
        <v>15400</v>
      </c>
      <c r="B30" s="89">
        <f>SummeryDetail!B30</f>
        <v>22.5</v>
      </c>
      <c r="C30" s="90">
        <f>SummeryDetail!C30</f>
        <v>233.4</v>
      </c>
      <c r="D30" s="91">
        <f>SummeryDetail!D30</f>
        <v>210.9</v>
      </c>
      <c r="E30" s="2"/>
      <c r="F30" s="2"/>
      <c r="G30" s="2"/>
      <c r="H30" s="2"/>
      <c r="I30" s="2"/>
      <c r="J30" s="2"/>
      <c r="K30" s="2"/>
      <c r="L30" s="2"/>
      <c r="M30" s="2">
        <v>15</v>
      </c>
      <c r="N30" s="31">
        <v>13000</v>
      </c>
      <c r="O30" s="35">
        <v>77.100000000000023</v>
      </c>
      <c r="P30" s="36">
        <v>-998.80000000000007</v>
      </c>
      <c r="Q30" s="37">
        <v>-1075.9000000000001</v>
      </c>
      <c r="R30" s="2"/>
      <c r="S30" s="2"/>
      <c r="T30" s="25">
        <v>-1075.9000000000001</v>
      </c>
    </row>
    <row r="31" spans="1:20" ht="19.5" thickBot="1" x14ac:dyDescent="0.35">
      <c r="A31" s="21"/>
      <c r="B31" s="2"/>
      <c r="C31" s="2"/>
      <c r="D31" s="2"/>
      <c r="E31" s="2"/>
      <c r="F31" s="2"/>
      <c r="G31" s="2"/>
      <c r="H31" s="2"/>
      <c r="I31" s="2"/>
      <c r="J31" s="2"/>
      <c r="K31" s="2"/>
      <c r="L31" s="2"/>
      <c r="M31" s="2"/>
      <c r="N31" s="2"/>
      <c r="O31" s="44"/>
      <c r="P31" s="44"/>
      <c r="Q31" s="44"/>
      <c r="R31" s="2"/>
      <c r="S31" s="2"/>
    </row>
    <row r="32" spans="1:20" ht="60.75" customHeight="1" thickBot="1" x14ac:dyDescent="0.3">
      <c r="A32" s="21"/>
      <c r="B32" s="162" t="s">
        <v>39</v>
      </c>
      <c r="C32" s="163"/>
      <c r="D32" s="164"/>
      <c r="E32" s="2"/>
      <c r="F32" s="2"/>
      <c r="G32" s="2"/>
      <c r="H32" s="2"/>
      <c r="I32" s="2"/>
      <c r="J32" s="2"/>
      <c r="K32" s="2"/>
      <c r="L32" s="2"/>
      <c r="M32" s="2"/>
      <c r="N32" s="2"/>
      <c r="O32" s="162" t="s">
        <v>38</v>
      </c>
      <c r="P32" s="163"/>
      <c r="Q32" s="164"/>
      <c r="R32" s="2"/>
      <c r="S32" s="2"/>
    </row>
    <row r="33" spans="1:19" x14ac:dyDescent="0.25">
      <c r="A33" s="21"/>
      <c r="B33" s="2"/>
      <c r="C33" s="2"/>
      <c r="D33" s="2"/>
      <c r="E33" s="2"/>
      <c r="F33" s="2"/>
      <c r="G33" s="2"/>
      <c r="H33" s="2" t="str">
        <f>Infos!B33</f>
        <v>2023-10+2023-11</v>
      </c>
      <c r="I33" s="2"/>
      <c r="J33" s="2"/>
      <c r="K33" s="2"/>
      <c r="L33" s="2"/>
      <c r="M33" s="2"/>
      <c r="N33" s="2"/>
      <c r="O33" s="2"/>
      <c r="P33" s="2"/>
      <c r="Q33" s="2"/>
      <c r="R33" s="2"/>
      <c r="S33" s="2"/>
    </row>
    <row r="34" spans="1:19" ht="18.75" x14ac:dyDescent="0.3">
      <c r="A34" s="42" t="s">
        <v>36</v>
      </c>
      <c r="B34" s="42"/>
      <c r="C34" s="42"/>
      <c r="D34" s="42"/>
      <c r="E34" s="28"/>
      <c r="F34" s="28"/>
      <c r="G34" s="28"/>
      <c r="H34" s="28" t="str">
        <f>Infos!B32</f>
        <v>2023-11</v>
      </c>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0" t="s">
        <v>105</v>
      </c>
      <c r="B37" s="181"/>
      <c r="C37" s="181"/>
      <c r="D37" s="181"/>
      <c r="E37" s="181"/>
      <c r="F37" s="181"/>
      <c r="G37" s="181"/>
      <c r="H37" s="181"/>
      <c r="I37" s="181"/>
      <c r="J37" s="2"/>
      <c r="K37" s="2"/>
      <c r="L37" s="2"/>
      <c r="M37" s="2"/>
      <c r="N37" s="161" t="s">
        <v>43</v>
      </c>
      <c r="O37" s="161"/>
      <c r="P37" s="161"/>
      <c r="Q37" s="161"/>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16" priority="9" operator="lessThan">
      <formula>0</formula>
    </cfRule>
    <cfRule type="cellIs" dxfId="15" priority="10" operator="greaterThan">
      <formula>0</formula>
    </cfRule>
  </conditionalFormatting>
  <conditionalFormatting sqref="P10:Q30">
    <cfRule type="cellIs" dxfId="14" priority="7" operator="lessThan">
      <formula>0</formula>
    </cfRule>
    <cfRule type="cellIs" dxfId="13"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12" priority="3" operator="lessThan">
      <formula>0.55</formula>
    </cfRule>
    <cfRule type="cellIs" dxfId="11" priority="4" operator="greaterThan">
      <formula>0.6</formula>
    </cfRule>
  </conditionalFormatting>
  <conditionalFormatting sqref="D10:D30">
    <cfRule type="cellIs" dxfId="10" priority="1" operator="lessThan">
      <formula>0</formula>
    </cfRule>
    <cfRule type="cellIs" dxfId="9"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35" max="10" man="1"/>
    <brk id="40" max="1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E92F-CE3B-4F54-A911-95A33A8209AD}">
  <sheetPr codeName="Tabelle7"/>
  <dimension ref="A1:H51"/>
  <sheetViews>
    <sheetView view="pageLayout" topLeftCell="A28" zoomScaleNormal="100" workbookViewId="0">
      <selection activeCell="Y1" sqref="Y1"/>
    </sheetView>
  </sheetViews>
  <sheetFormatPr baseColWidth="10" defaultRowHeight="15" x14ac:dyDescent="0.25"/>
  <sheetData>
    <row r="1" spans="1:8" ht="15.75" x14ac:dyDescent="0.25">
      <c r="A1" s="14" t="s">
        <v>391</v>
      </c>
      <c r="B1" s="10"/>
      <c r="C1" s="10"/>
      <c r="D1" s="10"/>
      <c r="E1" s="10"/>
      <c r="F1" s="10"/>
      <c r="G1" s="10"/>
      <c r="H1" s="10"/>
    </row>
    <row r="2" spans="1:8" ht="15.75" x14ac:dyDescent="0.25">
      <c r="A2" s="10"/>
      <c r="B2" s="10"/>
      <c r="C2" s="10"/>
      <c r="D2" s="10"/>
      <c r="E2" s="10"/>
      <c r="F2" s="10"/>
      <c r="G2" s="10"/>
      <c r="H2" s="10"/>
    </row>
    <row r="3" spans="1:8" ht="15.75" x14ac:dyDescent="0.25">
      <c r="A3" s="142" t="s">
        <v>339</v>
      </c>
      <c r="B3" s="10"/>
      <c r="C3" s="10"/>
      <c r="D3" s="10"/>
      <c r="E3" s="10"/>
      <c r="F3" s="10"/>
      <c r="G3" s="10"/>
      <c r="H3" s="10"/>
    </row>
    <row r="4" spans="1:8" ht="15.75" x14ac:dyDescent="0.25">
      <c r="A4" s="14" t="s">
        <v>394</v>
      </c>
      <c r="B4" s="10"/>
      <c r="C4" s="10"/>
      <c r="D4" s="10"/>
      <c r="E4" s="10" t="s">
        <v>390</v>
      </c>
      <c r="F4" s="10"/>
      <c r="G4" s="10"/>
      <c r="H4" s="10"/>
    </row>
    <row r="5" spans="1:8" ht="15.75" x14ac:dyDescent="0.25">
      <c r="A5" s="10"/>
      <c r="B5" s="10"/>
      <c r="C5" s="10"/>
      <c r="D5" s="10"/>
      <c r="E5" s="10"/>
      <c r="F5" s="10"/>
      <c r="G5" s="10"/>
      <c r="H5" s="10"/>
    </row>
    <row r="6" spans="1:8" ht="15.75" x14ac:dyDescent="0.25">
      <c r="A6" s="10"/>
      <c r="B6" s="10"/>
      <c r="C6" s="10"/>
      <c r="D6" s="10"/>
      <c r="E6" s="10"/>
      <c r="F6" s="10"/>
      <c r="G6" s="10"/>
      <c r="H6" s="10"/>
    </row>
    <row r="7" spans="1:8" ht="15.75" x14ac:dyDescent="0.25">
      <c r="A7" s="10"/>
      <c r="B7" s="10"/>
      <c r="C7" s="10"/>
      <c r="D7" s="10"/>
      <c r="E7" s="10"/>
      <c r="F7" s="10"/>
      <c r="G7" s="10"/>
      <c r="H7" s="10"/>
    </row>
    <row r="8" spans="1:8" ht="15.75" x14ac:dyDescent="0.25">
      <c r="A8" s="10"/>
      <c r="B8" s="10"/>
      <c r="C8" s="10"/>
      <c r="D8" s="10"/>
      <c r="E8" s="10"/>
      <c r="F8" s="10"/>
      <c r="G8" s="10"/>
      <c r="H8" s="10"/>
    </row>
    <row r="9" spans="1:8" ht="15.75" x14ac:dyDescent="0.25">
      <c r="A9" s="10"/>
      <c r="B9" s="10"/>
      <c r="C9" s="10"/>
      <c r="D9" s="10"/>
      <c r="E9" s="10"/>
      <c r="F9" s="10"/>
      <c r="G9" s="10"/>
      <c r="H9" s="10"/>
    </row>
    <row r="10" spans="1:8" ht="15.75" x14ac:dyDescent="0.25">
      <c r="A10" s="14" t="s">
        <v>347</v>
      </c>
      <c r="B10" s="10"/>
      <c r="C10" s="10"/>
      <c r="D10" s="10"/>
      <c r="E10" s="10" t="s">
        <v>390</v>
      </c>
      <c r="F10" s="10"/>
      <c r="G10" s="10"/>
      <c r="H10" s="10"/>
    </row>
    <row r="11" spans="1:8" ht="15.75" x14ac:dyDescent="0.25">
      <c r="A11" s="14"/>
      <c r="B11" s="10"/>
      <c r="C11" s="10"/>
      <c r="D11" s="10"/>
      <c r="E11" s="10"/>
      <c r="F11" s="10"/>
      <c r="G11" s="10"/>
      <c r="H11" s="10"/>
    </row>
    <row r="12" spans="1:8" ht="15.75" x14ac:dyDescent="0.25">
      <c r="A12" s="10"/>
      <c r="B12" s="10"/>
      <c r="C12" s="10"/>
      <c r="D12" s="10"/>
      <c r="E12" s="10"/>
      <c r="F12" s="10"/>
      <c r="G12" s="10"/>
      <c r="H12" s="10"/>
    </row>
    <row r="13" spans="1:8" ht="15.75" x14ac:dyDescent="0.25">
      <c r="A13" s="10"/>
      <c r="B13" s="10"/>
      <c r="C13" s="10"/>
      <c r="D13" s="10"/>
      <c r="E13" s="10"/>
      <c r="F13" s="10"/>
      <c r="G13" s="10"/>
      <c r="H13" s="10"/>
    </row>
    <row r="14" spans="1:8" ht="15.75" x14ac:dyDescent="0.25">
      <c r="A14" s="10"/>
      <c r="B14" s="10"/>
      <c r="C14" s="10"/>
      <c r="D14" s="10"/>
      <c r="E14" s="10"/>
      <c r="F14" s="10"/>
      <c r="G14" s="10"/>
      <c r="H14" s="10"/>
    </row>
    <row r="15" spans="1:8" ht="15.75" x14ac:dyDescent="0.25">
      <c r="A15" s="10" t="s">
        <v>352</v>
      </c>
      <c r="B15" s="10"/>
      <c r="C15" s="10"/>
      <c r="D15" s="10"/>
      <c r="E15" s="10"/>
      <c r="F15" s="10"/>
      <c r="G15" s="10"/>
      <c r="H15" s="10"/>
    </row>
    <row r="16" spans="1:8" ht="15.75" x14ac:dyDescent="0.25">
      <c r="A16" s="10"/>
      <c r="B16" s="10"/>
      <c r="C16" s="10"/>
      <c r="D16" s="10"/>
      <c r="E16" s="10"/>
      <c r="F16" s="10"/>
      <c r="G16" s="10"/>
      <c r="H16" s="10"/>
    </row>
    <row r="17" spans="1:8" ht="15.75" x14ac:dyDescent="0.25">
      <c r="A17" s="10"/>
      <c r="B17" s="10"/>
      <c r="C17" s="10"/>
      <c r="D17" s="10"/>
      <c r="E17" s="10"/>
      <c r="F17" s="10"/>
      <c r="G17" s="10"/>
      <c r="H17" s="10"/>
    </row>
    <row r="18" spans="1:8" ht="15.75" x14ac:dyDescent="0.25">
      <c r="A18" s="14" t="s">
        <v>353</v>
      </c>
      <c r="B18" s="10"/>
      <c r="C18" s="10"/>
      <c r="D18" s="10"/>
      <c r="E18" s="10"/>
      <c r="F18" s="10"/>
      <c r="G18" s="10"/>
      <c r="H18" s="10"/>
    </row>
    <row r="19" spans="1:8" ht="15.75" x14ac:dyDescent="0.25">
      <c r="A19" s="10"/>
      <c r="B19" s="10"/>
      <c r="C19" s="10"/>
      <c r="D19" s="10"/>
      <c r="E19" s="10"/>
      <c r="F19" s="10"/>
      <c r="G19" s="10"/>
      <c r="H19" s="10"/>
    </row>
    <row r="20" spans="1:8" ht="15.75" x14ac:dyDescent="0.25">
      <c r="A20" s="142" t="s">
        <v>354</v>
      </c>
      <c r="B20" s="10"/>
      <c r="C20" s="10"/>
      <c r="D20" s="10"/>
      <c r="E20" s="10"/>
      <c r="F20" s="10"/>
      <c r="G20" s="10"/>
      <c r="H20" s="10"/>
    </row>
    <row r="21" spans="1:8" ht="15.75" x14ac:dyDescent="0.25">
      <c r="A21" s="142" t="s">
        <v>355</v>
      </c>
      <c r="B21" s="10"/>
      <c r="C21" s="10"/>
      <c r="D21" s="10"/>
      <c r="E21" s="10" t="s">
        <v>356</v>
      </c>
      <c r="F21" s="10"/>
      <c r="G21" s="10"/>
      <c r="H21" s="10"/>
    </row>
    <row r="22" spans="1:8" ht="15.75" x14ac:dyDescent="0.25">
      <c r="A22" s="142" t="s">
        <v>357</v>
      </c>
      <c r="B22" s="10"/>
      <c r="C22" s="10"/>
      <c r="D22" s="10"/>
      <c r="E22" s="10"/>
      <c r="F22" s="10"/>
      <c r="G22" s="10"/>
      <c r="H22" s="10"/>
    </row>
    <row r="23" spans="1:8" ht="15.75" x14ac:dyDescent="0.25">
      <c r="A23" s="142" t="s">
        <v>358</v>
      </c>
      <c r="B23" s="10"/>
      <c r="C23" s="10"/>
      <c r="D23" s="10"/>
      <c r="E23" s="10"/>
      <c r="F23" s="10"/>
      <c r="G23" s="10"/>
      <c r="H23" s="10"/>
    </row>
    <row r="24" spans="1:8" ht="15.75" x14ac:dyDescent="0.25">
      <c r="A24" s="10"/>
      <c r="B24" s="10"/>
      <c r="C24" s="10"/>
      <c r="D24" s="10"/>
      <c r="E24" s="10"/>
      <c r="F24" s="10"/>
      <c r="G24" s="10"/>
      <c r="H24" s="10"/>
    </row>
    <row r="25" spans="1:8" ht="15.75" x14ac:dyDescent="0.25">
      <c r="A25" s="10"/>
      <c r="B25" s="10"/>
      <c r="C25" s="10"/>
      <c r="D25" s="10"/>
      <c r="E25" s="10"/>
      <c r="F25" s="10"/>
      <c r="G25" s="10"/>
      <c r="H25" s="10"/>
    </row>
    <row r="26" spans="1:8" x14ac:dyDescent="0.25">
      <c r="A26" s="138" t="s">
        <v>359</v>
      </c>
    </row>
    <row r="31" spans="1:8" x14ac:dyDescent="0.25">
      <c r="A31" s="194" t="s">
        <v>433</v>
      </c>
      <c r="B31" s="194"/>
      <c r="C31" s="194"/>
      <c r="D31" s="194"/>
      <c r="E31" s="194"/>
      <c r="F31" s="194"/>
      <c r="G31" s="194"/>
      <c r="H31" s="194"/>
    </row>
    <row r="32" spans="1:8" x14ac:dyDescent="0.25">
      <c r="A32" s="194"/>
      <c r="B32" s="194"/>
      <c r="C32" s="194"/>
      <c r="D32" s="194"/>
      <c r="E32" s="194"/>
      <c r="F32" s="194"/>
      <c r="G32" s="194"/>
      <c r="H32" s="194"/>
    </row>
    <row r="51" spans="1:8" x14ac:dyDescent="0.25">
      <c r="A51" s="195" t="s">
        <v>787</v>
      </c>
      <c r="B51" s="195"/>
      <c r="C51" s="195"/>
      <c r="D51" s="195"/>
      <c r="E51" s="195"/>
      <c r="F51" s="195"/>
      <c r="G51" s="195"/>
      <c r="H51" s="195"/>
    </row>
  </sheetData>
  <mergeCells count="2">
    <mergeCell ref="A31:H32"/>
    <mergeCell ref="A51:H51"/>
  </mergeCells>
  <pageMargins left="0.7" right="0.7" top="0.78740157499999996" bottom="0.78740157499999996" header="0.3" footer="0.3"/>
  <pageSetup paperSize="9" scale="94"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A86D-45E7-4120-8BDE-476ABF3C9742}">
  <sheetPr codeName="Tabelle26">
    <pageSetUpPr fitToPage="1"/>
  </sheetPr>
  <dimension ref="A1:V200"/>
  <sheetViews>
    <sheetView view="pageBreakPreview"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65.25" customHeight="1" x14ac:dyDescent="0.25">
      <c r="A1" s="197" t="s">
        <v>325</v>
      </c>
      <c r="B1" s="197"/>
      <c r="C1" s="197"/>
      <c r="D1" s="197"/>
      <c r="E1" s="197"/>
      <c r="F1" s="197"/>
      <c r="G1" s="197"/>
      <c r="H1" s="197"/>
      <c r="I1" s="197"/>
      <c r="J1" s="197"/>
      <c r="K1" s="197"/>
    </row>
    <row r="2" spans="1:22" ht="15" customHeight="1" x14ac:dyDescent="0.25">
      <c r="A2" s="197"/>
      <c r="B2" s="197"/>
      <c r="C2" s="197"/>
      <c r="D2" s="197"/>
      <c r="E2" s="197"/>
      <c r="F2" s="197"/>
      <c r="G2" s="197"/>
      <c r="H2" s="197"/>
      <c r="I2" s="197"/>
      <c r="J2" s="197"/>
      <c r="K2" s="197"/>
    </row>
    <row r="3" spans="1:22" ht="18.75" customHeight="1" x14ac:dyDescent="0.25">
      <c r="A3" s="197"/>
      <c r="B3" s="197"/>
      <c r="C3" s="197"/>
      <c r="D3" s="197"/>
      <c r="E3" s="197"/>
      <c r="F3" s="197"/>
      <c r="G3" s="197"/>
      <c r="H3" s="197"/>
      <c r="I3" s="197"/>
      <c r="J3" s="197"/>
      <c r="K3" s="197"/>
    </row>
    <row r="4" spans="1:22" ht="15" customHeight="1" x14ac:dyDescent="0.25">
      <c r="A4" s="197"/>
      <c r="B4" s="197"/>
      <c r="C4" s="197"/>
      <c r="D4" s="197"/>
      <c r="E4" s="197"/>
      <c r="F4" s="197"/>
      <c r="G4" s="197"/>
      <c r="H4" s="197"/>
      <c r="I4" s="197"/>
      <c r="J4" s="197"/>
      <c r="K4" s="197"/>
      <c r="L4" s="2"/>
      <c r="M4" s="2"/>
      <c r="N4" s="2"/>
      <c r="O4" s="2"/>
      <c r="P4" s="2"/>
      <c r="Q4" s="2"/>
      <c r="R4" s="2"/>
      <c r="S4" s="2"/>
    </row>
    <row r="5" spans="1:22" ht="5.25" customHeight="1" x14ac:dyDescent="0.25">
      <c r="A5" s="197"/>
      <c r="B5" s="197"/>
      <c r="C5" s="197"/>
      <c r="D5" s="197"/>
      <c r="E5" s="197"/>
      <c r="F5" s="197"/>
      <c r="G5" s="197"/>
      <c r="H5" s="197"/>
      <c r="I5" s="197"/>
      <c r="J5" s="197"/>
      <c r="K5" s="197"/>
      <c r="L5" s="2"/>
      <c r="M5" s="2"/>
      <c r="N5" s="2"/>
      <c r="O5" s="2"/>
      <c r="P5" s="2"/>
      <c r="Q5" s="2"/>
      <c r="R5" s="2"/>
      <c r="S5" s="2"/>
    </row>
    <row r="6" spans="1:22" ht="50.25" customHeight="1" x14ac:dyDescent="0.25">
      <c r="A6" s="197"/>
      <c r="B6" s="197"/>
      <c r="C6" s="197"/>
      <c r="D6" s="197"/>
      <c r="E6" s="197"/>
      <c r="F6" s="197"/>
      <c r="G6" s="197"/>
      <c r="H6" s="197"/>
      <c r="I6" s="197"/>
      <c r="J6" s="197"/>
      <c r="K6" s="197"/>
      <c r="L6" s="2"/>
      <c r="M6" s="2"/>
      <c r="N6" s="179"/>
      <c r="O6" s="179"/>
      <c r="P6" s="179"/>
      <c r="Q6" s="179"/>
      <c r="R6" s="2"/>
      <c r="S6" s="2"/>
    </row>
    <row r="7" spans="1:22" ht="32.25" customHeight="1" thickBot="1" x14ac:dyDescent="0.55000000000000004">
      <c r="A7" s="197"/>
      <c r="B7" s="197"/>
      <c r="C7" s="197"/>
      <c r="D7" s="197"/>
      <c r="E7" s="197"/>
      <c r="F7" s="197"/>
      <c r="G7" s="197"/>
      <c r="H7" s="197"/>
      <c r="I7" s="197"/>
      <c r="J7" s="197"/>
      <c r="K7" s="197"/>
      <c r="L7" s="2"/>
      <c r="M7" s="2"/>
      <c r="N7" s="179"/>
      <c r="O7" s="179"/>
      <c r="P7" s="179"/>
      <c r="Q7" s="179"/>
      <c r="R7" s="51"/>
      <c r="S7" s="51"/>
      <c r="T7" s="50"/>
      <c r="U7" s="50"/>
      <c r="V7" s="50"/>
    </row>
    <row r="8" spans="1:22" ht="21.75" customHeight="1" thickBot="1" x14ac:dyDescent="0.4">
      <c r="A8" s="197"/>
      <c r="B8" s="197"/>
      <c r="C8" s="197"/>
      <c r="D8" s="197"/>
      <c r="E8" s="197"/>
      <c r="F8" s="197"/>
      <c r="G8" s="197"/>
      <c r="H8" s="197"/>
      <c r="I8" s="197"/>
      <c r="J8" s="197"/>
      <c r="K8" s="197"/>
      <c r="L8" s="2"/>
      <c r="M8" s="2"/>
      <c r="N8" s="48"/>
      <c r="O8" s="165"/>
      <c r="P8" s="166"/>
      <c r="Q8" s="167"/>
      <c r="R8" s="2"/>
      <c r="S8" s="2"/>
    </row>
    <row r="9" spans="1:22" ht="19.5" customHeight="1" thickBot="1" x14ac:dyDescent="0.35">
      <c r="A9" s="197"/>
      <c r="B9" s="197"/>
      <c r="C9" s="197"/>
      <c r="D9" s="197"/>
      <c r="E9" s="197"/>
      <c r="F9" s="197"/>
      <c r="G9" s="197"/>
      <c r="H9" s="197"/>
      <c r="I9" s="197"/>
      <c r="J9" s="197"/>
      <c r="K9" s="197"/>
      <c r="L9" s="2"/>
      <c r="M9" s="2"/>
      <c r="N9" s="49"/>
      <c r="O9" s="24"/>
      <c r="P9" s="23"/>
      <c r="Q9" s="23"/>
      <c r="R9" s="2"/>
      <c r="S9" s="2"/>
    </row>
    <row r="10" spans="1:22" ht="18.75" customHeight="1" x14ac:dyDescent="0.3">
      <c r="A10" s="197"/>
      <c r="B10" s="197"/>
      <c r="C10" s="197"/>
      <c r="D10" s="197"/>
      <c r="E10" s="197"/>
      <c r="F10" s="197"/>
      <c r="G10" s="197"/>
      <c r="H10" s="197"/>
      <c r="I10" s="197"/>
      <c r="J10" s="197"/>
      <c r="K10" s="197"/>
      <c r="L10" s="2"/>
      <c r="M10" s="2"/>
      <c r="N10" s="31"/>
      <c r="O10" s="35"/>
      <c r="P10" s="36"/>
      <c r="Q10" s="37"/>
      <c r="R10" s="2"/>
      <c r="S10" s="2"/>
      <c r="T10" s="25"/>
    </row>
    <row r="11" spans="1:22" ht="18.75" customHeight="1" x14ac:dyDescent="0.3">
      <c r="A11" s="197"/>
      <c r="B11" s="197"/>
      <c r="C11" s="197"/>
      <c r="D11" s="197"/>
      <c r="E11" s="197"/>
      <c r="F11" s="197"/>
      <c r="G11" s="197"/>
      <c r="H11" s="197"/>
      <c r="I11" s="197"/>
      <c r="J11" s="197"/>
      <c r="K11" s="197"/>
      <c r="L11" s="2"/>
      <c r="M11" s="2"/>
      <c r="N11" s="31"/>
      <c r="O11" s="35"/>
      <c r="P11" s="36"/>
      <c r="Q11" s="37"/>
      <c r="R11" s="2"/>
      <c r="S11" s="2"/>
      <c r="T11" s="25"/>
    </row>
    <row r="12" spans="1:22" ht="18.75" customHeight="1" x14ac:dyDescent="0.3">
      <c r="A12" s="197"/>
      <c r="B12" s="197"/>
      <c r="C12" s="197"/>
      <c r="D12" s="197"/>
      <c r="E12" s="197"/>
      <c r="F12" s="197"/>
      <c r="G12" s="197"/>
      <c r="H12" s="197"/>
      <c r="I12" s="197"/>
      <c r="J12" s="197"/>
      <c r="K12" s="197"/>
      <c r="L12" s="2"/>
      <c r="M12" s="2"/>
      <c r="N12" s="31"/>
      <c r="O12" s="35"/>
      <c r="P12" s="36"/>
      <c r="Q12" s="37"/>
      <c r="R12" s="2"/>
      <c r="S12" s="2"/>
      <c r="T12" s="25"/>
    </row>
    <row r="13" spans="1:22" ht="18.75" customHeight="1" x14ac:dyDescent="0.3">
      <c r="A13" s="197"/>
      <c r="B13" s="197"/>
      <c r="C13" s="197"/>
      <c r="D13" s="197"/>
      <c r="E13" s="197"/>
      <c r="F13" s="197"/>
      <c r="G13" s="197"/>
      <c r="H13" s="197"/>
      <c r="I13" s="197"/>
      <c r="J13" s="197"/>
      <c r="K13" s="197"/>
      <c r="L13" s="2"/>
      <c r="M13" s="2"/>
      <c r="N13" s="31"/>
      <c r="O13" s="35"/>
      <c r="P13" s="36"/>
      <c r="Q13" s="37"/>
      <c r="R13" s="2"/>
      <c r="S13" s="2"/>
      <c r="T13" s="25"/>
    </row>
    <row r="14" spans="1:22" ht="18.75" customHeight="1" x14ac:dyDescent="0.3">
      <c r="A14" s="197"/>
      <c r="B14" s="197"/>
      <c r="C14" s="197"/>
      <c r="D14" s="197"/>
      <c r="E14" s="197"/>
      <c r="F14" s="197"/>
      <c r="G14" s="197"/>
      <c r="H14" s="197"/>
      <c r="I14" s="197"/>
      <c r="J14" s="197"/>
      <c r="K14" s="197"/>
      <c r="L14" s="2"/>
      <c r="M14" s="2"/>
      <c r="N14" s="31"/>
      <c r="O14" s="35"/>
      <c r="P14" s="36"/>
      <c r="Q14" s="37"/>
      <c r="R14" s="2"/>
      <c r="S14" s="2"/>
      <c r="T14" s="25"/>
    </row>
    <row r="15" spans="1:22" ht="18.75" customHeight="1" x14ac:dyDescent="0.3">
      <c r="A15" s="197"/>
      <c r="B15" s="197"/>
      <c r="C15" s="197"/>
      <c r="D15" s="197"/>
      <c r="E15" s="197"/>
      <c r="F15" s="197"/>
      <c r="G15" s="197"/>
      <c r="H15" s="197"/>
      <c r="I15" s="197"/>
      <c r="J15" s="197"/>
      <c r="K15" s="197"/>
      <c r="L15" s="2"/>
      <c r="M15" s="2"/>
      <c r="N15" s="31"/>
      <c r="O15" s="35"/>
      <c r="P15" s="36"/>
      <c r="Q15" s="37"/>
      <c r="R15" s="2"/>
      <c r="S15" s="2"/>
      <c r="T15" s="25"/>
    </row>
    <row r="16" spans="1:22" ht="18.75" customHeight="1" x14ac:dyDescent="0.3">
      <c r="A16" s="197"/>
      <c r="B16" s="197"/>
      <c r="C16" s="197"/>
      <c r="D16" s="197"/>
      <c r="E16" s="197"/>
      <c r="F16" s="197"/>
      <c r="G16" s="197"/>
      <c r="H16" s="197"/>
      <c r="I16" s="197"/>
      <c r="J16" s="197"/>
      <c r="K16" s="197"/>
      <c r="L16" s="2"/>
      <c r="M16" s="2"/>
      <c r="N16" s="31"/>
      <c r="O16" s="35"/>
      <c r="P16" s="36"/>
      <c r="Q16" s="37"/>
      <c r="R16" s="2"/>
      <c r="S16" s="2"/>
      <c r="T16" s="25"/>
    </row>
    <row r="17" spans="1:20" ht="18.75" customHeight="1" x14ac:dyDescent="0.3">
      <c r="A17" s="197"/>
      <c r="B17" s="197"/>
      <c r="C17" s="197"/>
      <c r="D17" s="197"/>
      <c r="E17" s="197"/>
      <c r="F17" s="197"/>
      <c r="G17" s="197"/>
      <c r="H17" s="197"/>
      <c r="I17" s="197"/>
      <c r="J17" s="197"/>
      <c r="K17" s="197"/>
      <c r="L17" s="2"/>
      <c r="M17" s="2"/>
      <c r="N17" s="31"/>
      <c r="O17" s="35"/>
      <c r="P17" s="36"/>
      <c r="Q17" s="37"/>
      <c r="R17" s="2"/>
      <c r="S17" s="2"/>
      <c r="T17" s="25"/>
    </row>
    <row r="18" spans="1:20" ht="18.75" customHeight="1" x14ac:dyDescent="0.3">
      <c r="A18" s="197"/>
      <c r="B18" s="197"/>
      <c r="C18" s="197"/>
      <c r="D18" s="197"/>
      <c r="E18" s="197"/>
      <c r="F18" s="197"/>
      <c r="G18" s="197"/>
      <c r="H18" s="197"/>
      <c r="I18" s="197"/>
      <c r="J18" s="197"/>
      <c r="K18" s="197"/>
      <c r="L18" s="2"/>
      <c r="M18" s="2"/>
      <c r="N18" s="31"/>
      <c r="O18" s="35"/>
      <c r="P18" s="36"/>
      <c r="Q18" s="37"/>
      <c r="R18" s="2"/>
      <c r="S18" s="2"/>
      <c r="T18" s="25"/>
    </row>
    <row r="19" spans="1:20" ht="18.75" customHeight="1" x14ac:dyDescent="0.3">
      <c r="A19" s="197"/>
      <c r="B19" s="197"/>
      <c r="C19" s="197"/>
      <c r="D19" s="197"/>
      <c r="E19" s="197"/>
      <c r="F19" s="197"/>
      <c r="G19" s="197"/>
      <c r="H19" s="197"/>
      <c r="I19" s="197"/>
      <c r="J19" s="197"/>
      <c r="K19" s="197"/>
      <c r="L19" s="2"/>
      <c r="M19" s="2"/>
      <c r="N19" s="31"/>
      <c r="O19" s="35"/>
      <c r="P19" s="36"/>
      <c r="Q19" s="37"/>
      <c r="R19" s="2"/>
      <c r="S19" s="2"/>
      <c r="T19" s="25"/>
    </row>
    <row r="20" spans="1:20" ht="18.75" customHeight="1" x14ac:dyDescent="0.3">
      <c r="A20" s="197"/>
      <c r="B20" s="197"/>
      <c r="C20" s="197"/>
      <c r="D20" s="197"/>
      <c r="E20" s="197"/>
      <c r="F20" s="197"/>
      <c r="G20" s="197"/>
      <c r="H20" s="197"/>
      <c r="I20" s="197"/>
      <c r="J20" s="197"/>
      <c r="K20" s="197"/>
      <c r="L20" s="2"/>
      <c r="M20" s="2"/>
      <c r="N20" s="31"/>
      <c r="O20" s="35"/>
      <c r="P20" s="36"/>
      <c r="Q20" s="37"/>
      <c r="R20" s="2"/>
      <c r="S20" s="2"/>
      <c r="T20" s="25"/>
    </row>
    <row r="21" spans="1:20" ht="18.75" customHeight="1" x14ac:dyDescent="0.3">
      <c r="A21" s="197"/>
      <c r="B21" s="197"/>
      <c r="C21" s="197"/>
      <c r="D21" s="197"/>
      <c r="E21" s="197"/>
      <c r="F21" s="197"/>
      <c r="G21" s="197"/>
      <c r="H21" s="197"/>
      <c r="I21" s="197"/>
      <c r="J21" s="197"/>
      <c r="K21" s="197"/>
      <c r="L21" s="2"/>
      <c r="M21" s="2"/>
      <c r="N21" s="31"/>
      <c r="O21" s="35"/>
      <c r="P21" s="36"/>
      <c r="Q21" s="37"/>
      <c r="R21" s="2"/>
      <c r="S21" s="2"/>
      <c r="T21" s="25"/>
    </row>
    <row r="22" spans="1:20" ht="18.75" customHeight="1" x14ac:dyDescent="0.3">
      <c r="A22" s="197"/>
      <c r="B22" s="197"/>
      <c r="C22" s="197"/>
      <c r="D22" s="197"/>
      <c r="E22" s="197"/>
      <c r="F22" s="197"/>
      <c r="G22" s="197"/>
      <c r="H22" s="197"/>
      <c r="I22" s="197"/>
      <c r="J22" s="197"/>
      <c r="K22" s="197"/>
      <c r="L22" s="2"/>
      <c r="M22" s="2"/>
      <c r="N22" s="31"/>
      <c r="O22" s="35"/>
      <c r="P22" s="36"/>
      <c r="Q22" s="37"/>
      <c r="R22" s="2"/>
      <c r="S22" s="2"/>
      <c r="T22" s="25"/>
    </row>
    <row r="23" spans="1:20" ht="18.75" customHeight="1" x14ac:dyDescent="0.3">
      <c r="A23" s="197"/>
      <c r="B23" s="197"/>
      <c r="C23" s="197"/>
      <c r="D23" s="197"/>
      <c r="E23" s="197"/>
      <c r="F23" s="197"/>
      <c r="G23" s="197"/>
      <c r="H23" s="197"/>
      <c r="I23" s="197"/>
      <c r="J23" s="197"/>
      <c r="K23" s="197"/>
      <c r="L23" s="2"/>
      <c r="M23" s="2"/>
      <c r="N23" s="31"/>
      <c r="O23" s="35"/>
      <c r="P23" s="36"/>
      <c r="Q23" s="37"/>
      <c r="R23" s="2"/>
      <c r="S23" s="2"/>
      <c r="T23" s="25"/>
    </row>
    <row r="24" spans="1:20" ht="18.75" customHeight="1" x14ac:dyDescent="0.3">
      <c r="A24" s="197"/>
      <c r="B24" s="197"/>
      <c r="C24" s="197"/>
      <c r="D24" s="197"/>
      <c r="E24" s="197"/>
      <c r="F24" s="197"/>
      <c r="G24" s="197"/>
      <c r="H24" s="197"/>
      <c r="I24" s="197"/>
      <c r="J24" s="197"/>
      <c r="K24" s="197"/>
      <c r="L24" s="2"/>
      <c r="M24" s="2"/>
      <c r="N24" s="31"/>
      <c r="O24" s="35"/>
      <c r="P24" s="36"/>
      <c r="Q24" s="37"/>
      <c r="R24" s="2"/>
      <c r="S24" s="2"/>
      <c r="T24" s="25"/>
    </row>
    <row r="25" spans="1:20" ht="18.75" customHeight="1" x14ac:dyDescent="0.3">
      <c r="A25" s="197"/>
      <c r="B25" s="197"/>
      <c r="C25" s="197"/>
      <c r="D25" s="197"/>
      <c r="E25" s="197"/>
      <c r="F25" s="197"/>
      <c r="G25" s="197"/>
      <c r="H25" s="197"/>
      <c r="I25" s="197"/>
      <c r="J25" s="197"/>
      <c r="K25" s="197"/>
      <c r="L25" s="2"/>
      <c r="M25" s="2"/>
      <c r="N25" s="31"/>
      <c r="O25" s="35"/>
      <c r="P25" s="36"/>
      <c r="Q25" s="37"/>
      <c r="R25" s="2"/>
      <c r="S25" s="2"/>
      <c r="T25" s="25"/>
    </row>
    <row r="26" spans="1:20" ht="18.75" customHeight="1" x14ac:dyDescent="0.3">
      <c r="A26" s="197"/>
      <c r="B26" s="197"/>
      <c r="C26" s="197"/>
      <c r="D26" s="197"/>
      <c r="E26" s="197"/>
      <c r="F26" s="197"/>
      <c r="G26" s="197"/>
      <c r="H26" s="197"/>
      <c r="I26" s="197"/>
      <c r="J26" s="197"/>
      <c r="K26" s="197"/>
      <c r="L26" s="2"/>
      <c r="M26" s="2"/>
      <c r="N26" s="31"/>
      <c r="O26" s="35"/>
      <c r="P26" s="36"/>
      <c r="Q26" s="37"/>
      <c r="R26" s="2"/>
      <c r="S26" s="2"/>
      <c r="T26" s="25"/>
    </row>
    <row r="27" spans="1:20" ht="18.75" x14ac:dyDescent="0.3">
      <c r="A27" s="92"/>
      <c r="B27" s="36"/>
      <c r="C27" s="36"/>
      <c r="D27" s="36"/>
      <c r="E27" s="2"/>
      <c r="F27" s="2"/>
      <c r="G27" s="2"/>
      <c r="H27" s="2"/>
      <c r="I27" s="2"/>
      <c r="J27" s="2"/>
      <c r="K27" s="2"/>
      <c r="L27" s="2"/>
      <c r="M27" s="2"/>
      <c r="N27" s="31"/>
      <c r="O27" s="35"/>
      <c r="P27" s="36"/>
      <c r="Q27" s="37"/>
      <c r="R27" s="2"/>
      <c r="S27" s="2"/>
      <c r="T27" s="25"/>
    </row>
    <row r="28" spans="1:20" ht="18.75" x14ac:dyDescent="0.3">
      <c r="A28" s="92"/>
      <c r="B28" s="36"/>
      <c r="C28" s="36"/>
      <c r="D28" s="36"/>
      <c r="E28" s="2"/>
      <c r="F28" s="2"/>
      <c r="G28" s="2"/>
      <c r="H28" s="2"/>
      <c r="I28" s="2"/>
      <c r="J28" s="2"/>
      <c r="K28" s="2"/>
      <c r="L28" s="2"/>
      <c r="M28" s="2"/>
      <c r="N28" s="31"/>
      <c r="O28" s="35"/>
      <c r="P28" s="36"/>
      <c r="Q28" s="37"/>
      <c r="R28" s="2"/>
      <c r="S28" s="2"/>
      <c r="T28" s="25"/>
    </row>
    <row r="29" spans="1:20" ht="18.75" x14ac:dyDescent="0.3">
      <c r="A29" s="92"/>
      <c r="B29" s="36"/>
      <c r="C29" s="36"/>
      <c r="D29" s="36"/>
      <c r="E29" s="2"/>
      <c r="F29" s="2"/>
      <c r="G29" s="2"/>
      <c r="H29" s="2"/>
      <c r="I29" s="2"/>
      <c r="J29" s="2"/>
      <c r="K29" s="2"/>
      <c r="L29" s="2"/>
      <c r="M29" s="2"/>
      <c r="N29" s="31"/>
      <c r="O29" s="35"/>
      <c r="P29" s="36"/>
      <c r="Q29" s="37"/>
      <c r="R29" s="2"/>
      <c r="S29" s="2"/>
      <c r="T29" s="25"/>
    </row>
    <row r="30" spans="1:20" ht="18.75" x14ac:dyDescent="0.3">
      <c r="A30" s="92"/>
      <c r="B30" s="36"/>
      <c r="C30" s="36"/>
      <c r="D30" s="36"/>
      <c r="E30" s="2"/>
      <c r="F30" s="2"/>
      <c r="G30" s="2"/>
      <c r="H30" s="2"/>
      <c r="I30" s="2"/>
      <c r="J30" s="2"/>
      <c r="K30" s="2"/>
      <c r="L30" s="2"/>
      <c r="M30" s="2"/>
      <c r="N30" s="31"/>
      <c r="O30" s="35"/>
      <c r="P30" s="36"/>
      <c r="Q30" s="37"/>
      <c r="R30" s="2"/>
      <c r="S30" s="2"/>
      <c r="T30" s="25"/>
    </row>
    <row r="31" spans="1:20" ht="18.75" x14ac:dyDescent="0.3">
      <c r="A31" s="92"/>
      <c r="B31" s="36"/>
      <c r="C31" s="36"/>
      <c r="D31" s="36"/>
      <c r="E31" s="2"/>
      <c r="F31" s="2"/>
      <c r="G31" s="2"/>
      <c r="H31" s="2"/>
      <c r="I31" s="2"/>
      <c r="J31" s="2"/>
      <c r="K31" s="2"/>
      <c r="L31" s="2"/>
      <c r="M31" s="2"/>
      <c r="N31" s="31"/>
      <c r="O31" s="35"/>
      <c r="P31" s="36"/>
      <c r="Q31" s="37"/>
      <c r="R31" s="2"/>
      <c r="S31" s="2"/>
      <c r="T31" s="25"/>
    </row>
    <row r="32" spans="1:20" ht="18.75" x14ac:dyDescent="0.3">
      <c r="A32" s="92"/>
      <c r="B32" s="36" t="s">
        <v>198</v>
      </c>
      <c r="C32" s="36"/>
      <c r="D32" s="36"/>
      <c r="E32" s="2"/>
      <c r="F32" s="2"/>
      <c r="G32" s="2"/>
      <c r="H32" s="2"/>
      <c r="I32" s="2"/>
      <c r="J32" s="2"/>
      <c r="K32" s="2"/>
      <c r="L32" s="2"/>
      <c r="M32" s="2"/>
      <c r="N32" s="31"/>
      <c r="O32" s="35"/>
      <c r="P32" s="36"/>
      <c r="Q32" s="37"/>
      <c r="R32" s="2"/>
      <c r="S32" s="2"/>
      <c r="T32" s="25"/>
    </row>
    <row r="33" spans="1:20" ht="18.75" x14ac:dyDescent="0.3">
      <c r="A33" s="92"/>
      <c r="B33" s="36"/>
      <c r="C33" s="36"/>
      <c r="D33" s="36"/>
      <c r="E33" s="2"/>
      <c r="F33" s="2"/>
      <c r="G33" s="2"/>
      <c r="H33" s="2"/>
      <c r="I33" s="2"/>
      <c r="J33" s="2"/>
      <c r="K33" s="2"/>
      <c r="L33" s="2"/>
      <c r="M33" s="2"/>
      <c r="N33" s="31"/>
      <c r="O33" s="35"/>
      <c r="P33" s="36"/>
      <c r="Q33" s="37"/>
      <c r="R33" s="2"/>
      <c r="S33" s="2"/>
      <c r="T33" s="25"/>
    </row>
    <row r="34" spans="1:20" ht="18.75" x14ac:dyDescent="0.3">
      <c r="A34" s="92"/>
      <c r="B34" s="36"/>
      <c r="C34" s="36"/>
      <c r="D34" s="36"/>
      <c r="E34" s="2"/>
      <c r="F34" s="2"/>
      <c r="G34" s="2"/>
      <c r="H34" s="2"/>
      <c r="I34" s="2"/>
      <c r="J34" s="2"/>
      <c r="K34" s="2"/>
      <c r="L34" s="2"/>
      <c r="M34" s="2"/>
      <c r="N34" s="31"/>
      <c r="O34" s="35"/>
      <c r="P34" s="36"/>
      <c r="Q34" s="37"/>
      <c r="R34" s="2"/>
      <c r="S34" s="2"/>
      <c r="T34" s="25"/>
    </row>
    <row r="35" spans="1:20" ht="18.75" x14ac:dyDescent="0.3">
      <c r="A35" s="92"/>
      <c r="B35" s="36"/>
      <c r="C35" s="36"/>
      <c r="D35" s="36"/>
      <c r="E35" s="2"/>
      <c r="F35" s="2"/>
      <c r="G35" s="2"/>
      <c r="H35" s="2"/>
      <c r="I35" s="2"/>
      <c r="J35" s="2"/>
      <c r="K35" s="2"/>
      <c r="L35" s="2"/>
      <c r="M35" s="2"/>
      <c r="N35" s="31"/>
      <c r="O35" s="35"/>
      <c r="P35" s="36"/>
      <c r="Q35" s="37"/>
      <c r="R35" s="2"/>
      <c r="S35" s="2"/>
      <c r="T35" s="25"/>
    </row>
    <row r="36" spans="1:20" ht="18.75" x14ac:dyDescent="0.3">
      <c r="A36" s="92"/>
      <c r="B36" s="36"/>
      <c r="C36" s="36"/>
      <c r="D36" s="36"/>
      <c r="E36" s="2"/>
      <c r="F36" s="2"/>
      <c r="G36" s="2"/>
      <c r="H36" s="2"/>
      <c r="I36" s="2"/>
      <c r="J36" s="2"/>
      <c r="K36" s="2"/>
      <c r="L36" s="2"/>
      <c r="M36" s="2"/>
      <c r="N36" s="31"/>
      <c r="O36" s="35"/>
      <c r="P36" s="36"/>
      <c r="Q36" s="37"/>
      <c r="R36" s="2"/>
      <c r="S36" s="2"/>
      <c r="T36" s="25"/>
    </row>
    <row r="37" spans="1:20" ht="18.75" x14ac:dyDescent="0.3">
      <c r="A37" s="92"/>
      <c r="B37" s="36"/>
      <c r="C37" s="36"/>
      <c r="D37" s="36"/>
      <c r="E37" s="2"/>
      <c r="F37" s="2"/>
      <c r="G37" s="2"/>
      <c r="H37" s="2"/>
      <c r="I37" s="2"/>
      <c r="J37" s="2"/>
      <c r="K37" s="2"/>
      <c r="L37" s="2"/>
      <c r="M37" s="2"/>
      <c r="N37" s="31"/>
      <c r="O37" s="35"/>
      <c r="P37" s="36"/>
      <c r="Q37" s="37"/>
      <c r="R37" s="2"/>
      <c r="S37" s="2"/>
      <c r="T37" s="25"/>
    </row>
    <row r="38" spans="1:20" ht="18.75" x14ac:dyDescent="0.3">
      <c r="A38" s="92"/>
      <c r="B38" s="36"/>
      <c r="C38" s="36"/>
      <c r="D38" s="36"/>
      <c r="E38" s="2"/>
      <c r="F38" s="2"/>
      <c r="G38" s="2"/>
      <c r="H38" s="2"/>
      <c r="I38" s="2"/>
      <c r="J38" s="2"/>
      <c r="K38" s="2"/>
      <c r="L38" s="2"/>
      <c r="M38" s="2"/>
      <c r="N38" s="31"/>
      <c r="O38" s="35"/>
      <c r="P38" s="36"/>
      <c r="Q38" s="37"/>
      <c r="R38" s="2"/>
      <c r="S38" s="2"/>
      <c r="T38" s="25"/>
    </row>
    <row r="39" spans="1:20" ht="18.75" x14ac:dyDescent="0.3">
      <c r="A39" s="92"/>
      <c r="B39" s="36"/>
      <c r="C39" s="36"/>
      <c r="D39" s="36"/>
      <c r="E39" s="2"/>
      <c r="F39" s="2"/>
      <c r="G39" s="2"/>
      <c r="H39" s="2"/>
      <c r="I39" s="2"/>
      <c r="J39" s="2"/>
      <c r="K39" s="2"/>
      <c r="L39" s="2"/>
      <c r="M39" s="2"/>
      <c r="N39" s="31"/>
      <c r="O39" s="35"/>
      <c r="P39" s="36"/>
      <c r="Q39" s="37"/>
      <c r="R39" s="2"/>
      <c r="S39" s="2"/>
      <c r="T39" s="25"/>
    </row>
    <row r="40" spans="1:20" ht="18.75" x14ac:dyDescent="0.3">
      <c r="A40" s="92"/>
      <c r="B40" s="36"/>
      <c r="C40" s="36"/>
      <c r="D40" s="36"/>
      <c r="E40" s="2"/>
      <c r="F40" s="2"/>
      <c r="G40" s="2"/>
      <c r="H40" s="2"/>
      <c r="I40" s="2"/>
      <c r="J40" s="2"/>
      <c r="K40" s="2"/>
      <c r="L40" s="2"/>
      <c r="M40" s="2"/>
      <c r="N40" s="31"/>
      <c r="O40" s="35"/>
      <c r="P40" s="36"/>
      <c r="Q40" s="37"/>
      <c r="R40" s="2"/>
      <c r="S40" s="2"/>
      <c r="T40" s="25"/>
    </row>
    <row r="41" spans="1:20" ht="18.75" x14ac:dyDescent="0.3">
      <c r="A41" s="92"/>
      <c r="B41" s="36"/>
      <c r="C41" s="36"/>
      <c r="D41" s="36"/>
      <c r="E41" s="2"/>
      <c r="F41" s="2"/>
      <c r="G41" s="2"/>
      <c r="H41" s="2"/>
      <c r="I41" s="2"/>
      <c r="J41" s="2"/>
      <c r="K41" s="2"/>
      <c r="L41" s="2"/>
      <c r="M41" s="2"/>
      <c r="N41" s="31"/>
      <c r="O41" s="35"/>
      <c r="P41" s="36"/>
      <c r="Q41" s="37"/>
      <c r="R41" s="2"/>
      <c r="S41" s="2"/>
      <c r="T41" s="25"/>
    </row>
    <row r="42" spans="1:20" ht="18.75" x14ac:dyDescent="0.3">
      <c r="A42" s="92"/>
      <c r="B42" s="36"/>
      <c r="C42" s="36"/>
      <c r="D42" s="36"/>
      <c r="E42" s="2"/>
      <c r="F42" s="2"/>
      <c r="G42" s="2"/>
      <c r="H42" s="2"/>
      <c r="I42" s="2"/>
      <c r="J42" s="2"/>
      <c r="K42" s="2"/>
      <c r="L42" s="2"/>
      <c r="M42" s="2"/>
      <c r="N42" s="31"/>
      <c r="O42" s="35"/>
      <c r="P42" s="36"/>
      <c r="Q42" s="37"/>
      <c r="R42" s="2"/>
      <c r="S42" s="2"/>
      <c r="T42" s="25"/>
    </row>
    <row r="43" spans="1:20" ht="18.75" x14ac:dyDescent="0.3">
      <c r="A43" s="92"/>
      <c r="B43" s="36"/>
      <c r="C43" s="36"/>
      <c r="D43" s="36"/>
      <c r="E43" s="2"/>
      <c r="F43" s="2"/>
      <c r="G43" s="2"/>
      <c r="H43" s="2"/>
      <c r="I43" s="2"/>
      <c r="J43" s="2"/>
      <c r="K43" s="2"/>
      <c r="L43" s="2"/>
      <c r="M43" s="2"/>
      <c r="N43" s="31"/>
      <c r="O43" s="35"/>
      <c r="P43" s="36"/>
      <c r="Q43" s="37"/>
      <c r="R43" s="2"/>
      <c r="S43" s="2"/>
      <c r="T43" s="25"/>
    </row>
    <row r="44" spans="1:20" ht="18.75" x14ac:dyDescent="0.3">
      <c r="A44" s="92"/>
      <c r="B44" s="36"/>
      <c r="C44" s="36"/>
      <c r="D44" s="36"/>
      <c r="E44" s="2"/>
      <c r="F44" s="2"/>
      <c r="G44" s="2"/>
      <c r="H44" s="2"/>
      <c r="I44" s="2"/>
      <c r="J44" s="2"/>
      <c r="K44" s="2"/>
      <c r="L44" s="2"/>
      <c r="M44" s="2"/>
      <c r="N44" s="31"/>
      <c r="O44" s="35"/>
      <c r="P44" s="36"/>
      <c r="Q44" s="37"/>
      <c r="R44" s="2"/>
      <c r="S44" s="2"/>
      <c r="T44" s="25"/>
    </row>
    <row r="45" spans="1:20" ht="18.75" x14ac:dyDescent="0.3">
      <c r="A45" s="92"/>
      <c r="B45" s="36"/>
      <c r="C45" s="36"/>
      <c r="D45" s="36"/>
      <c r="E45" s="2"/>
      <c r="F45" s="2"/>
      <c r="G45" s="2"/>
      <c r="H45" s="2"/>
      <c r="I45" s="2"/>
      <c r="J45" s="2"/>
      <c r="K45" s="2"/>
      <c r="L45" s="2"/>
      <c r="M45" s="2"/>
      <c r="N45" s="31"/>
      <c r="O45" s="35"/>
      <c r="P45" s="36"/>
      <c r="Q45" s="37"/>
      <c r="R45" s="2"/>
      <c r="S45" s="2"/>
      <c r="T45" s="25"/>
    </row>
    <row r="46" spans="1:20" ht="18.75" x14ac:dyDescent="0.3">
      <c r="A46" s="92"/>
      <c r="B46" s="36"/>
      <c r="C46" s="36"/>
      <c r="D46" s="36"/>
      <c r="E46" s="2"/>
      <c r="F46" s="2"/>
      <c r="G46" s="2"/>
      <c r="H46" s="2"/>
      <c r="I46" s="2"/>
      <c r="J46" s="2"/>
      <c r="K46" s="2"/>
      <c r="L46" s="2"/>
      <c r="M46" s="2"/>
      <c r="N46" s="31"/>
      <c r="O46" s="35"/>
      <c r="P46" s="36"/>
      <c r="Q46" s="37"/>
      <c r="R46" s="2"/>
      <c r="S46" s="2"/>
      <c r="T46" s="25"/>
    </row>
    <row r="47" spans="1:20" ht="18.75" x14ac:dyDescent="0.3">
      <c r="A47" s="92"/>
      <c r="B47" s="36"/>
      <c r="C47" s="36"/>
      <c r="D47" s="36"/>
      <c r="E47" s="2"/>
      <c r="F47" s="2"/>
      <c r="G47" s="2"/>
      <c r="H47" s="2"/>
      <c r="I47" s="2"/>
      <c r="J47" s="2"/>
      <c r="K47" s="2"/>
      <c r="L47" s="2"/>
      <c r="M47" s="2"/>
      <c r="N47" s="31"/>
      <c r="O47" s="35"/>
      <c r="P47" s="36"/>
      <c r="Q47" s="37"/>
      <c r="R47" s="2"/>
      <c r="S47" s="2"/>
      <c r="T47" s="25"/>
    </row>
    <row r="48" spans="1:20" ht="18.75" x14ac:dyDescent="0.3">
      <c r="A48" s="92"/>
      <c r="B48" s="36"/>
      <c r="C48" s="36"/>
      <c r="D48" s="36"/>
      <c r="E48" s="2"/>
      <c r="F48" s="2"/>
      <c r="G48" s="2"/>
      <c r="H48" s="2"/>
      <c r="I48" s="2"/>
      <c r="J48" s="2"/>
      <c r="K48" s="2"/>
      <c r="L48" s="2"/>
      <c r="M48" s="2"/>
      <c r="N48" s="31"/>
      <c r="O48" s="35"/>
      <c r="P48" s="36"/>
      <c r="Q48" s="37"/>
      <c r="R48" s="2"/>
      <c r="S48" s="2"/>
      <c r="T48" s="25"/>
    </row>
    <row r="49" spans="1:20" ht="18.75" x14ac:dyDescent="0.3">
      <c r="A49" s="92"/>
      <c r="B49" s="36"/>
      <c r="C49" s="36"/>
      <c r="D49" s="36"/>
      <c r="E49" s="2"/>
      <c r="F49" s="2"/>
      <c r="G49" s="2"/>
      <c r="H49" s="2"/>
      <c r="I49" s="2"/>
      <c r="J49" s="2"/>
      <c r="K49" s="2"/>
      <c r="L49" s="2"/>
      <c r="M49" s="2"/>
      <c r="N49" s="31"/>
      <c r="O49" s="35"/>
      <c r="P49" s="36"/>
      <c r="Q49" s="37"/>
      <c r="R49" s="2"/>
      <c r="S49" s="2"/>
      <c r="T49" s="25"/>
    </row>
    <row r="50" spans="1:20" ht="19.5" thickBot="1" x14ac:dyDescent="0.35">
      <c r="A50" s="92"/>
      <c r="B50" s="36"/>
      <c r="C50" s="36"/>
      <c r="D50" s="36"/>
      <c r="E50" s="2"/>
      <c r="F50" s="2"/>
      <c r="G50" s="2"/>
      <c r="H50" s="2"/>
      <c r="I50" s="2"/>
      <c r="J50" s="2"/>
      <c r="K50" s="2"/>
      <c r="L50" s="2"/>
      <c r="M50" s="2"/>
      <c r="N50" s="38"/>
      <c r="O50" s="35"/>
      <c r="P50" s="36"/>
      <c r="Q50" s="41"/>
      <c r="R50" s="2"/>
      <c r="S50" s="2"/>
      <c r="T50" s="25"/>
    </row>
    <row r="51" spans="1:20" ht="19.5" thickBot="1" x14ac:dyDescent="0.35">
      <c r="A51" s="21"/>
      <c r="B51" s="2"/>
      <c r="C51" s="2"/>
      <c r="D51" s="2"/>
      <c r="E51" s="2"/>
      <c r="F51" s="2"/>
      <c r="G51" s="2"/>
      <c r="H51" s="2"/>
      <c r="I51" s="2"/>
      <c r="J51" s="2"/>
      <c r="K51" s="2"/>
      <c r="L51" s="2"/>
      <c r="M51" s="2"/>
      <c r="N51" s="2"/>
      <c r="O51" s="44"/>
      <c r="P51" s="44"/>
      <c r="Q51" s="44"/>
      <c r="R51" s="2"/>
      <c r="S51" s="2"/>
    </row>
    <row r="52" spans="1:20" ht="60.75" customHeight="1" thickBot="1" x14ac:dyDescent="0.3">
      <c r="A52" s="21"/>
      <c r="B52" s="196"/>
      <c r="C52" s="196"/>
      <c r="D52" s="196"/>
      <c r="E52" s="2"/>
      <c r="F52" s="2"/>
      <c r="G52" s="2"/>
      <c r="H52" s="2"/>
      <c r="I52" s="2"/>
      <c r="J52" s="2"/>
      <c r="K52" s="2"/>
      <c r="L52" s="2"/>
      <c r="M52" s="2"/>
      <c r="N52" s="2"/>
      <c r="O52" s="162"/>
      <c r="P52" s="163"/>
      <c r="Q52" s="164"/>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93"/>
      <c r="B54" s="93"/>
      <c r="C54" s="93"/>
      <c r="D54" s="93"/>
      <c r="E54" s="28"/>
      <c r="F54" s="28"/>
      <c r="G54" s="28"/>
      <c r="H54" s="28"/>
      <c r="I54" s="2"/>
      <c r="J54" s="2"/>
      <c r="K54" s="2"/>
      <c r="L54" s="2"/>
      <c r="M54" s="2"/>
      <c r="N54" s="42"/>
      <c r="O54" s="42"/>
      <c r="P54" s="42"/>
      <c r="Q54" s="42"/>
      <c r="R54" s="2"/>
      <c r="S54" s="2"/>
    </row>
    <row r="55" spans="1:20" ht="18.75" x14ac:dyDescent="0.3">
      <c r="A55" s="93"/>
      <c r="B55" s="93"/>
      <c r="C55" s="93"/>
      <c r="D55" s="93"/>
      <c r="E55" s="28"/>
      <c r="F55" s="28"/>
      <c r="G55" s="71"/>
      <c r="H55" s="28"/>
      <c r="I55" s="2"/>
      <c r="J55" s="2"/>
      <c r="K55" s="2"/>
      <c r="L55" s="2"/>
      <c r="M55" s="2"/>
      <c r="N55" s="43"/>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0"/>
      <c r="B57" s="181"/>
      <c r="C57" s="181"/>
      <c r="D57" s="181"/>
      <c r="E57" s="181"/>
      <c r="F57" s="181"/>
      <c r="G57" s="181"/>
      <c r="H57" s="181"/>
      <c r="I57" s="181"/>
      <c r="J57" s="2"/>
      <c r="K57" s="2"/>
      <c r="L57" s="2"/>
      <c r="M57" s="2"/>
      <c r="N57" s="161"/>
      <c r="O57" s="161"/>
      <c r="P57" s="161"/>
      <c r="Q57" s="161"/>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7">
    <mergeCell ref="B52:D52"/>
    <mergeCell ref="O52:Q52"/>
    <mergeCell ref="A57:I57"/>
    <mergeCell ref="N57:Q57"/>
    <mergeCell ref="A1:K26"/>
    <mergeCell ref="N6:Q7"/>
    <mergeCell ref="O8:Q8"/>
  </mergeCells>
  <conditionalFormatting sqref="C27:C50">
    <cfRule type="cellIs" dxfId="8" priority="9" operator="lessThan">
      <formula>0</formula>
    </cfRule>
    <cfRule type="cellIs" dxfId="7" priority="10" operator="greaterThan">
      <formula>0</formula>
    </cfRule>
  </conditionalFormatting>
  <conditionalFormatting sqref="P10:Q50">
    <cfRule type="cellIs" dxfId="6" priority="7" operator="lessThan">
      <formula>0</formula>
    </cfRule>
    <cfRule type="cellIs" dxfId="5" priority="8" operator="greaterThan">
      <formula>0</formula>
    </cfRule>
  </conditionalFormatting>
  <conditionalFormatting sqref="B27: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D27:D50">
    <cfRule type="cellIs" dxfId="4" priority="1" operator="lessThan">
      <formula>0</formula>
    </cfRule>
    <cfRule type="cellIs" dxfId="3" priority="2" operator="greaterThan">
      <formula>0</formula>
    </cfRule>
  </conditionalFormatting>
  <pageMargins left="0.70866141732283472" right="0.70866141732283472" top="0.59055118110236227" bottom="0.39370078740157483" header="0.31496062992125984" footer="0.31496062992125984"/>
  <pageSetup paperSize="9" scale="62" fitToHeight="0" orientation="portrait" r:id="rId1"/>
  <rowBreaks count="2" manualBreakCount="2">
    <brk id="55" max="10" man="1"/>
    <brk id="60" max="1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B17"/>
  <sheetViews>
    <sheetView view="pageBreakPreview" zoomScale="70" zoomScaleNormal="100" zoomScaleSheetLayoutView="70" workbookViewId="0">
      <selection activeCell="Y1" sqref="Y1"/>
    </sheetView>
  </sheetViews>
  <sheetFormatPr baseColWidth="10" defaultRowHeight="15" x14ac:dyDescent="0.25"/>
  <cols>
    <col min="1" max="1" width="36.42578125" style="126" customWidth="1"/>
    <col min="2" max="2" width="112.5703125" customWidth="1"/>
  </cols>
  <sheetData>
    <row r="2" spans="1:2" ht="15.75" x14ac:dyDescent="0.25">
      <c r="A2" s="125"/>
    </row>
    <row r="4" spans="1:2" x14ac:dyDescent="0.25">
      <c r="A4" s="130" t="s">
        <v>321</v>
      </c>
    </row>
    <row r="5" spans="1:2" ht="24" x14ac:dyDescent="0.25">
      <c r="A5" s="124" t="s">
        <v>30</v>
      </c>
      <c r="B5" s="127" t="s">
        <v>304</v>
      </c>
    </row>
    <row r="6" spans="1:2" ht="24" x14ac:dyDescent="0.25">
      <c r="A6" s="124" t="s">
        <v>35</v>
      </c>
      <c r="B6" s="128" t="s">
        <v>305</v>
      </c>
    </row>
    <row r="7" spans="1:2" ht="24" x14ac:dyDescent="0.25">
      <c r="A7" s="124" t="s">
        <v>306</v>
      </c>
      <c r="B7" s="128" t="s">
        <v>307</v>
      </c>
    </row>
    <row r="8" spans="1:2" ht="24" x14ac:dyDescent="0.25">
      <c r="A8" s="124" t="s">
        <v>308</v>
      </c>
      <c r="B8" s="128" t="s">
        <v>320</v>
      </c>
    </row>
    <row r="9" spans="1:2" ht="72" x14ac:dyDescent="0.25">
      <c r="A9" s="124" t="s">
        <v>40</v>
      </c>
      <c r="B9" s="129" t="s">
        <v>316</v>
      </c>
    </row>
    <row r="10" spans="1:2" ht="24" x14ac:dyDescent="0.25">
      <c r="A10" s="124" t="s">
        <v>309</v>
      </c>
      <c r="B10" s="128" t="s">
        <v>310</v>
      </c>
    </row>
    <row r="11" spans="1:2" ht="24" x14ac:dyDescent="0.25">
      <c r="A11" s="124" t="s">
        <v>311</v>
      </c>
      <c r="B11" s="128" t="s">
        <v>312</v>
      </c>
    </row>
    <row r="12" spans="1:2" ht="48" x14ac:dyDescent="0.25">
      <c r="A12" s="124" t="s">
        <v>313</v>
      </c>
      <c r="B12" s="129" t="s">
        <v>317</v>
      </c>
    </row>
    <row r="13" spans="1:2" ht="72" x14ac:dyDescent="0.25">
      <c r="A13" s="124" t="s">
        <v>314</v>
      </c>
      <c r="B13" s="129" t="s">
        <v>318</v>
      </c>
    </row>
    <row r="14" spans="1:2" ht="24" x14ac:dyDescent="0.25">
      <c r="A14" s="124"/>
    </row>
    <row r="15" spans="1:2" ht="24" x14ac:dyDescent="0.25">
      <c r="A15" s="124"/>
    </row>
    <row r="16" spans="1:2" ht="96" x14ac:dyDescent="0.25">
      <c r="A16" s="124" t="s">
        <v>315</v>
      </c>
      <c r="B16" s="129" t="s">
        <v>319</v>
      </c>
    </row>
    <row r="17" spans="1:1" ht="24" x14ac:dyDescent="0.25">
      <c r="A17" s="124"/>
    </row>
  </sheetData>
  <pageMargins left="0.7" right="0.7" top="0.78740157499999996" bottom="0.78740157499999996" header="0.3" footer="0.3"/>
  <pageSetup paperSize="9" scale="5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zoomScaleNormal="100" workbookViewId="0">
      <pane xSplit="1" topLeftCell="B1" activePane="topRight" state="frozen"/>
      <selection pane="topRight" activeCell="C4" sqref="C4"/>
    </sheetView>
  </sheetViews>
  <sheetFormatPr baseColWidth="10" defaultColWidth="11.42578125" defaultRowHeight="15" x14ac:dyDescent="0.25"/>
  <cols>
    <col min="1" max="16384" width="11.42578125" style="6"/>
  </cols>
  <sheetData>
    <row r="4" spans="1:54" x14ac:dyDescent="0.25">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25">
      <c r="A5" s="5">
        <v>17000</v>
      </c>
      <c r="B5" s="5"/>
      <c r="C5" s="5">
        <v>-2.1229440305971927</v>
      </c>
      <c r="D5" s="5">
        <v>-0.17862739296896332</v>
      </c>
      <c r="E5" s="5">
        <v>-3.6328258100463792E-2</v>
      </c>
      <c r="F5" s="5">
        <v>-0.17606569383289275</v>
      </c>
      <c r="G5" s="5">
        <v>-1.3691257864796719E-2</v>
      </c>
      <c r="H5" s="5">
        <v>-1.1596598259116258</v>
      </c>
      <c r="I5" s="5">
        <v>-5.9563512890921766E-2</v>
      </c>
      <c r="J5" s="5">
        <v>-0.14167134552363272</v>
      </c>
      <c r="K5" s="5">
        <v>-3.0770238822983242E-2</v>
      </c>
      <c r="L5" s="5">
        <v>-0.18889070980451564</v>
      </c>
      <c r="M5" s="5">
        <v>-3.6730046585034683E-2</v>
      </c>
      <c r="N5" s="5">
        <v>-1.6029032378086676</v>
      </c>
      <c r="O5" s="5">
        <v>-3.516302671218148E-2</v>
      </c>
      <c r="P5" s="5">
        <v>-0.4077011215467225</v>
      </c>
      <c r="Q5" s="5">
        <v>-2.407035054013535E-2</v>
      </c>
      <c r="R5" s="5">
        <v>-0.11002315747020566</v>
      </c>
      <c r="S5" s="5">
        <v>-3.8806613638355324E-2</v>
      </c>
      <c r="T5" s="5">
        <v>-0.12331156674217567</v>
      </c>
      <c r="U5" s="5">
        <v>1.0101406005958512E-2</v>
      </c>
      <c r="V5" s="5">
        <v>-2.4935312711088379E-3</v>
      </c>
      <c r="W5" s="5">
        <v>-4.9596593013871409E-3</v>
      </c>
      <c r="X5" s="5">
        <v>-5.3455969726631499E-4</v>
      </c>
      <c r="Y5" s="5">
        <v>4.1049447236038584E-3</v>
      </c>
      <c r="Z5" s="5">
        <v>2.0915831232562389E-2</v>
      </c>
      <c r="AA5" s="5">
        <v>1.1234720892567673E-2</v>
      </c>
      <c r="AB5" s="5">
        <v>6.7335961873984411E-3</v>
      </c>
      <c r="AC5" s="5">
        <v>-4.7564311408692522E-3</v>
      </c>
      <c r="AD5" s="5">
        <v>6.0261876960597371E-2</v>
      </c>
      <c r="AE5" s="5">
        <v>2.5118501853324724E-3</v>
      </c>
      <c r="AF5" s="5">
        <v>5.4621671706799159E-3</v>
      </c>
      <c r="AG5" s="5">
        <v>6.5477877194399241E-4</v>
      </c>
      <c r="AH5" s="5">
        <v>1.7251759233543502E-3</v>
      </c>
      <c r="AI5" s="5">
        <v>2.6226039549237989E-4</v>
      </c>
      <c r="AJ5" s="5">
        <v>1.0793976338676762E-3</v>
      </c>
      <c r="AK5" s="5">
        <v>3.6686718923550263E-3</v>
      </c>
      <c r="AL5" s="5">
        <v>1.5044308371764442E-3</v>
      </c>
      <c r="AM5" s="5">
        <v>6.4217658353583033E-5</v>
      </c>
      <c r="AN5" s="5">
        <v>3.886532994421695E-4</v>
      </c>
      <c r="AO5" s="5">
        <v>2.2837025164982191E-5</v>
      </c>
      <c r="AP5" s="5">
        <v>5.6393947023346238E-5</v>
      </c>
      <c r="AQ5" s="5">
        <v>1.203969104421318E-5</v>
      </c>
      <c r="AR5" s="5">
        <v>6.8226546602727633E-5</v>
      </c>
      <c r="AS5" s="5"/>
      <c r="AT5" s="5"/>
      <c r="AU5" s="5"/>
      <c r="AV5" s="5"/>
      <c r="AW5" s="5"/>
      <c r="AX5" s="5"/>
      <c r="AY5" s="5"/>
      <c r="AZ5" s="5"/>
      <c r="BA5" s="5"/>
      <c r="BB5" s="5"/>
    </row>
    <row r="6" spans="1:54" x14ac:dyDescent="0.25">
      <c r="A6" s="5">
        <v>16990</v>
      </c>
      <c r="B6" s="5"/>
      <c r="C6" s="5">
        <v>-2.1594298543188555</v>
      </c>
      <c r="D6" s="5">
        <v>-0.17914609170044177</v>
      </c>
      <c r="E6" s="5">
        <v>-3.650351107597876E-2</v>
      </c>
      <c r="F6" s="5">
        <v>-0.17725481761140621</v>
      </c>
      <c r="G6" s="5">
        <v>-1.3810276217884188E-2</v>
      </c>
      <c r="H6" s="5">
        <v>-1.172000562377399</v>
      </c>
      <c r="I6" s="5">
        <v>-6.0314009866195652E-2</v>
      </c>
      <c r="J6" s="5">
        <v>-0.1437351950871168</v>
      </c>
      <c r="K6" s="5">
        <v>-3.1279348893364631E-2</v>
      </c>
      <c r="L6" s="5">
        <v>-0.19239142549052071</v>
      </c>
      <c r="M6" s="5">
        <v>-3.7484129416123661E-2</v>
      </c>
      <c r="N6" s="5">
        <v>-1.6390291049729295</v>
      </c>
      <c r="O6" s="5">
        <v>-3.6026461662790499E-2</v>
      </c>
      <c r="P6" s="5">
        <v>-0.41853894123240759</v>
      </c>
      <c r="Q6" s="5">
        <v>-2.4759256992890746E-2</v>
      </c>
      <c r="R6" s="5">
        <v>-0.11339741699960251</v>
      </c>
      <c r="S6" s="5">
        <v>-4.0076641888893448E-2</v>
      </c>
      <c r="T6" s="5">
        <v>-0.12760232346633155</v>
      </c>
      <c r="U6" s="5">
        <v>1.0473901131503508E-2</v>
      </c>
      <c r="V6" s="5">
        <v>-2.5906935382282734E-3</v>
      </c>
      <c r="W6" s="5">
        <v>-5.1633357598478103E-3</v>
      </c>
      <c r="X6" s="5">
        <v>-5.5764109694451881E-4</v>
      </c>
      <c r="Y6" s="5">
        <v>4.2909026912674939E-3</v>
      </c>
      <c r="Z6" s="5">
        <v>2.1907965325907892E-2</v>
      </c>
      <c r="AA6" s="5">
        <v>1.1791730813403433E-2</v>
      </c>
      <c r="AB6" s="5">
        <v>7.0819604433110233E-3</v>
      </c>
      <c r="AC6" s="5">
        <v>-5.0128144149460731E-3</v>
      </c>
      <c r="AD6" s="5">
        <v>6.3641424756993123E-2</v>
      </c>
      <c r="AE6" s="5">
        <v>2.658218400680386E-3</v>
      </c>
      <c r="AF6" s="5">
        <v>5.7924791728242251E-3</v>
      </c>
      <c r="AG6" s="5">
        <v>6.9582423093889143E-4</v>
      </c>
      <c r="AH6" s="5">
        <v>1.8371589201391938E-3</v>
      </c>
      <c r="AI6" s="5">
        <v>2.7987065500589511E-4</v>
      </c>
      <c r="AJ6" s="5">
        <v>1.154304485450647E-3</v>
      </c>
      <c r="AK6" s="5">
        <v>3.931561162425469E-3</v>
      </c>
      <c r="AL6" s="5">
        <v>1.6156549879765985E-3</v>
      </c>
      <c r="AM6" s="5">
        <v>6.9112103512468086E-5</v>
      </c>
      <c r="AN6" s="5">
        <v>4.1916815819748791E-4</v>
      </c>
      <c r="AO6" s="5">
        <v>2.468282062406315E-5</v>
      </c>
      <c r="AP6" s="5">
        <v>6.1082970948523075E-5</v>
      </c>
      <c r="AQ6" s="5">
        <v>1.3068883859395422E-5</v>
      </c>
      <c r="AR6" s="5">
        <v>7.4219009562074686E-5</v>
      </c>
      <c r="AS6" s="5"/>
      <c r="AT6" s="5"/>
      <c r="AU6" s="5"/>
      <c r="AV6" s="5"/>
      <c r="AW6" s="5"/>
      <c r="AX6" s="5"/>
      <c r="AY6" s="5"/>
      <c r="AZ6" s="5"/>
      <c r="BA6" s="5"/>
      <c r="BB6" s="5"/>
    </row>
    <row r="7" spans="1:54" x14ac:dyDescent="0.25">
      <c r="A7" s="5">
        <v>16980</v>
      </c>
      <c r="B7" s="5"/>
      <c r="C7" s="5">
        <v>-2.1957755036048092</v>
      </c>
      <c r="D7" s="5">
        <v>-0.1795978979082864</v>
      </c>
      <c r="E7" s="5">
        <v>-3.6665686914312559E-2</v>
      </c>
      <c r="F7" s="5">
        <v>-0.17838443854786948</v>
      </c>
      <c r="G7" s="5">
        <v>-1.3925073130740512E-2</v>
      </c>
      <c r="H7" s="5">
        <v>-1.1840270557437962</v>
      </c>
      <c r="I7" s="5">
        <v>-6.1051058124579415E-2</v>
      </c>
      <c r="J7" s="5">
        <v>-0.14577458600216095</v>
      </c>
      <c r="K7" s="5">
        <v>-3.1785030261039342E-2</v>
      </c>
      <c r="L7" s="5">
        <v>-0.19588420283354255</v>
      </c>
      <c r="M7" s="5">
        <v>-3.8239522996395603E-2</v>
      </c>
      <c r="N7" s="5">
        <v>-1.6753502530244255</v>
      </c>
      <c r="O7" s="5">
        <v>-3.6897510410213788E-2</v>
      </c>
      <c r="P7" s="5">
        <v>-0.4295071882266116</v>
      </c>
      <c r="Q7" s="5">
        <v>-2.5458564232836628E-2</v>
      </c>
      <c r="R7" s="5">
        <v>-0.11683254462295407</v>
      </c>
      <c r="S7" s="5">
        <v>-4.1373191830524639E-2</v>
      </c>
      <c r="T7" s="5">
        <v>-0.13199454600695806</v>
      </c>
      <c r="U7" s="5">
        <v>1.0856210708475393E-2</v>
      </c>
      <c r="V7" s="5">
        <v>-2.6906730607550765E-3</v>
      </c>
      <c r="W7" s="5">
        <v>-5.3734482726081265E-3</v>
      </c>
      <c r="X7" s="5">
        <v>-5.8151113314161974E-4</v>
      </c>
      <c r="Y7" s="5">
        <v>4.4836864927294117E-3</v>
      </c>
      <c r="Z7" s="5">
        <v>2.2939011677471106E-2</v>
      </c>
      <c r="AA7" s="5">
        <v>1.2371976595855157E-2</v>
      </c>
      <c r="AB7" s="5">
        <v>7.445720240024073E-3</v>
      </c>
      <c r="AC7" s="5">
        <v>-5.2811603572987106E-3</v>
      </c>
      <c r="AD7" s="5">
        <v>6.7186957782277373E-2</v>
      </c>
      <c r="AE7" s="5">
        <v>2.8121336686570556E-3</v>
      </c>
      <c r="AF7" s="5">
        <v>6.1406292775987113E-3</v>
      </c>
      <c r="AG7" s="5">
        <v>7.3918635818500322E-4</v>
      </c>
      <c r="AH7" s="5">
        <v>1.9557351249606726E-3</v>
      </c>
      <c r="AI7" s="5">
        <v>2.9856062128785831E-4</v>
      </c>
      <c r="AJ7" s="5">
        <v>1.2339863402891457E-3</v>
      </c>
      <c r="AK7" s="5">
        <v>4.2118489503223198E-3</v>
      </c>
      <c r="AL7" s="5">
        <v>1.7345113814748896E-3</v>
      </c>
      <c r="AM7" s="5">
        <v>7.4354358397344164E-5</v>
      </c>
      <c r="AN7" s="5">
        <v>4.5192610435422785E-4</v>
      </c>
      <c r="AO7" s="5">
        <v>2.6668820550509568E-5</v>
      </c>
      <c r="AP7" s="5">
        <v>6.6139685648825203E-5</v>
      </c>
      <c r="AQ7" s="5">
        <v>1.4181315515895862E-5</v>
      </c>
      <c r="AR7" s="5">
        <v>8.0710927359333413E-5</v>
      </c>
      <c r="AS7" s="5"/>
      <c r="AT7" s="5"/>
      <c r="AU7" s="5"/>
      <c r="AV7" s="5"/>
      <c r="AW7" s="5"/>
      <c r="AX7" s="5"/>
      <c r="AY7" s="5"/>
      <c r="AZ7" s="5"/>
      <c r="BA7" s="5"/>
      <c r="BB7" s="5"/>
    </row>
    <row r="8" spans="1:54" x14ac:dyDescent="0.25">
      <c r="A8" s="5">
        <v>16970</v>
      </c>
      <c r="B8" s="5"/>
      <c r="C8" s="5">
        <v>-2.2319485682256448</v>
      </c>
      <c r="D8" s="5">
        <v>-0.17998217714181486</v>
      </c>
      <c r="E8" s="5">
        <v>-3.6814579363905656E-2</v>
      </c>
      <c r="F8" s="5">
        <v>-0.1794531992420379</v>
      </c>
      <c r="G8" s="5">
        <v>-1.4035517120534611E-2</v>
      </c>
      <c r="H8" s="5">
        <v>-1.195726187281611</v>
      </c>
      <c r="I8" s="5">
        <v>-6.1773895879071082E-2</v>
      </c>
      <c r="J8" s="5">
        <v>-0.14778753696305663</v>
      </c>
      <c r="K8" s="5">
        <v>-3.2286826006410203E-2</v>
      </c>
      <c r="L8" s="5">
        <v>-0.1993661461010216</v>
      </c>
      <c r="M8" s="5">
        <v>-3.8995662625935526E-2</v>
      </c>
      <c r="N8" s="5">
        <v>-1.7118427554631173</v>
      </c>
      <c r="O8" s="5">
        <v>-3.7775683071417078E-2</v>
      </c>
      <c r="P8" s="5">
        <v>-0.44060083527859356</v>
      </c>
      <c r="Q8" s="5">
        <v>-2.6168030009939364E-2</v>
      </c>
      <c r="R8" s="5">
        <v>-0.12032776236101576</v>
      </c>
      <c r="S8" s="5">
        <v>-4.2696135862737829E-2</v>
      </c>
      <c r="T8" s="5">
        <v>-0.13648840075352844</v>
      </c>
      <c r="U8" s="5">
        <v>1.1248404516440205E-2</v>
      </c>
      <c r="V8" s="5">
        <v>-2.793503391727912E-3</v>
      </c>
      <c r="W8" s="5">
        <v>-5.590101310336484E-3</v>
      </c>
      <c r="X8" s="5">
        <v>-6.0618573807215436E-4</v>
      </c>
      <c r="Y8" s="5">
        <v>4.6834593045455199E-3</v>
      </c>
      <c r="Z8" s="5">
        <v>2.4010036597520028E-2</v>
      </c>
      <c r="AA8" s="5">
        <v>1.2976172456373026E-2</v>
      </c>
      <c r="AB8" s="5">
        <v>7.8253981421830508E-3</v>
      </c>
      <c r="AC8" s="5">
        <v>-5.5619120956036478E-3</v>
      </c>
      <c r="AD8" s="5">
        <v>7.0905124872108441E-2</v>
      </c>
      <c r="AE8" s="5">
        <v>2.9739205165204763E-3</v>
      </c>
      <c r="AF8" s="5">
        <v>6.5074360026417767E-3</v>
      </c>
      <c r="AG8" s="5">
        <v>7.8497802823758076E-4</v>
      </c>
      <c r="AH8" s="5">
        <v>2.0812442149988402E-3</v>
      </c>
      <c r="AI8" s="5">
        <v>3.1838890297510708E-4</v>
      </c>
      <c r="AJ8" s="5">
        <v>1.3187154529069193E-3</v>
      </c>
      <c r="AK8" s="5">
        <v>4.5105744322023354E-3</v>
      </c>
      <c r="AL8" s="5">
        <v>1.8614764203347285E-3</v>
      </c>
      <c r="AM8" s="5">
        <v>7.9967063944223006E-5</v>
      </c>
      <c r="AN8" s="5">
        <v>4.8707912696317995E-4</v>
      </c>
      <c r="AO8" s="5">
        <v>2.8804896976209929E-5</v>
      </c>
      <c r="AP8" s="5">
        <v>7.1590953317883385E-5</v>
      </c>
      <c r="AQ8" s="5">
        <v>1.5383286800489216E-5</v>
      </c>
      <c r="AR8" s="5">
        <v>8.7741422209166865E-5</v>
      </c>
      <c r="AS8" s="5"/>
      <c r="AT8" s="5"/>
      <c r="AU8" s="5"/>
      <c r="AV8" s="5"/>
      <c r="AW8" s="5"/>
      <c r="AX8" s="5"/>
      <c r="AY8" s="5"/>
      <c r="AZ8" s="5"/>
      <c r="BA8" s="5"/>
      <c r="BB8" s="5"/>
    </row>
    <row r="9" spans="1:54" x14ac:dyDescent="0.25">
      <c r="A9" s="5">
        <v>16960</v>
      </c>
      <c r="B9" s="5"/>
      <c r="C9" s="5">
        <v>-2.2679159258522557</v>
      </c>
      <c r="D9" s="5">
        <v>-0.18029836970945848</v>
      </c>
      <c r="E9" s="5">
        <v>-3.6949996112761646E-2</v>
      </c>
      <c r="F9" s="5">
        <v>-0.18045980085187119</v>
      </c>
      <c r="G9" s="5">
        <v>-1.4141480344799113E-2</v>
      </c>
      <c r="H9" s="5">
        <v>-1.2070850524429475</v>
      </c>
      <c r="I9" s="5">
        <v>-6.2481766731960667E-2</v>
      </c>
      <c r="J9" s="5">
        <v>-0.14977206455715655</v>
      </c>
      <c r="K9" s="5">
        <v>-3.2784275238616177E-2</v>
      </c>
      <c r="L9" s="5">
        <v>-0.20283431246081007</v>
      </c>
      <c r="M9" s="5">
        <v>-3.975196992183342E-2</v>
      </c>
      <c r="N9" s="5">
        <v>-1.7484818924845349</v>
      </c>
      <c r="O9" s="5">
        <v>-3.8660468232195586E-2</v>
      </c>
      <c r="P9" s="5">
        <v>-0.45181456157972921</v>
      </c>
      <c r="Q9" s="5">
        <v>-2.6887392510440405E-2</v>
      </c>
      <c r="R9" s="5">
        <v>-0.12388219489674535</v>
      </c>
      <c r="S9" s="5">
        <v>-4.4045310319008532E-2</v>
      </c>
      <c r="T9" s="5">
        <v>-0.1410839382162902</v>
      </c>
      <c r="U9" s="5">
        <v>1.1650543162639044E-2</v>
      </c>
      <c r="V9" s="5">
        <v>-2.8992160248730347E-3</v>
      </c>
      <c r="W9" s="5">
        <v>-5.8133959507052852E-3</v>
      </c>
      <c r="X9" s="5">
        <v>-6.3168059114018598E-4</v>
      </c>
      <c r="Y9" s="5">
        <v>4.8903835575484916E-3</v>
      </c>
      <c r="Z9" s="5">
        <v>2.5122110603081792E-2</v>
      </c>
      <c r="AA9" s="5">
        <v>1.3605040337872399E-2</v>
      </c>
      <c r="AB9" s="5">
        <v>8.2215254095660915E-3</v>
      </c>
      <c r="AC9" s="5">
        <v>-5.8555223937231263E-3</v>
      </c>
      <c r="AD9" s="5">
        <v>7.4802750020626044E-2</v>
      </c>
      <c r="AE9" s="5">
        <v>3.1439133918390897E-3</v>
      </c>
      <c r="AF9" s="5">
        <v>6.8937461122101345E-3</v>
      </c>
      <c r="AG9" s="5">
        <v>8.3331643096693354E-4</v>
      </c>
      <c r="AH9" s="5">
        <v>2.2140400590051406E-3</v>
      </c>
      <c r="AI9" s="5">
        <v>3.3941675719846711E-4</v>
      </c>
      <c r="AJ9" s="5">
        <v>1.4087772786277387E-3</v>
      </c>
      <c r="AK9" s="5">
        <v>4.8288305017414107E-3</v>
      </c>
      <c r="AL9" s="5">
        <v>1.9970526244729309E-3</v>
      </c>
      <c r="AM9" s="5">
        <v>8.5974171727778943E-5</v>
      </c>
      <c r="AN9" s="5">
        <v>5.2478847142702816E-4</v>
      </c>
      <c r="AO9" s="5">
        <v>3.1101552466257413E-5</v>
      </c>
      <c r="AP9" s="5">
        <v>7.7465430618595162E-5</v>
      </c>
      <c r="AQ9" s="5">
        <v>1.6681537688494638E-5</v>
      </c>
      <c r="AR9" s="5">
        <v>9.5352455763720185E-5</v>
      </c>
      <c r="AS9" s="5"/>
      <c r="AT9" s="5"/>
      <c r="AU9" s="5"/>
      <c r="AV9" s="5"/>
      <c r="AW9" s="5"/>
      <c r="AX9" s="5"/>
      <c r="AY9" s="5"/>
      <c r="AZ9" s="5"/>
      <c r="BA9" s="5"/>
      <c r="BB9" s="5"/>
    </row>
    <row r="10" spans="1:54" x14ac:dyDescent="0.25">
      <c r="A10" s="5">
        <v>16950</v>
      </c>
      <c r="B10" s="5"/>
      <c r="C10" s="5">
        <v>-2.3036437650006181</v>
      </c>
      <c r="D10" s="5">
        <v>-0.18054599196607618</v>
      </c>
      <c r="E10" s="5">
        <v>-3.7071759191556426E-2</v>
      </c>
      <c r="F10" s="5">
        <v>-0.18140300566339834</v>
      </c>
      <c r="G10" s="5">
        <v>-1.4242838841663835E-2</v>
      </c>
      <c r="H10" s="5">
        <v>-1.2180909838159968</v>
      </c>
      <c r="I10" s="5">
        <v>-6.3173920937390937E-2</v>
      </c>
      <c r="J10" s="5">
        <v>-0.15172618632854012</v>
      </c>
      <c r="K10" s="5">
        <v>-3.3276913740759438E-2</v>
      </c>
      <c r="L10" s="5">
        <v>-0.20628571559695499</v>
      </c>
      <c r="M10" s="5">
        <v>-4.050785340900985E-2</v>
      </c>
      <c r="N10" s="5">
        <v>-1.7852421698530372</v>
      </c>
      <c r="O10" s="5">
        <v>-3.9551333165999694E-2</v>
      </c>
      <c r="P10" s="5">
        <v>-0.46314275255612775</v>
      </c>
      <c r="Q10" s="5">
        <v>-2.7616370156831126E-2</v>
      </c>
      <c r="R10" s="5">
        <v>-0.12749486770371224</v>
      </c>
      <c r="S10" s="5">
        <v>-4.5420514443239274E-2</v>
      </c>
      <c r="T10" s="5">
        <v>-0.14578108857520455</v>
      </c>
      <c r="U10" s="5">
        <v>1.2062677619537578E-2</v>
      </c>
      <c r="V10" s="5">
        <v>-3.0078402575853406E-3</v>
      </c>
      <c r="W10" s="5">
        <v>-6.0434295658209937E-3</v>
      </c>
      <c r="X10" s="5">
        <v>-6.5801108188909751E-4</v>
      </c>
      <c r="Y10" s="5">
        <v>5.1046206371719825E-3</v>
      </c>
      <c r="Z10" s="5">
        <v>2.6276306887637844E-2</v>
      </c>
      <c r="AA10" s="5">
        <v>1.4259309137762629E-2</v>
      </c>
      <c r="AB10" s="5">
        <v>8.6346416037512436E-3</v>
      </c>
      <c r="AC10" s="5">
        <v>-6.1624534573314054E-3</v>
      </c>
      <c r="AD10" s="5">
        <v>7.8886831507420735E-2</v>
      </c>
      <c r="AE10" s="5">
        <v>3.3224567190022871E-3</v>
      </c>
      <c r="AF10" s="5">
        <v>7.3004350108644379E-3</v>
      </c>
      <c r="AG10" s="5">
        <v>8.8432316090741555E-4</v>
      </c>
      <c r="AH10" s="5">
        <v>2.3544910935597947E-3</v>
      </c>
      <c r="AI10" s="5">
        <v>3.6170817343094905E-4</v>
      </c>
      <c r="AJ10" s="5">
        <v>1.504470953149149E-3</v>
      </c>
      <c r="AK10" s="5">
        <v>5.1677659535244655E-3</v>
      </c>
      <c r="AL10" s="5">
        <v>2.1417697982980734E-3</v>
      </c>
      <c r="AM10" s="5">
        <v>9.240100756386712E-5</v>
      </c>
      <c r="AN10" s="5">
        <v>5.6522512264595539E-4</v>
      </c>
      <c r="AO10" s="5">
        <v>3.3569955258179331E-5</v>
      </c>
      <c r="AP10" s="5">
        <v>8.3793674830684513E-5</v>
      </c>
      <c r="AQ10" s="5">
        <v>1.8083274786578626E-5</v>
      </c>
      <c r="AR10" s="5">
        <v>1.0358901578479678E-4</v>
      </c>
      <c r="AS10" s="5"/>
      <c r="AT10" s="5"/>
      <c r="AU10" s="5"/>
      <c r="AV10" s="5"/>
      <c r="AW10" s="5"/>
      <c r="AX10" s="5"/>
      <c r="AY10" s="5"/>
      <c r="AZ10" s="5"/>
      <c r="BA10" s="5"/>
      <c r="BB10" s="5"/>
    </row>
    <row r="11" spans="1:54" x14ac:dyDescent="0.25">
      <c r="A11" s="5">
        <v>16940</v>
      </c>
      <c r="B11" s="5"/>
      <c r="C11" s="5">
        <v>-2.339097609628582</v>
      </c>
      <c r="D11" s="5">
        <v>-0.18072463746190484</v>
      </c>
      <c r="E11" s="5">
        <v>-3.7179705352385808E-2</v>
      </c>
      <c r="F11" s="5">
        <v>-0.18228163956853327</v>
      </c>
      <c r="G11" s="5">
        <v>-1.4339472765485977E-2</v>
      </c>
      <c r="H11" s="5">
        <v>-1.228731573943352</v>
      </c>
      <c r="I11" s="5">
        <v>-6.3849616671304621E-2</v>
      </c>
      <c r="J11" s="5">
        <v>-0.15364792389529688</v>
      </c>
      <c r="K11" s="5">
        <v>-3.3764274634623961E-2</v>
      </c>
      <c r="L11" s="5">
        <v>-0.20971732949085262</v>
      </c>
      <c r="M11" s="5">
        <v>-4.1262709151080143E-2</v>
      </c>
      <c r="N11" s="5">
        <v>-1.8220973397982192</v>
      </c>
      <c r="O11" s="5">
        <v>-4.0447724101130227E-2</v>
      </c>
      <c r="P11" s="5">
        <v>-0.47457950023819145</v>
      </c>
      <c r="Q11" s="5">
        <v>-2.8354661440719558E-2</v>
      </c>
      <c r="R11" s="5">
        <v>-0.13116470530829558</v>
      </c>
      <c r="S11" s="5">
        <v>-4.6821509403183831E-2</v>
      </c>
      <c r="T11" s="5">
        <v>-0.15057965729912762</v>
      </c>
      <c r="U11" s="5">
        <v>1.2484848763003192E-2</v>
      </c>
      <c r="V11" s="5">
        <v>-3.1194030524957666E-3</v>
      </c>
      <c r="W11" s="5">
        <v>-6.2802955031576058E-3</v>
      </c>
      <c r="X11" s="5">
        <v>-6.8519227180203449E-4</v>
      </c>
      <c r="Y11" s="5">
        <v>5.3263305712133984E-3</v>
      </c>
      <c r="Z11" s="5">
        <v>2.747369970710084E-2</v>
      </c>
      <c r="AA11" s="5">
        <v>1.4939713880627406E-2</v>
      </c>
      <c r="AB11" s="5">
        <v>9.0652941559684289E-3</v>
      </c>
      <c r="AC11" s="5">
        <v>-6.4831767089544579E-3</v>
      </c>
      <c r="AD11" s="5">
        <v>8.3164540613600277E-2</v>
      </c>
      <c r="AE11" s="5">
        <v>3.5099049386512629E-3</v>
      </c>
      <c r="AF11" s="5">
        <v>7.7284071031992422E-3</v>
      </c>
      <c r="AG11" s="5">
        <v>9.3812430340995312E-4</v>
      </c>
      <c r="AH11" s="5">
        <v>2.5029806948861514E-3</v>
      </c>
      <c r="AI11" s="5">
        <v>3.8532995758844036E-4</v>
      </c>
      <c r="AJ11" s="5">
        <v>1.6061097786303918E-3</v>
      </c>
      <c r="AK11" s="5">
        <v>5.5285877140868267E-3</v>
      </c>
      <c r="AL11" s="5">
        <v>2.2961862313890411E-3</v>
      </c>
      <c r="AM11" s="5">
        <v>9.9274337309027713E-5</v>
      </c>
      <c r="AN11" s="5">
        <v>6.0857030738752376E-4</v>
      </c>
      <c r="AO11" s="5">
        <v>3.6221975967374094E-5</v>
      </c>
      <c r="AP11" s="5">
        <v>9.0608255199949616E-5</v>
      </c>
      <c r="AQ11" s="5">
        <v>1.9596200234693311E-5</v>
      </c>
      <c r="AR11" s="5">
        <v>1.1249931347995465E-4</v>
      </c>
      <c r="AS11" s="5"/>
      <c r="AT11" s="5"/>
      <c r="AU11" s="5"/>
      <c r="AV11" s="5"/>
      <c r="AW11" s="5"/>
      <c r="AX11" s="5"/>
      <c r="AY11" s="5"/>
      <c r="AZ11" s="5"/>
      <c r="BA11" s="5"/>
      <c r="BB11" s="5"/>
    </row>
    <row r="12" spans="1:54" x14ac:dyDescent="0.25">
      <c r="A12" s="5">
        <v>16930</v>
      </c>
      <c r="B12" s="5"/>
      <c r="C12" s="5">
        <v>-2.3742423453830344</v>
      </c>
      <c r="D12" s="5">
        <v>-0.18083397794950473</v>
      </c>
      <c r="E12" s="5">
        <v>-3.7273686422052831E-2</v>
      </c>
      <c r="F12" s="5">
        <v>-0.18309459444407133</v>
      </c>
      <c r="G12" s="5">
        <v>-1.4431266617268351E-2</v>
      </c>
      <c r="H12" s="5">
        <v>-1.2389946979484743</v>
      </c>
      <c r="I12" s="5">
        <v>-6.4508121305929422E-2</v>
      </c>
      <c r="J12" s="5">
        <v>-0.15553530611409508</v>
      </c>
      <c r="K12" s="5">
        <v>-3.4245889063720891E-2</v>
      </c>
      <c r="L12" s="5">
        <v>-0.21312609236261909</v>
      </c>
      <c r="M12" s="5">
        <v>-4.2015921420762756E-2</v>
      </c>
      <c r="N12" s="5">
        <v>-1.8590204239387726</v>
      </c>
      <c r="O12" s="5">
        <v>-4.1349066537063786E-2</v>
      </c>
      <c r="P12" s="5">
        <v>-0.48611860422420489</v>
      </c>
      <c r="Q12" s="5">
        <v>-2.910194479007247E-2</v>
      </c>
      <c r="R12" s="5">
        <v>-0.13489052969452317</v>
      </c>
      <c r="S12" s="5">
        <v>-4.8248017344594628E-2</v>
      </c>
      <c r="T12" s="5">
        <v>-0.15547932084851662</v>
      </c>
      <c r="U12" s="5">
        <v>1.2917086912253215E-2</v>
      </c>
      <c r="V12" s="5">
        <v>-3.2339288978977649E-3</v>
      </c>
      <c r="W12" s="5">
        <v>-6.5240827604711241E-3</v>
      </c>
      <c r="X12" s="5">
        <v>-7.1323885499154614E-4</v>
      </c>
      <c r="Y12" s="5">
        <v>5.5556717051719034E-3</v>
      </c>
      <c r="Z12" s="5">
        <v>2.8715362681666336E-2</v>
      </c>
      <c r="AA12" s="5">
        <v>1.5646994834591157E-2</v>
      </c>
      <c r="AB12" s="5">
        <v>9.5140378950168396E-3</v>
      </c>
      <c r="AC12" s="5">
        <v>-6.8181725311929151E-3</v>
      </c>
      <c r="AD12" s="5">
        <v>8.7643219905184866E-2</v>
      </c>
      <c r="AE12" s="5">
        <v>3.7066225288587126E-3</v>
      </c>
      <c r="AF12" s="5">
        <v>8.1785961165155106E-3</v>
      </c>
      <c r="AG12" s="5">
        <v>9.9485051716816358E-4</v>
      </c>
      <c r="AH12" s="5">
        <v>2.6599075449854192E-3</v>
      </c>
      <c r="AI12" s="5">
        <v>4.1035181619054363E-4</v>
      </c>
      <c r="AJ12" s="5">
        <v>1.7140217155551328E-3</v>
      </c>
      <c r="AK12" s="5">
        <v>5.9125631186247689E-3</v>
      </c>
      <c r="AL12" s="5">
        <v>2.4608899322087281E-3</v>
      </c>
      <c r="AM12" s="5">
        <v>1.0662243486799236E-4</v>
      </c>
      <c r="AN12" s="5">
        <v>6.5501601620442671E-4</v>
      </c>
      <c r="AO12" s="5">
        <v>3.9070225899211484E-5</v>
      </c>
      <c r="AP12" s="5">
        <v>9.7943869661884682E-5</v>
      </c>
      <c r="AQ12" s="5">
        <v>2.1228542124768671E-5</v>
      </c>
      <c r="AR12" s="5">
        <v>1.2213499198300112E-4</v>
      </c>
      <c r="AS12" s="5"/>
      <c r="AT12" s="5"/>
      <c r="AU12" s="5"/>
      <c r="AV12" s="5"/>
      <c r="AW12" s="5"/>
      <c r="AX12" s="5"/>
      <c r="AY12" s="5"/>
      <c r="AZ12" s="5"/>
      <c r="BA12" s="5"/>
      <c r="BB12" s="5"/>
    </row>
    <row r="13" spans="1:54" x14ac:dyDescent="0.25">
      <c r="A13" s="5">
        <v>16920</v>
      </c>
      <c r="B13" s="5"/>
      <c r="C13" s="5">
        <v>-2.4090422474925641</v>
      </c>
      <c r="D13" s="5">
        <v>-0.18087376424541532</v>
      </c>
      <c r="E13" s="5">
        <v>-3.735356962885434E-2</v>
      </c>
      <c r="F13" s="5">
        <v>-0.1838408304252751</v>
      </c>
      <c r="G13" s="5">
        <v>-1.4518109469262293E-2</v>
      </c>
      <c r="H13" s="5">
        <v>-1.2488685359145835</v>
      </c>
      <c r="I13" s="5">
        <v>-6.5148712685881099E-2</v>
      </c>
      <c r="J13" s="5">
        <v>-0.15738637228548572</v>
      </c>
      <c r="K13" s="5">
        <v>-3.4721286893430341E-2</v>
      </c>
      <c r="L13" s="5">
        <v>-0.21650891076695072</v>
      </c>
      <c r="M13" s="5">
        <v>-4.2766863409205783E-2</v>
      </c>
      <c r="N13" s="5">
        <v>-1.8959837382334157</v>
      </c>
      <c r="O13" s="5">
        <v>-4.2254765610554995E-2</v>
      </c>
      <c r="P13" s="5">
        <v>-0.49775357325365821</v>
      </c>
      <c r="Q13" s="5">
        <v>-2.9857878472270966E-2</v>
      </c>
      <c r="R13" s="5">
        <v>-0.13867105886031961</v>
      </c>
      <c r="S13" s="5">
        <v>-4.9699720489858552E-2</v>
      </c>
      <c r="T13" s="5">
        <v>-0.16047962247527164</v>
      </c>
      <c r="U13" s="5">
        <v>1.3359411372756005E-2</v>
      </c>
      <c r="V13" s="5">
        <v>-3.3514396673232985E-3</v>
      </c>
      <c r="W13" s="5">
        <v>-6.7748756552141231E-3</v>
      </c>
      <c r="X13" s="5">
        <v>-7.4216511782142247E-4</v>
      </c>
      <c r="Y13" s="5">
        <v>5.7928003653422129E-3</v>
      </c>
      <c r="Z13" s="5">
        <v>3.0002367013374838E-2</v>
      </c>
      <c r="AA13" s="5">
        <v>1.6381896570519007E-2</v>
      </c>
      <c r="AB13" s="5">
        <v>9.9814345341792555E-3</v>
      </c>
      <c r="AC13" s="5">
        <v>-7.1679299769123088E-3</v>
      </c>
      <c r="AD13" s="5">
        <v>9.2330381062067063E-2</v>
      </c>
      <c r="AE13" s="5">
        <v>3.9129840068663855E-3</v>
      </c>
      <c r="AF13" s="5">
        <v>8.6519653832376562E-3</v>
      </c>
      <c r="AG13" s="5">
        <v>1.0546371126700198E-3</v>
      </c>
      <c r="AH13" s="5">
        <v>2.8256859907824319E-3</v>
      </c>
      <c r="AI13" s="5">
        <v>4.3684644037462062E-4</v>
      </c>
      <c r="AJ13" s="5">
        <v>1.8285498795579784E-3</v>
      </c>
      <c r="AK13" s="5">
        <v>6.3210222311020454E-3</v>
      </c>
      <c r="AL13" s="5">
        <v>2.6364998943182024E-3</v>
      </c>
      <c r="AM13" s="5">
        <v>1.1447515241457512E-4</v>
      </c>
      <c r="AN13" s="5">
        <v>7.0476554519269415E-4</v>
      </c>
      <c r="AO13" s="5">
        <v>4.2128097006983657E-5</v>
      </c>
      <c r="AP13" s="5">
        <v>1.0583746711157245E-4</v>
      </c>
      <c r="AQ13" s="5">
        <v>2.2989086494479642E-5</v>
      </c>
      <c r="AR13" s="5">
        <v>1.3255134647071064E-4</v>
      </c>
      <c r="AS13" s="5"/>
      <c r="AT13" s="5"/>
      <c r="AU13" s="5"/>
      <c r="AV13" s="5"/>
      <c r="AW13" s="5"/>
      <c r="AX13" s="5"/>
      <c r="AY13" s="5"/>
      <c r="AZ13" s="5"/>
      <c r="BA13" s="5"/>
      <c r="BB13" s="5"/>
    </row>
    <row r="14" spans="1:54" x14ac:dyDescent="0.25">
      <c r="A14" s="5">
        <v>16910</v>
      </c>
      <c r="B14" s="5"/>
      <c r="C14" s="5">
        <v>-2.4434610102970513</v>
      </c>
      <c r="D14" s="5">
        <v>-0.1808438269436054</v>
      </c>
      <c r="E14" s="5">
        <v>-3.7419237901888398E-2</v>
      </c>
      <c r="F14" s="5">
        <v>-0.18451937806768309</v>
      </c>
      <c r="G14" s="5">
        <v>-1.4599895183160228E-2</v>
      </c>
      <c r="H14" s="5">
        <v>-1.2583415949600876</v>
      </c>
      <c r="I14" s="5">
        <v>-6.5770680402918585E-2</v>
      </c>
      <c r="J14" s="5">
        <v>-0.15919917539311557</v>
      </c>
      <c r="K14" s="5">
        <v>-3.5189997426926301E-2</v>
      </c>
      <c r="L14" s="5">
        <v>-0.21986266383721104</v>
      </c>
      <c r="M14" s="5">
        <v>-4.3514897973489716E-2</v>
      </c>
      <c r="N14" s="5">
        <v>-1.9329589199520485</v>
      </c>
      <c r="O14" s="5">
        <v>-4.3164206512042606E-2</v>
      </c>
      <c r="P14" s="5">
        <v>-0.50947762740506497</v>
      </c>
      <c r="Q14" s="5">
        <v>-3.0622100534364753E-2</v>
      </c>
      <c r="R14" s="5">
        <v>-0.14250490553381853</v>
      </c>
      <c r="S14" s="5">
        <v>-5.117626028491605E-2</v>
      </c>
      <c r="T14" s="5">
        <v>-0.16557996813358772</v>
      </c>
      <c r="U14" s="5">
        <v>1.3811829983312277E-2</v>
      </c>
      <c r="V14" s="5">
        <v>-3.471954478571365E-3</v>
      </c>
      <c r="W14" s="5">
        <v>-7.0327534890088752E-3</v>
      </c>
      <c r="X14" s="5">
        <v>-7.7198489750941322E-4</v>
      </c>
      <c r="Y14" s="5">
        <v>6.0378705098860334E-3</v>
      </c>
      <c r="Z14" s="5">
        <v>3.1335779619427809E-2</v>
      </c>
      <c r="AA14" s="5">
        <v>1.7145166963313731E-2</v>
      </c>
      <c r="AB14" s="5">
        <v>1.0468052116122124E-2</v>
      </c>
      <c r="AC14" s="5">
        <v>-7.5329464452154726E-3</v>
      </c>
      <c r="AD14" s="5">
        <v>9.7233702230662772E-2</v>
      </c>
      <c r="AE14" s="5">
        <v>4.1293739101687836E-3</v>
      </c>
      <c r="AF14" s="5">
        <v>9.149508079784683E-3</v>
      </c>
      <c r="AG14" s="5">
        <v>1.1176241261081229E-3</v>
      </c>
      <c r="AH14" s="5">
        <v>3.0007463949045495E-3</v>
      </c>
      <c r="AI14" s="5">
        <v>4.648895895421252E-4</v>
      </c>
      <c r="AJ14" s="5">
        <v>1.9500530423291064E-3</v>
      </c>
      <c r="AK14" s="5">
        <v>6.7553602051791031E-3</v>
      </c>
      <c r="AL14" s="5">
        <v>2.8236673944186689E-3</v>
      </c>
      <c r="AM14" s="5">
        <v>1.2286399282528511E-4</v>
      </c>
      <c r="AN14" s="5">
        <v>7.5803405784856588E-4</v>
      </c>
      <c r="AO14" s="5">
        <v>4.5409803533345376E-5</v>
      </c>
      <c r="AP14" s="5">
        <v>1.143283753904082E-4</v>
      </c>
      <c r="AQ14" s="5">
        <v>2.4887210954979289E-5</v>
      </c>
      <c r="AR14" s="5">
        <v>1.4380755641850161E-4</v>
      </c>
      <c r="AS14" s="5"/>
      <c r="AT14" s="5"/>
      <c r="AU14" s="5"/>
      <c r="AV14" s="5"/>
      <c r="AW14" s="5"/>
      <c r="AX14" s="5"/>
      <c r="AY14" s="5"/>
      <c r="AZ14" s="5"/>
      <c r="BA14" s="5"/>
      <c r="BB14" s="5"/>
    </row>
    <row r="15" spans="1:54" x14ac:dyDescent="0.25">
      <c r="A15" s="5">
        <v>16900</v>
      </c>
      <c r="B15" s="5"/>
      <c r="C15" s="5">
        <v>-2.4774617784021844</v>
      </c>
      <c r="D15" s="5">
        <v>-0.18074407697818218</v>
      </c>
      <c r="E15" s="5">
        <v>-3.7470590141970184E-2</v>
      </c>
      <c r="F15" s="5">
        <v>-0.18512934039100021</v>
      </c>
      <c r="G15" s="5">
        <v>-1.4676522621291987E-2</v>
      </c>
      <c r="H15" s="5">
        <v>-1.2674027309546414</v>
      </c>
      <c r="I15" s="5">
        <v>-6.6373327066334406E-2</v>
      </c>
      <c r="J15" s="5">
        <v>-0.16097178536983944</v>
      </c>
      <c r="K15" s="5">
        <v>-3.565155013550686E-2</v>
      </c>
      <c r="L15" s="5">
        <v>-0.22318420767089081</v>
      </c>
      <c r="M15" s="5">
        <v>-4.4259378421432807E-2</v>
      </c>
      <c r="N15" s="5">
        <v>-1.9699169566553358</v>
      </c>
      <c r="O15" s="5">
        <v>-4.4076754952763558E-2</v>
      </c>
      <c r="P15" s="5">
        <v>-0.52128370093148868</v>
      </c>
      <c r="Q15" s="5">
        <v>-3.1394228781852697E-2</v>
      </c>
      <c r="R15" s="5">
        <v>-0.14639057605824718</v>
      </c>
      <c r="S15" s="5">
        <v>-5.2677236598250819E-2</v>
      </c>
      <c r="T15" s="5">
        <v>-0.17077962251588863</v>
      </c>
      <c r="U15" s="5">
        <v>1.4274338668580095E-2</v>
      </c>
      <c r="V15" s="5">
        <v>-3.595489552509345E-3</v>
      </c>
      <c r="W15" s="5">
        <v>-7.2977902077747351E-3</v>
      </c>
      <c r="X15" s="5">
        <v>-8.027115397641275E-4</v>
      </c>
      <c r="Y15" s="5">
        <v>6.2910333681511542E-3</v>
      </c>
      <c r="Z15" s="5">
        <v>3.271666118157094E-2</v>
      </c>
      <c r="AA15" s="5">
        <v>1.7937556134701178E-2</v>
      </c>
      <c r="AB15" s="5">
        <v>1.0974464414834675E-2</v>
      </c>
      <c r="AC15" s="5">
        <v>-7.9137273220343321E-3</v>
      </c>
      <c r="AD15" s="5">
        <v>0.10236102487853263</v>
      </c>
      <c r="AE15" s="5">
        <v>4.3561867557171648E-3</v>
      </c>
      <c r="AF15" s="5">
        <v>9.6722474185176668E-3</v>
      </c>
      <c r="AG15" s="5">
        <v>1.1839563882639385E-3</v>
      </c>
      <c r="AH15" s="5">
        <v>3.1855354766428569E-3</v>
      </c>
      <c r="AI15" s="5">
        <v>4.9456017440095419E-4</v>
      </c>
      <c r="AJ15" s="5">
        <v>2.0789061356324828E-3</v>
      </c>
      <c r="AK15" s="5">
        <v>7.2170396830755794E-3</v>
      </c>
      <c r="AL15" s="5">
        <v>3.0230773214014834E-3</v>
      </c>
      <c r="AM15" s="5">
        <v>1.31822184318323E-4</v>
      </c>
      <c r="AN15" s="5">
        <v>8.1504916724406081E-4</v>
      </c>
      <c r="AO15" s="5">
        <v>4.8930425371085158E-5</v>
      </c>
      <c r="AP15" s="5">
        <v>1.2345843515812794E-4</v>
      </c>
      <c r="AQ15" s="5">
        <v>2.6932920011915194E-5</v>
      </c>
      <c r="AR15" s="5">
        <v>1.5596693050791576E-4</v>
      </c>
      <c r="AS15" s="5"/>
      <c r="AT15" s="5"/>
      <c r="AU15" s="5"/>
      <c r="AV15" s="5"/>
      <c r="AW15" s="5"/>
      <c r="AX15" s="5"/>
      <c r="AY15" s="5"/>
      <c r="AZ15" s="5"/>
      <c r="BA15" s="5"/>
      <c r="BB15" s="5"/>
    </row>
    <row r="16" spans="1:54" x14ac:dyDescent="0.25">
      <c r="A16" s="5">
        <v>16890</v>
      </c>
      <c r="B16" s="5"/>
      <c r="C16" s="5">
        <v>-2.5110071794430575</v>
      </c>
      <c r="D16" s="5">
        <v>-0.18057450603321615</v>
      </c>
      <c r="E16" s="5">
        <v>-3.7507541463313372E-2</v>
      </c>
      <c r="F16" s="5">
        <v>-0.18566989479919058</v>
      </c>
      <c r="G16" s="5">
        <v>-1.4747895850251871E-2</v>
      </c>
      <c r="H16" s="5">
        <v>-1.2760411698201344</v>
      </c>
      <c r="I16" s="5">
        <v>-6.6955969565927351E-2</v>
      </c>
      <c r="J16" s="5">
        <v>-0.16270229238348555</v>
      </c>
      <c r="K16" s="5">
        <v>-3.6105475401884059E-2</v>
      </c>
      <c r="L16" s="5">
        <v>-0.22647037984908308</v>
      </c>
      <c r="M16" s="5">
        <v>-4.4999649332710459E-2</v>
      </c>
      <c r="N16" s="5">
        <v>-2.0068282171641902</v>
      </c>
      <c r="O16" s="5">
        <v>-4.4991757682842928E-2</v>
      </c>
      <c r="P16" s="5">
        <v>-0.5331644457458673</v>
      </c>
      <c r="Q16" s="5">
        <v>-3.2173860797252249E-2</v>
      </c>
      <c r="R16" s="5">
        <v>-0.15032646945371403</v>
      </c>
      <c r="S16" s="5">
        <v>-5.4202206975727932E-2</v>
      </c>
      <c r="T16" s="5">
        <v>-0.17607770522816829</v>
      </c>
      <c r="U16" s="5">
        <v>1.4746920998344256E-2</v>
      </c>
      <c r="V16" s="5">
        <v>-3.7220580719795012E-3</v>
      </c>
      <c r="W16" s="5">
        <v>-7.5700540581467995E-3</v>
      </c>
      <c r="X16" s="5">
        <v>-8.3435785551525031E-4</v>
      </c>
      <c r="Y16" s="5">
        <v>6.5524370685531869E-3</v>
      </c>
      <c r="Z16" s="5">
        <v>3.4146064112085546E-2</v>
      </c>
      <c r="AA16" s="5">
        <v>1.8759815337025899E-2</v>
      </c>
      <c r="AB16" s="5">
        <v>1.150125029373038E-2</v>
      </c>
      <c r="AC16" s="5">
        <v>-8.3107855842173596E-3</v>
      </c>
      <c r="AD16" s="5">
        <v>0.1077203501292802</v>
      </c>
      <c r="AE16" s="5">
        <v>4.5938269760021858E-3</v>
      </c>
      <c r="AF16" s="5">
        <v>1.022123678930402E-2</v>
      </c>
      <c r="AG16" s="5">
        <v>1.2537835878629871E-3</v>
      </c>
      <c r="AH16" s="5">
        <v>3.3805166415730907E-3</v>
      </c>
      <c r="AI16" s="5">
        <v>5.2594033915307121E-4</v>
      </c>
      <c r="AJ16" s="5">
        <v>2.2155007573949593E-3</v>
      </c>
      <c r="AK16" s="5">
        <v>7.7075932291423262E-3</v>
      </c>
      <c r="AL16" s="5">
        <v>3.2354495354308893E-3</v>
      </c>
      <c r="AM16" s="5">
        <v>1.4138475728349482E-4</v>
      </c>
      <c r="AN16" s="5">
        <v>8.7605153869910126E-4</v>
      </c>
      <c r="AO16" s="5">
        <v>5.2705953177024253E-5</v>
      </c>
      <c r="AP16" s="5">
        <v>1.3327213981577057E-4</v>
      </c>
      <c r="AQ16" s="5">
        <v>2.9136882139303933E-5</v>
      </c>
      <c r="AR16" s="5">
        <v>1.6909716470796656E-4</v>
      </c>
      <c r="AS16" s="5"/>
      <c r="AT16" s="5"/>
      <c r="AU16" s="5"/>
      <c r="AV16" s="5"/>
      <c r="AW16" s="5"/>
      <c r="AX16" s="5"/>
      <c r="AY16" s="5"/>
      <c r="AZ16" s="5"/>
      <c r="BA16" s="5"/>
      <c r="BB16" s="5"/>
    </row>
    <row r="17" spans="1:54" x14ac:dyDescent="0.25">
      <c r="A17" s="5">
        <v>16880</v>
      </c>
      <c r="B17" s="5"/>
      <c r="C17" s="5">
        <v>-2.5440593584375599</v>
      </c>
      <c r="D17" s="5">
        <v>-0.18033518679793958</v>
      </c>
      <c r="E17" s="5">
        <v>-3.7530023405206107E-2</v>
      </c>
      <c r="F17" s="5">
        <v>-0.1861402948711694</v>
      </c>
      <c r="G17" s="5">
        <v>-1.4813924336396023E-2</v>
      </c>
      <c r="H17" s="5">
        <v>-1.2842465283612352</v>
      </c>
      <c r="I17" s="5">
        <v>-6.7517940324475723E-2</v>
      </c>
      <c r="J17" s="5">
        <v>-0.1643888101348645</v>
      </c>
      <c r="K17" s="5">
        <v>-3.6551305274917914E-2</v>
      </c>
      <c r="L17" s="5">
        <v>-0.229718004082057</v>
      </c>
      <c r="M17" s="5">
        <v>-4.5735047415167443E-2</v>
      </c>
      <c r="N17" s="5">
        <v>-2.0436624844954494</v>
      </c>
      <c r="O17" s="5">
        <v>-4.5908543060504473E-2</v>
      </c>
      <c r="P17" s="5">
        <v>-0.54511223556652688</v>
      </c>
      <c r="Q17" s="5">
        <v>-3.2960573999647809E-2</v>
      </c>
      <c r="R17" s="5">
        <v>-0.15431087666401794</v>
      </c>
      <c r="S17" s="5">
        <v>-5.5750685955054814E-2</v>
      </c>
      <c r="T17" s="5">
        <v>-0.18147318711915641</v>
      </c>
      <c r="U17" s="5">
        <v>1.5229547754863104E-2</v>
      </c>
      <c r="V17" s="5">
        <v>-3.8516700411583378E-3</v>
      </c>
      <c r="W17" s="5">
        <v>-7.8496072408622362E-3</v>
      </c>
      <c r="X17" s="5">
        <v>-8.669360768011992E-4</v>
      </c>
      <c r="Y17" s="5">
        <v>6.822226255384126E-3</v>
      </c>
      <c r="Z17" s="5">
        <v>3.5625030437226674E-2</v>
      </c>
      <c r="AA17" s="5">
        <v>1.9612695777731271E-2</v>
      </c>
      <c r="AB17" s="5">
        <v>1.2048993019112565E-2</v>
      </c>
      <c r="AC17" s="5">
        <v>-8.7246413660298869E-3</v>
      </c>
      <c r="AD17" s="5">
        <v>0.1133198345563482</v>
      </c>
      <c r="AE17" s="5">
        <v>4.8427088307661185E-3</v>
      </c>
      <c r="AF17" s="5">
        <v>1.0797559847162885E-2</v>
      </c>
      <c r="AG17" s="5">
        <v>1.3272603288812352E-3</v>
      </c>
      <c r="AH17" s="5">
        <v>3.5861702982438763E-3</v>
      </c>
      <c r="AI17" s="5">
        <v>5.5911554256071619E-4</v>
      </c>
      <c r="AJ17" s="5">
        <v>2.3602456787388914E-3</v>
      </c>
      <c r="AK17" s="5">
        <v>8.2286257945784133E-3</v>
      </c>
      <c r="AL17" s="5">
        <v>3.46154025591913E-3</v>
      </c>
      <c r="AM17" s="5">
        <v>1.5158862328099414E-4</v>
      </c>
      <c r="AN17" s="5">
        <v>9.4129551308180554E-4</v>
      </c>
      <c r="AO17" s="5">
        <v>5.6753335270459646E-5</v>
      </c>
      <c r="AP17" s="5">
        <v>1.4381678164155176E-4</v>
      </c>
      <c r="AQ17" s="5">
        <v>3.1510468665913629E-5</v>
      </c>
      <c r="AR17" s="5">
        <v>1.8327061406086688E-4</v>
      </c>
      <c r="AS17" s="5"/>
      <c r="AT17" s="5"/>
      <c r="AU17" s="5"/>
      <c r="AV17" s="5"/>
      <c r="AW17" s="5"/>
      <c r="AX17" s="5"/>
      <c r="AY17" s="5"/>
      <c r="AZ17" s="5"/>
      <c r="BA17" s="5"/>
      <c r="BB17" s="5"/>
    </row>
    <row r="18" spans="1:54" x14ac:dyDescent="0.25">
      <c r="A18" s="5">
        <v>16870</v>
      </c>
      <c r="B18" s="5"/>
      <c r="C18" s="5">
        <v>-2.5765800137062298</v>
      </c>
      <c r="D18" s="5">
        <v>-0.18002627306598534</v>
      </c>
      <c r="E18" s="5">
        <v>-3.7537984112986991E-2</v>
      </c>
      <c r="F18" s="5">
        <v>-0.18653987201678787</v>
      </c>
      <c r="G18" s="5">
        <v>-1.4874523132666212E-2</v>
      </c>
      <c r="H18" s="5">
        <v>-1.2920088345706642</v>
      </c>
      <c r="I18" s="5">
        <v>-6.805858853661044E-2</v>
      </c>
      <c r="J18" s="5">
        <v>-0.16602947916044752</v>
      </c>
      <c r="K18" s="5">
        <v>-3.698857423422313E-2</v>
      </c>
      <c r="L18" s="5">
        <v>-0.23292389497250654</v>
      </c>
      <c r="M18" s="5">
        <v>-4.6464902395078583E-2</v>
      </c>
      <c r="N18" s="5">
        <v>-2.0803889907331361</v>
      </c>
      <c r="O18" s="5">
        <v>-4.6826421672396285E-2</v>
      </c>
      <c r="P18" s="5">
        <v>-0.55711917073198747</v>
      </c>
      <c r="Q18" s="5">
        <v>-3.3753925746337128E-2</v>
      </c>
      <c r="R18" s="5">
        <v>-0.15834197999635277</v>
      </c>
      <c r="S18" s="5">
        <v>-5.7322144443587422E-2</v>
      </c>
      <c r="T18" s="5">
        <v>-0.18696488677789347</v>
      </c>
      <c r="U18" s="5">
        <v>1.5722176509659881E-2</v>
      </c>
      <c r="V18" s="5">
        <v>-3.9843321457299213E-3</v>
      </c>
      <c r="W18" s="5">
        <v>-8.1365055618264799E-3</v>
      </c>
      <c r="X18" s="5">
        <v>-9.0045781188372585E-4</v>
      </c>
      <c r="Y18" s="5">
        <v>7.1005416949605632E-3</v>
      </c>
      <c r="Z18" s="5">
        <v>3.7154589599193939E-2</v>
      </c>
      <c r="AA18" s="5">
        <v>2.0496947384343333E-2</v>
      </c>
      <c r="AB18" s="5">
        <v>1.2618279528289988E-2</v>
      </c>
      <c r="AC18" s="5">
        <v>-9.1558214870260876E-3</v>
      </c>
      <c r="AD18" s="5">
        <v>0.11916778541451814</v>
      </c>
      <c r="AE18" s="5">
        <v>5.1032562930875928E-3</v>
      </c>
      <c r="AF18" s="5">
        <v>1.1402330542387488E-2</v>
      </c>
      <c r="AG18" s="5">
        <v>1.404546181265768E-3</v>
      </c>
      <c r="AH18" s="5">
        <v>3.8029941602671811E-3</v>
      </c>
      <c r="AI18" s="5">
        <v>5.9417463760954594E-4</v>
      </c>
      <c r="AJ18" s="5">
        <v>2.5135673507473547E-3</v>
      </c>
      <c r="AK18" s="5">
        <v>8.7818172093632012E-3</v>
      </c>
      <c r="AL18" s="5">
        <v>3.7021434770799833E-3</v>
      </c>
      <c r="AM18" s="5">
        <v>1.6247265617873048E-4</v>
      </c>
      <c r="AN18" s="5">
        <v>1.0110497508178113E-3</v>
      </c>
      <c r="AO18" s="5">
        <v>6.1090526344879844E-5</v>
      </c>
      <c r="AP18" s="5">
        <v>1.5514260429708875E-4</v>
      </c>
      <c r="AQ18" s="5">
        <v>3.4065794533687242E-5</v>
      </c>
      <c r="AR18" s="5">
        <v>1.9856457870998028E-4</v>
      </c>
      <c r="AS18" s="5"/>
      <c r="AT18" s="5"/>
      <c r="AU18" s="5"/>
      <c r="AV18" s="5"/>
      <c r="AW18" s="5"/>
      <c r="AX18" s="5"/>
      <c r="AY18" s="5"/>
      <c r="AZ18" s="5"/>
      <c r="BA18" s="5"/>
      <c r="BB18" s="5"/>
    </row>
    <row r="19" spans="1:54" x14ac:dyDescent="0.25">
      <c r="A19" s="5">
        <v>16860</v>
      </c>
      <c r="B19" s="5"/>
      <c r="C19" s="5">
        <v>-2.608530434331723</v>
      </c>
      <c r="D19" s="5">
        <v>-0.17964799967775058</v>
      </c>
      <c r="E19" s="5">
        <v>-3.7531388487704404E-2</v>
      </c>
      <c r="F19" s="5">
        <v>-0.18686803699312596</v>
      </c>
      <c r="G19" s="5">
        <v>-1.4929613056213284E-2</v>
      </c>
      <c r="H19" s="5">
        <v>-1.2993185473550792</v>
      </c>
      <c r="I19" s="5">
        <v>-6.8577281390976713E-2</v>
      </c>
      <c r="J19" s="5">
        <v>-0.16762247013197598</v>
      </c>
      <c r="K19" s="5">
        <v>-3.741681996301887E-2</v>
      </c>
      <c r="L19" s="5">
        <v>-0.23608486288753183</v>
      </c>
      <c r="M19" s="5">
        <v>-4.7188537939996771E-2</v>
      </c>
      <c r="N19" s="5">
        <v>-2.1169764537993436</v>
      </c>
      <c r="O19" s="5">
        <v>-4.7744687004890554E-2</v>
      </c>
      <c r="P19" s="5">
        <v>-0.56917708369230313</v>
      </c>
      <c r="Q19" s="5">
        <v>-3.4553453477601824E-2</v>
      </c>
      <c r="R19" s="5">
        <v>-0.16241785276150272</v>
      </c>
      <c r="S19" s="5">
        <v>-5.8916009163173244E-2</v>
      </c>
      <c r="T19" s="5">
        <v>-0.19255146721431632</v>
      </c>
      <c r="U19" s="5">
        <v>1.6224751211147585E-2</v>
      </c>
      <c r="V19" s="5">
        <v>-4.1200476142455181E-3</v>
      </c>
      <c r="W19" s="5">
        <v>-8.4307980816128204E-3</v>
      </c>
      <c r="X19" s="5">
        <v>-9.3493399966476914E-4</v>
      </c>
      <c r="Y19" s="5">
        <v>7.3875198715754129E-3</v>
      </c>
      <c r="Z19" s="5">
        <v>3.8735756178041661E-2</v>
      </c>
      <c r="AA19" s="5">
        <v>2.1413317509943706E-2</v>
      </c>
      <c r="AB19" s="5">
        <v>1.3209699651720233E-2</v>
      </c>
      <c r="AC19" s="5">
        <v>-9.6048589403116367E-3</v>
      </c>
      <c r="AD19" s="5">
        <v>0.1252726552884138</v>
      </c>
      <c r="AE19" s="5">
        <v>5.3759029085809745E-3</v>
      </c>
      <c r="AF19" s="5">
        <v>1.2036693089478709E-2</v>
      </c>
      <c r="AG19" s="5">
        <v>1.4858057245173098E-3</v>
      </c>
      <c r="AH19" s="5">
        <v>4.0315035320752689E-3</v>
      </c>
      <c r="AI19" s="5">
        <v>6.3120994947100831E-4</v>
      </c>
      <c r="AJ19" s="5">
        <v>2.6759104096639942E-3</v>
      </c>
      <c r="AK19" s="5">
        <v>9.3689246971022221E-3</v>
      </c>
      <c r="AL19" s="5">
        <v>3.9580924095634438E-3</v>
      </c>
      <c r="AM19" s="5">
        <v>1.7407777538911267E-4</v>
      </c>
      <c r="AN19" s="5">
        <v>1.0855978966348883E-3</v>
      </c>
      <c r="AO19" s="5">
        <v>6.5736538018731179E-5</v>
      </c>
      <c r="AP19" s="5">
        <v>1.6730296185597682E-4</v>
      </c>
      <c r="AQ19" s="5">
        <v>3.6815760987402784E-5</v>
      </c>
      <c r="AR19" s="5">
        <v>2.1506160471387257E-4</v>
      </c>
      <c r="AS19" s="5"/>
      <c r="AT19" s="5"/>
      <c r="AU19" s="5"/>
      <c r="AV19" s="5"/>
      <c r="AW19" s="5"/>
      <c r="AX19" s="5"/>
      <c r="AY19" s="5"/>
      <c r="AZ19" s="5"/>
      <c r="BA19" s="5"/>
      <c r="BB19" s="5"/>
    </row>
    <row r="20" spans="1:54" x14ac:dyDescent="0.25">
      <c r="A20" s="5">
        <v>16850</v>
      </c>
      <c r="B20" s="5"/>
      <c r="C20" s="5">
        <v>-2.6398715391270846</v>
      </c>
      <c r="D20" s="5">
        <v>-0.1792006823053888</v>
      </c>
      <c r="E20" s="5">
        <v>-3.7510218303923641E-2</v>
      </c>
      <c r="F20" s="5">
        <v>-0.18712428127644093</v>
      </c>
      <c r="G20" s="5">
        <v>-1.4979120856312927E-2</v>
      </c>
      <c r="H20" s="5">
        <v>-1.3061665756283483</v>
      </c>
      <c r="I20" s="5">
        <v>-6.9073405272573288E-2</v>
      </c>
      <c r="J20" s="5">
        <v>-0.16916598714517414</v>
      </c>
      <c r="K20" s="5">
        <v>-3.7835584127534148E-2</v>
      </c>
      <c r="L20" s="5">
        <v>-0.23919771892995095</v>
      </c>
      <c r="M20" s="5">
        <v>-4.7905272612696878E-2</v>
      </c>
      <c r="N20" s="5">
        <v>-2.1533931160817925</v>
      </c>
      <c r="O20" s="5">
        <v>-4.866261616606752E-2</v>
      </c>
      <c r="P20" s="5">
        <v>-0.58127754518275765</v>
      </c>
      <c r="Q20" s="5">
        <v>-3.5358674905548976E-2</v>
      </c>
      <c r="R20" s="5">
        <v>-0.16653645912181056</v>
      </c>
      <c r="S20" s="5">
        <v>-6.0531662165648023E-2</v>
      </c>
      <c r="T20" s="5">
        <v>-0.19823143273755459</v>
      </c>
      <c r="U20" s="5">
        <v>1.6737201784506016E-2</v>
      </c>
      <c r="V20" s="5">
        <v>-4.2588160810564804E-3</v>
      </c>
      <c r="W20" s="5">
        <v>-8.7325267641834119E-3</v>
      </c>
      <c r="X20" s="5">
        <v>-9.7037486348567259E-4</v>
      </c>
      <c r="Y20" s="5">
        <v>7.6832925737680188E-3</v>
      </c>
      <c r="Z20" s="5">
        <v>4.0369527535202634E-2</v>
      </c>
      <c r="AA20" s="5">
        <v>2.236254957928855E-2</v>
      </c>
      <c r="AB20" s="5">
        <v>1.382384528865779E-2</v>
      </c>
      <c r="AC20" s="5">
        <v>-1.007229234026749E-2</v>
      </c>
      <c r="AD20" s="5">
        <v>0.13164303613766287</v>
      </c>
      <c r="AE20" s="5">
        <v>5.6610916264515755E-3</v>
      </c>
      <c r="AF20" s="5">
        <v>1.2701821871171071E-2</v>
      </c>
      <c r="AG20" s="5">
        <v>1.5712085835660743E-3</v>
      </c>
      <c r="AH20" s="5">
        <v>4.2722315765408893E-3</v>
      </c>
      <c r="AI20" s="5">
        <v>6.7031735145044288E-4</v>
      </c>
      <c r="AJ20" s="5">
        <v>2.8477381791391118E-3</v>
      </c>
      <c r="AK20" s="5">
        <v>9.9917854080977999E-3</v>
      </c>
      <c r="AL20" s="5">
        <v>4.2302609464822047E-3</v>
      </c>
      <c r="AM20" s="5">
        <v>1.8644703115698477E-4</v>
      </c>
      <c r="AN20" s="5">
        <v>1.1652392650086979E-3</v>
      </c>
      <c r="AO20" s="5">
        <v>7.0711491247630351E-5</v>
      </c>
      <c r="AP20" s="5">
        <v>1.8035448450017246E-4</v>
      </c>
      <c r="AQ20" s="5">
        <v>3.9774100254197138E-5</v>
      </c>
      <c r="AR20" s="5">
        <v>2.3284980019531309E-4</v>
      </c>
      <c r="AS20" s="5"/>
      <c r="AT20" s="5"/>
      <c r="AU20" s="5"/>
      <c r="AV20" s="5"/>
      <c r="AW20" s="5"/>
      <c r="AX20" s="5"/>
      <c r="AY20" s="5"/>
      <c r="AZ20" s="5"/>
      <c r="BA20" s="5"/>
      <c r="BB20" s="5"/>
    </row>
    <row r="21" spans="1:54" x14ac:dyDescent="0.25">
      <c r="A21" s="5">
        <v>16840</v>
      </c>
      <c r="B21" s="5"/>
      <c r="C21" s="5">
        <v>-2.6705639170783089</v>
      </c>
      <c r="D21" s="5">
        <v>-0.1786847170803636</v>
      </c>
      <c r="E21" s="5">
        <v>-3.7474472295229704E-2</v>
      </c>
      <c r="F21" s="5">
        <v>-0.18730817828547791</v>
      </c>
      <c r="G21" s="5">
        <v>-1.5022979372088097E-2</v>
      </c>
      <c r="H21" s="5">
        <v>-1.3125442967200498</v>
      </c>
      <c r="I21" s="5">
        <v>-6.954636694216744E-2</v>
      </c>
      <c r="J21" s="5">
        <v>-0.17065827098960334</v>
      </c>
      <c r="K21" s="5">
        <v>-3.8244413161236911E-2</v>
      </c>
      <c r="L21" s="5">
        <v>-0.24225927999902899</v>
      </c>
      <c r="M21" s="5">
        <v>-4.8614420854611311E-2</v>
      </c>
      <c r="N21" s="5">
        <v>-2.1896067848696976</v>
      </c>
      <c r="O21" s="5">
        <v>-4.957947065794515E-2</v>
      </c>
      <c r="P21" s="5">
        <v>-0.59341187108372451</v>
      </c>
      <c r="Q21" s="5">
        <v>-3.6169088247869942E-2</v>
      </c>
      <c r="R21" s="5">
        <v>-0.1706956541538544</v>
      </c>
      <c r="S21" s="5">
        <v>-6.2168440422549431E-2</v>
      </c>
      <c r="T21" s="5">
        <v>-0.20400312604655091</v>
      </c>
      <c r="U21" s="5">
        <v>1.7259443745246659E-2</v>
      </c>
      <c r="V21" s="5">
        <v>-4.4006334512158842E-3</v>
      </c>
      <c r="W21" s="5">
        <v>-9.0417261256590456E-3</v>
      </c>
      <c r="X21" s="5">
        <v>-1.006789864394998E-3</v>
      </c>
      <c r="Y21" s="5">
        <v>7.9879864714799444E-3</v>
      </c>
      <c r="Z21" s="5">
        <v>4.205688138064196E-2</v>
      </c>
      <c r="AA21" s="5">
        <v>2.3345381675902419E-2</v>
      </c>
      <c r="AB21" s="5">
        <v>1.4461309535889583E-2</v>
      </c>
      <c r="AC21" s="5">
        <v>-1.0558665328875045E-2</v>
      </c>
      <c r="AD21" s="5">
        <v>0.13828765271906077</v>
      </c>
      <c r="AE21" s="5">
        <v>5.959274601156056E-3</v>
      </c>
      <c r="AF21" s="5">
        <v>1.339892127378808E-2</v>
      </c>
      <c r="AG21" s="5">
        <v>1.6609294563588305E-3</v>
      </c>
      <c r="AH21" s="5">
        <v>4.5257295625874281E-3</v>
      </c>
      <c r="AI21" s="5">
        <v>7.115963385919083E-4</v>
      </c>
      <c r="AJ21" s="5">
        <v>3.0295331680440323E-3</v>
      </c>
      <c r="AK21" s="5">
        <v>1.0652318965549929E-2</v>
      </c>
      <c r="AL21" s="5">
        <v>4.5195651519391953E-3</v>
      </c>
      <c r="AM21" s="5">
        <v>1.9962569184031847E-4</v>
      </c>
      <c r="AN21" s="5">
        <v>1.2502895462117613E-3</v>
      </c>
      <c r="AO21" s="5">
        <v>7.603667061672059E-5</v>
      </c>
      <c r="AP21" s="5">
        <v>1.9435725102224274E-4</v>
      </c>
      <c r="AQ21" s="5">
        <v>4.2955422270755063E-5</v>
      </c>
      <c r="AR21" s="5">
        <v>2.5202316737733355E-4</v>
      </c>
      <c r="AS21" s="5"/>
      <c r="AT21" s="5"/>
      <c r="AU21" s="5"/>
      <c r="AV21" s="5"/>
      <c r="AW21" s="5"/>
      <c r="AX21" s="5"/>
      <c r="AY21" s="5"/>
      <c r="AZ21" s="5"/>
      <c r="BA21" s="5"/>
      <c r="BB21" s="5"/>
    </row>
    <row r="22" spans="1:54" x14ac:dyDescent="0.25">
      <c r="A22" s="5">
        <v>16830</v>
      </c>
      <c r="B22" s="5"/>
      <c r="C22" s="5">
        <v>-2.700567869222728</v>
      </c>
      <c r="D22" s="5">
        <v>-0.17810058006392032</v>
      </c>
      <c r="E22" s="5">
        <v>-3.7424166207058629E-2</v>
      </c>
      <c r="F22" s="5">
        <v>-0.18741938445221606</v>
      </c>
      <c r="G22" s="5">
        <v>-1.5061127679574788E-2</v>
      </c>
      <c r="H22" s="5">
        <v>-1.3184435740483018</v>
      </c>
      <c r="I22" s="5">
        <v>-6.9995594689703455E-2</v>
      </c>
      <c r="J22" s="5">
        <v>-0.17209760239165345</v>
      </c>
      <c r="K22" s="5">
        <v>-3.8642859052109568E-2</v>
      </c>
      <c r="L22" s="5">
        <v>-0.24526637393030545</v>
      </c>
      <c r="M22" s="5">
        <v>-4.9315293997028047E-2</v>
      </c>
      <c r="N22" s="5">
        <v>-2.2255848745425229</v>
      </c>
      <c r="O22" s="5">
        <v>-5.0494497198363707E-2</v>
      </c>
      <c r="P22" s="5">
        <v>-0.60557112996895168</v>
      </c>
      <c r="Q22" s="5">
        <v>-3.6984172507263956E-2</v>
      </c>
      <c r="R22" s="5">
        <v>-0.17489318413238855</v>
      </c>
      <c r="S22" s="5">
        <v>-6.3825635492507346E-2</v>
      </c>
      <c r="T22" s="5">
        <v>-0.20986472554759153</v>
      </c>
      <c r="U22" s="5">
        <v>1.7791377827919203E-2</v>
      </c>
      <c r="V22" s="5">
        <v>-4.545491767757882E-3</v>
      </c>
      <c r="W22" s="5">
        <v>-9.3584228839964072E-3</v>
      </c>
      <c r="X22" s="5">
        <v>-1.0441876539758301E-3</v>
      </c>
      <c r="Y22" s="5">
        <v>8.3017226847164304E-3</v>
      </c>
      <c r="Z22" s="5">
        <v>4.3798773265941379E-2</v>
      </c>
      <c r="AA22" s="5">
        <v>2.4362545070675489E-2</v>
      </c>
      <c r="AB22" s="5">
        <v>1.5122685769253652E-2</v>
      </c>
      <c r="AC22" s="5">
        <v>-1.106452593985612E-2</v>
      </c>
      <c r="AD22" s="5">
        <v>0.14521535536662181</v>
      </c>
      <c r="AE22" s="5">
        <v>6.2709129634258261E-3</v>
      </c>
      <c r="AF22" s="5">
        <v>1.4129225450130189E-2</v>
      </c>
      <c r="AG22" s="5">
        <v>1.7551481325612825E-3</v>
      </c>
      <c r="AH22" s="5">
        <v>4.7925670908489119E-3</v>
      </c>
      <c r="AI22" s="5">
        <v>7.5515009859424443E-4</v>
      </c>
      <c r="AJ22" s="5">
        <v>3.2217975622832523E-3</v>
      </c>
      <c r="AK22" s="5">
        <v>1.1352530019385468E-2</v>
      </c>
      <c r="AL22" s="5">
        <v>4.8269647699547497E-3</v>
      </c>
      <c r="AM22" s="5">
        <v>2.1366133311495221E-4</v>
      </c>
      <c r="AN22" s="5">
        <v>1.3410815327979011E-3</v>
      </c>
      <c r="AO22" s="5">
        <v>8.1734580527832363E-5</v>
      </c>
      <c r="AP22" s="5">
        <v>2.0937496826276109E-4</v>
      </c>
      <c r="AQ22" s="5">
        <v>4.6375263514891286E-5</v>
      </c>
      <c r="AR22" s="5">
        <v>2.7268195106040088E-4</v>
      </c>
      <c r="AS22" s="5"/>
      <c r="AT22" s="5"/>
      <c r="AU22" s="5"/>
      <c r="AV22" s="5"/>
      <c r="AW22" s="5"/>
      <c r="AX22" s="5"/>
      <c r="AY22" s="5"/>
      <c r="AZ22" s="5"/>
      <c r="BA22" s="5"/>
      <c r="BB22" s="5"/>
    </row>
    <row r="23" spans="1:54" x14ac:dyDescent="0.25">
      <c r="A23" s="5">
        <v>16820</v>
      </c>
      <c r="B23" s="5"/>
      <c r="C23" s="5">
        <v>-2.7298434519211385</v>
      </c>
      <c r="D23" s="5">
        <v>-0.17744882656126562</v>
      </c>
      <c r="E23" s="5">
        <v>-3.735933281657778E-2</v>
      </c>
      <c r="F23" s="5">
        <v>-0.18745764013651425</v>
      </c>
      <c r="G23" s="5">
        <v>-1.5093511227693156E-2</v>
      </c>
      <c r="H23" s="5">
        <v>-1.3238567740074354</v>
      </c>
      <c r="I23" s="5">
        <v>-7.0420539458651371E-2</v>
      </c>
      <c r="J23" s="5">
        <v>-0.17348230522258651</v>
      </c>
      <c r="K23" s="5">
        <v>-3.9030480131149091E-2</v>
      </c>
      <c r="L23" s="5">
        <v>-0.24821584470375405</v>
      </c>
      <c r="M23" s="5">
        <v>-5.0007201298216217E-2</v>
      </c>
      <c r="N23" s="5">
        <v>-2.2612944504508672</v>
      </c>
      <c r="O23" s="5">
        <v>-5.1406928591780407E-2</v>
      </c>
      <c r="P23" s="5">
        <v>-0.61774615134239552</v>
      </c>
      <c r="Q23" s="5">
        <v>-3.7803387797167735E-2</v>
      </c>
      <c r="R23" s="5">
        <v>-0.17912668704168819</v>
      </c>
      <c r="S23" s="5">
        <v>-6.5502493269669435E-2</v>
      </c>
      <c r="T23" s="5">
        <v>-0.21581424291321499</v>
      </c>
      <c r="U23" s="5">
        <v>1.83328896314243E-2</v>
      </c>
      <c r="V23" s="5">
        <v>-4.6933790817704057E-3</v>
      </c>
      <c r="W23" s="5">
        <v>-9.6826356104686134E-3</v>
      </c>
      <c r="X23" s="5">
        <v>-1.0825760268294506E-3</v>
      </c>
      <c r="Y23" s="5">
        <v>8.6246163443872252E-3</v>
      </c>
      <c r="Z23" s="5">
        <v>4.5596134005976244E-2</v>
      </c>
      <c r="AA23" s="5">
        <v>2.5414762692675757E-2</v>
      </c>
      <c r="AB23" s="5">
        <v>1.5808566677758179E-2</v>
      </c>
      <c r="AC23" s="5">
        <v>-1.1590425919912902E-2</v>
      </c>
      <c r="AD23" s="5">
        <v>0.15243511211130464</v>
      </c>
      <c r="AE23" s="5">
        <v>6.5964765594285612E-3</v>
      </c>
      <c r="AF23" s="5">
        <v>1.4893998006074072E-2</v>
      </c>
      <c r="AG23" s="5">
        <v>1.8540495027674828E-3</v>
      </c>
      <c r="AH23" s="5">
        <v>5.0733322953775981E-3</v>
      </c>
      <c r="AI23" s="5">
        <v>8.0108557967777626E-4</v>
      </c>
      <c r="AJ23" s="5">
        <v>3.4250537089381044E-3</v>
      </c>
      <c r="AK23" s="5">
        <v>1.2094510801780853E-2</v>
      </c>
      <c r="AL23" s="5">
        <v>5.1534647514725734E-3</v>
      </c>
      <c r="AM23" s="5">
        <v>2.2860392902346937E-4</v>
      </c>
      <c r="AN23" s="5">
        <v>1.4379658662800649E-3</v>
      </c>
      <c r="AO23" s="5">
        <v>8.7829003291611167E-5</v>
      </c>
      <c r="AP23" s="5">
        <v>2.2547515760237458E-4</v>
      </c>
      <c r="AQ23" s="5">
        <v>5.0050137996832694E-5</v>
      </c>
      <c r="AR23" s="5">
        <v>2.9493300409459477E-4</v>
      </c>
      <c r="AS23" s="5"/>
      <c r="AT23" s="5"/>
      <c r="AU23" s="5"/>
      <c r="AV23" s="5"/>
      <c r="AW23" s="5"/>
      <c r="AX23" s="5"/>
      <c r="AY23" s="5"/>
      <c r="AZ23" s="5"/>
      <c r="BA23" s="5"/>
      <c r="BB23" s="5"/>
    </row>
    <row r="24" spans="1:54" x14ac:dyDescent="0.25">
      <c r="A24" s="5">
        <v>16810</v>
      </c>
      <c r="B24" s="5"/>
      <c r="C24" s="5">
        <v>-2.7583505214775661</v>
      </c>
      <c r="D24" s="5">
        <v>-0.17673009028067171</v>
      </c>
      <c r="E24" s="5">
        <v>-3.728002191942318E-2</v>
      </c>
      <c r="F24" s="5">
        <v>-0.18742277038151908</v>
      </c>
      <c r="G24" s="5">
        <v>-1.5120081962711886E-2</v>
      </c>
      <c r="H24" s="5">
        <v>-1.3287767820226346</v>
      </c>
      <c r="I24" s="5">
        <v>-7.0820675938283145E-2</v>
      </c>
      <c r="J24" s="5">
        <v>-0.17481074966353904</v>
      </c>
      <c r="K24" s="5">
        <v>-3.9406841860242778E-2</v>
      </c>
      <c r="L24" s="5">
        <v>-0.25110455770911788</v>
      </c>
      <c r="M24" s="5">
        <v>-5.0689451004525723E-2</v>
      </c>
      <c r="N24" s="5">
        <v>-2.2967022744216981</v>
      </c>
      <c r="O24" s="5">
        <v>-5.2315984648073299E-2</v>
      </c>
      <c r="P24" s="5">
        <v>-0.62992753456206851</v>
      </c>
      <c r="Q24" s="5">
        <v>-3.8626175714320712E-2</v>
      </c>
      <c r="R24" s="5">
        <v>-0.1833936933199917</v>
      </c>
      <c r="S24" s="5">
        <v>-6.7198213816419633E-2</v>
      </c>
      <c r="T24" s="5">
        <v>-0.22184952089676141</v>
      </c>
      <c r="U24" s="5">
        <v>1.8883849282409632E-2</v>
      </c>
      <c r="V24" s="5">
        <v>-4.844279325688614E-3</v>
      </c>
      <c r="W24" s="5">
        <v>-1.0014374383877259E-2</v>
      </c>
      <c r="X24" s="5">
        <v>-1.1219618728171097E-3</v>
      </c>
      <c r="Y24" s="5">
        <v>8.9567761460531345E-3</v>
      </c>
      <c r="Z24" s="5">
        <v>4.7449867032145189E-2</v>
      </c>
      <c r="AA24" s="5">
        <v>2.6502747543098448E-2</v>
      </c>
      <c r="AB24" s="5">
        <v>1.6519543250244101E-2</v>
      </c>
      <c r="AC24" s="5">
        <v>-1.2136920006448804E-2</v>
      </c>
      <c r="AD24" s="5">
        <v>0.15995600012293643</v>
      </c>
      <c r="AE24" s="5">
        <v>6.9364436568598005E-3</v>
      </c>
      <c r="AF24" s="5">
        <v>1.5694531607050078E-2</v>
      </c>
      <c r="AG24" s="5">
        <v>1.9578235575976465E-3</v>
      </c>
      <c r="AH24" s="5">
        <v>5.3686320193326231E-3</v>
      </c>
      <c r="AI24" s="5">
        <v>8.4951355502460861E-4</v>
      </c>
      <c r="AJ24" s="5">
        <v>3.6398445909838891E-3</v>
      </c>
      <c r="AK24" s="5">
        <v>1.2880443678008443E-2</v>
      </c>
      <c r="AL24" s="5">
        <v>5.5001167968952427E-3</v>
      </c>
      <c r="AM24" s="5">
        <v>2.4450594477657897E-4</v>
      </c>
      <c r="AN24" s="5">
        <v>1.541311803679673E-3</v>
      </c>
      <c r="AO24" s="5">
        <v>9.434505912988738E-5</v>
      </c>
      <c r="AP24" s="5">
        <v>2.4272934861693197E-4</v>
      </c>
      <c r="AQ24" s="5">
        <v>5.3997590463848407E-5</v>
      </c>
      <c r="AR24" s="5">
        <v>3.1889017039895569E-4</v>
      </c>
      <c r="AS24" s="5"/>
      <c r="AT24" s="5"/>
      <c r="AU24" s="5"/>
      <c r="AV24" s="5"/>
      <c r="AW24" s="5"/>
      <c r="AX24" s="5"/>
      <c r="AY24" s="5"/>
      <c r="AZ24" s="5"/>
      <c r="BA24" s="5"/>
      <c r="BB24" s="5"/>
    </row>
    <row r="25" spans="1:54" x14ac:dyDescent="0.25">
      <c r="A25" s="5">
        <v>16800</v>
      </c>
      <c r="B25" s="5"/>
      <c r="C25" s="5">
        <v>-2.7860487800570302</v>
      </c>
      <c r="D25" s="5">
        <v>-0.17594508233914846</v>
      </c>
      <c r="E25" s="5">
        <v>-3.718630028319269E-2</v>
      </c>
      <c r="F25" s="5">
        <v>-0.18731468550711378</v>
      </c>
      <c r="G25" s="5">
        <v>-1.5140798440821945E-2</v>
      </c>
      <c r="H25" s="5">
        <v>-1.3331970177254266</v>
      </c>
      <c r="I25" s="5">
        <v>-7.1195503620911066E-2</v>
      </c>
      <c r="J25" s="5">
        <v>-0.17608135531938615</v>
      </c>
      <c r="K25" s="5">
        <v>-3.977151761753326E-2</v>
      </c>
      <c r="L25" s="5">
        <v>-0.25392940505688827</v>
      </c>
      <c r="M25" s="5">
        <v>-5.1361351433399573E-2</v>
      </c>
      <c r="N25" s="5">
        <v>-2.3317748518149104</v>
      </c>
      <c r="O25" s="5">
        <v>-5.3220873148296911E-2</v>
      </c>
      <c r="P25" s="5">
        <v>-0.64210565844711809</v>
      </c>
      <c r="Q25" s="5">
        <v>-3.94519597585795E-2</v>
      </c>
      <c r="R25" s="5">
        <v>-0.18769162684225205</v>
      </c>
      <c r="S25" s="5">
        <v>-6.8911951283501055E-2</v>
      </c>
      <c r="T25" s="5">
        <v>-0.22796823141667369</v>
      </c>
      <c r="U25" s="5">
        <v>1.9444111118223206E-2</v>
      </c>
      <c r="V25" s="5">
        <v>-4.9981721902413586E-3</v>
      </c>
      <c r="W25" s="5">
        <v>-1.0353640448452165E-2</v>
      </c>
      <c r="X25" s="5">
        <v>-1.162351129166742E-3</v>
      </c>
      <c r="Y25" s="5">
        <v>9.2983038973610092E-3</v>
      </c>
      <c r="Z25" s="5">
        <v>4.9360845680489818E-2</v>
      </c>
      <c r="AA25" s="5">
        <v>2.7627201053482563E-2</v>
      </c>
      <c r="AB25" s="5">
        <v>1.7256203714670515E-2</v>
      </c>
      <c r="AC25" s="5">
        <v>-1.2704565161232076E-2</v>
      </c>
      <c r="AD25" s="5">
        <v>0.16778719645798695</v>
      </c>
      <c r="AE25" s="5">
        <v>7.2913006167843308E-3</v>
      </c>
      <c r="AF25" s="5">
        <v>1.6532147500563907E-2</v>
      </c>
      <c r="AG25" s="5">
        <v>2.0666653760549702E-3</v>
      </c>
      <c r="AH25" s="5">
        <v>5.6790919625233759E-3</v>
      </c>
      <c r="AI25" s="5">
        <v>9.0054868340071431E-4</v>
      </c>
      <c r="AJ25" s="5">
        <v>3.8667342907229597E-3</v>
      </c>
      <c r="AK25" s="5">
        <v>1.3712603685789731E-2</v>
      </c>
      <c r="AL25" s="5">
        <v>5.8680209113625001E-3</v>
      </c>
      <c r="AM25" s="5">
        <v>2.6142243120320355E-4</v>
      </c>
      <c r="AN25" s="5">
        <v>1.6515080035406208E-3</v>
      </c>
      <c r="AO25" s="5">
        <v>1.0130926808832576E-4</v>
      </c>
      <c r="AP25" s="5">
        <v>2.6121327999167697E-4</v>
      </c>
      <c r="AQ25" s="5">
        <v>5.8236251869819824E-5</v>
      </c>
      <c r="AR25" s="5">
        <v>3.4467468607626893E-4</v>
      </c>
      <c r="AS25" s="5"/>
      <c r="AT25" s="5"/>
      <c r="AU25" s="5"/>
      <c r="AV25" s="5"/>
      <c r="AW25" s="5"/>
      <c r="AX25" s="5"/>
      <c r="AY25" s="5"/>
      <c r="AZ25" s="5"/>
      <c r="BA25" s="5"/>
      <c r="BB25" s="5"/>
    </row>
    <row r="26" spans="1:54" x14ac:dyDescent="0.25">
      <c r="A26" s="5">
        <v>16790</v>
      </c>
      <c r="B26" s="5"/>
      <c r="C26" s="5">
        <v>-2.8128978228477379</v>
      </c>
      <c r="D26" s="5">
        <v>-0.17509459011675008</v>
      </c>
      <c r="E26" s="5">
        <v>-3.7078251567683199E-2</v>
      </c>
      <c r="F26" s="5">
        <v>-0.18713338153911085</v>
      </c>
      <c r="G26" s="5">
        <v>-1.5155625928464967E-2</v>
      </c>
      <c r="H26" s="5">
        <v>-1.3371114492058496</v>
      </c>
      <c r="I26" s="5">
        <v>-7.1544547821186105E-2</v>
      </c>
      <c r="J26" s="5">
        <v>-0.17729259427337912</v>
      </c>
      <c r="K26" s="5">
        <v>-4.0124089478367042E-2</v>
      </c>
      <c r="L26" s="5">
        <v>-0.25668731092307073</v>
      </c>
      <c r="M26" s="5">
        <v>-5.2022212076141203E-2</v>
      </c>
      <c r="N26" s="5">
        <v>-2.3664784800513727</v>
      </c>
      <c r="O26" s="5">
        <v>-5.4120790856173398E-2</v>
      </c>
      <c r="P26" s="5">
        <v>-0.65427069156261286</v>
      </c>
      <c r="Q26" s="5">
        <v>-4.0280145800273212E-2</v>
      </c>
      <c r="R26" s="5">
        <v>-0.19201780614589756</v>
      </c>
      <c r="S26" s="5">
        <v>-7.064281392051E-2</v>
      </c>
      <c r="T26" s="5">
        <v>-0.23416787392431709</v>
      </c>
      <c r="U26" s="5">
        <v>2.0013513390903938E-2</v>
      </c>
      <c r="V26" s="5">
        <v>-5.1550330054912687E-3</v>
      </c>
      <c r="W26" s="5">
        <v>-1.0700425876426892E-2</v>
      </c>
      <c r="X26" s="5">
        <v>-1.2037487325570148E-3</v>
      </c>
      <c r="Y26" s="5">
        <v>9.6492940599996278E-3</v>
      </c>
      <c r="Z26" s="5">
        <v>5.1329910418350944E-2</v>
      </c>
      <c r="AA26" s="5">
        <v>2.8788811389545182E-2</v>
      </c>
      <c r="AB26" s="5">
        <v>1.8019132430242411E-2</v>
      </c>
      <c r="AC26" s="5">
        <v>-1.3293919759574424E-2</v>
      </c>
      <c r="AD26" s="5">
        <v>0.1759379680977918</v>
      </c>
      <c r="AE26" s="5">
        <v>7.6615415300784733E-3</v>
      </c>
      <c r="AF26" s="5">
        <v>1.7408194950941126E-2</v>
      </c>
      <c r="AG26" s="5">
        <v>2.180775102505055E-3</v>
      </c>
      <c r="AH26" s="5">
        <v>6.0053567986287047E-3</v>
      </c>
      <c r="AI26" s="5">
        <v>9.5430956555193674E-4</v>
      </c>
      <c r="AJ26" s="5">
        <v>4.1063084399824068E-3</v>
      </c>
      <c r="AK26" s="5">
        <v>1.4593361055873711E-2</v>
      </c>
      <c r="AL26" s="5">
        <v>6.2583269697404961E-3</v>
      </c>
      <c r="AM26" s="5">
        <v>2.7941112073246171E-4</v>
      </c>
      <c r="AN26" s="5">
        <v>1.7689633309106775E-3</v>
      </c>
      <c r="AO26" s="5">
        <v>1.0874961385360881E-4</v>
      </c>
      <c r="AP26" s="5">
        <v>2.8100710777668938E-4</v>
      </c>
      <c r="AQ26" s="5">
        <v>6.2785897158964066E-5</v>
      </c>
      <c r="AR26" s="5">
        <v>3.7241559916513739E-4</v>
      </c>
      <c r="AS26" s="5"/>
      <c r="AT26" s="5"/>
      <c r="AU26" s="5"/>
      <c r="AV26" s="5"/>
      <c r="AW26" s="5"/>
      <c r="AX26" s="5"/>
      <c r="AY26" s="5"/>
      <c r="AZ26" s="5"/>
      <c r="BA26" s="5"/>
      <c r="BB26" s="5"/>
    </row>
    <row r="27" spans="1:54" x14ac:dyDescent="0.25">
      <c r="A27" s="5">
        <v>16780</v>
      </c>
      <c r="B27" s="5"/>
      <c r="C27" s="5">
        <v>-2.8388571864106096</v>
      </c>
      <c r="D27" s="5">
        <v>-0.17417947596200362</v>
      </c>
      <c r="E27" s="5">
        <v>-3.6955976211951833E-2</v>
      </c>
      <c r="F27" s="5">
        <v>-0.18687894047233003</v>
      </c>
      <c r="G27" s="5">
        <v>-1.516453649009252E-2</v>
      </c>
      <c r="H27" s="5">
        <v>-1.340514606299213</v>
      </c>
      <c r="I27" s="5">
        <v>-7.1867360654618948E-2</v>
      </c>
      <c r="J27" s="5">
        <v>-0.17844299407454273</v>
      </c>
      <c r="K27" s="5">
        <v>-4.0464148989902297E-2</v>
      </c>
      <c r="L27" s="5">
        <v>-0.25937523691554176</v>
      </c>
      <c r="M27" s="5">
        <v>-5.2671344718171406E-2</v>
      </c>
      <c r="N27" s="5">
        <v>-2.4007792985275138</v>
      </c>
      <c r="O27" s="5">
        <v>-5.5014924573946189E-2</v>
      </c>
      <c r="P27" s="5">
        <v>-0.66641260317417905</v>
      </c>
      <c r="Q27" s="5">
        <v>-4.1110122595265981E-2</v>
      </c>
      <c r="R27" s="5">
        <v>-0.19636944590375666</v>
      </c>
      <c r="S27" s="5">
        <v>-7.2389864179583902E-2</v>
      </c>
      <c r="T27" s="5">
        <v>-0.2404457740687998</v>
      </c>
      <c r="U27" s="5">
        <v>2.0591877993679595E-2</v>
      </c>
      <c r="V27" s="5">
        <v>-5.3148326264144691E-3</v>
      </c>
      <c r="W27" s="5">
        <v>-1.1054713236305403E-2</v>
      </c>
      <c r="X27" s="5">
        <v>-1.246158571295185E-3</v>
      </c>
      <c r="Y27" s="5">
        <v>1.0009833287066439E-2</v>
      </c>
      <c r="Z27" s="5">
        <v>5.3357866013596732E-2</v>
      </c>
      <c r="AA27" s="5">
        <v>2.9988251702200215E-2</v>
      </c>
      <c r="AB27" s="5">
        <v>1.8808908732749045E-2</v>
      </c>
      <c r="AC27" s="5">
        <v>-1.3905542734692796E-2</v>
      </c>
      <c r="AD27" s="5">
        <v>0.18441766126318695</v>
      </c>
      <c r="AE27" s="5">
        <v>8.0476678173572562E-3</v>
      </c>
      <c r="AF27" s="5">
        <v>1.832405058249912E-2</v>
      </c>
      <c r="AG27" s="5">
        <v>2.3003579116340094E-3</v>
      </c>
      <c r="AH27" s="5">
        <v>6.3480902598551268E-3</v>
      </c>
      <c r="AI27" s="5">
        <v>1.0109187959519868E-3</v>
      </c>
      <c r="AJ27" s="5">
        <v>4.3591746550280513E-3</v>
      </c>
      <c r="AK27" s="5">
        <v>1.5525183706101573E-2</v>
      </c>
      <c r="AL27" s="5">
        <v>6.6722362880359334E-3</v>
      </c>
      <c r="AM27" s="5">
        <v>2.9853252477718179E-4</v>
      </c>
      <c r="AN27" s="5">
        <v>1.8941076806966721E-3</v>
      </c>
      <c r="AO27" s="5">
        <v>1.1669560946321342E-4</v>
      </c>
      <c r="AP27" s="5">
        <v>3.0219562105055018E-4</v>
      </c>
      <c r="AQ27" s="5">
        <v>6.7667505410160718E-5</v>
      </c>
      <c r="AR27" s="5">
        <v>4.0225020856273776E-4</v>
      </c>
      <c r="AS27" s="5"/>
      <c r="AT27" s="5"/>
      <c r="AU27" s="5"/>
      <c r="AV27" s="5"/>
      <c r="AW27" s="5"/>
      <c r="AX27" s="5"/>
      <c r="AY27" s="5"/>
      <c r="AZ27" s="5"/>
      <c r="BA27" s="5"/>
      <c r="BB27" s="5"/>
    </row>
    <row r="28" spans="1:54" x14ac:dyDescent="0.25">
      <c r="A28" s="5">
        <v>16770</v>
      </c>
      <c r="B28" s="5"/>
      <c r="C28" s="5">
        <v>-2.8638863981553442</v>
      </c>
      <c r="D28" s="5">
        <v>-0.17320067575135351</v>
      </c>
      <c r="E28" s="5">
        <v>-3.6819591288371922E-2</v>
      </c>
      <c r="F28" s="5">
        <v>-0.1865515303661463</v>
      </c>
      <c r="G28" s="5">
        <v>-1.5167509063064331E-2</v>
      </c>
      <c r="H28" s="5">
        <v>-1.3434015928676226</v>
      </c>
      <c r="I28" s="5">
        <v>-7.2163521972569949E-2</v>
      </c>
      <c r="J28" s="5">
        <v>-0.17953114064986686</v>
      </c>
      <c r="K28" s="5">
        <v>-4.0791297937434953E-2</v>
      </c>
      <c r="L28" s="5">
        <v>-0.2619901874495546</v>
      </c>
      <c r="M28" s="5">
        <v>-5.3308064574422685E-2</v>
      </c>
      <c r="N28" s="5">
        <v>-2.4346433398250751</v>
      </c>
      <c r="O28" s="5">
        <v>-5.5902452241066644E-2</v>
      </c>
      <c r="P28" s="5">
        <v>-0.67852117486281849</v>
      </c>
      <c r="Q28" s="5">
        <v>-4.1941262347763346E-2</v>
      </c>
      <c r="R28" s="5">
        <v>-0.20074365864772789</v>
      </c>
      <c r="S28" s="5">
        <v>-7.4152118914915938E-2</v>
      </c>
      <c r="T28" s="5">
        <v>-0.24679908267188547</v>
      </c>
      <c r="U28" s="5">
        <v>2.1179010211432946E-2</v>
      </c>
      <c r="V28" s="5">
        <v>-5.4775373234682376E-3</v>
      </c>
      <c r="W28" s="5">
        <v>-1.1416475267856555E-2</v>
      </c>
      <c r="X28" s="5">
        <v>-1.2895834377108838E-3</v>
      </c>
      <c r="Y28" s="5">
        <v>1.037999995678578E-2</v>
      </c>
      <c r="Z28" s="5">
        <v>5.5445478650773428E-2</v>
      </c>
      <c r="AA28" s="5">
        <v>3.1226178327572063E-2</v>
      </c>
      <c r="AB28" s="5">
        <v>1.9626105733637378E-2</v>
      </c>
      <c r="AC28" s="5">
        <v>-1.4539992677042002E-2</v>
      </c>
      <c r="AD28" s="5">
        <v>0.1932356899926802</v>
      </c>
      <c r="AE28" s="5">
        <v>8.4501877913167808E-3</v>
      </c>
      <c r="AF28" s="5">
        <v>1.9281117627391042E-2</v>
      </c>
      <c r="AG28" s="5">
        <v>2.4256239607375893E-3</v>
      </c>
      <c r="AH28" s="5">
        <v>6.7079751867544042E-3</v>
      </c>
      <c r="AI28" s="5">
        <v>1.07050300946499E-3</v>
      </c>
      <c r="AJ28" s="5">
        <v>4.6259629540483923E-3</v>
      </c>
      <c r="AK28" s="5">
        <v>1.6510639700734471E-2</v>
      </c>
      <c r="AL28" s="5">
        <v>7.1110031976875446E-3</v>
      </c>
      <c r="AM28" s="5">
        <v>3.1885003237467192E-4</v>
      </c>
      <c r="AN28" s="5">
        <v>2.0273928186991226E-3</v>
      </c>
      <c r="AO28" s="5">
        <v>1.2517836488925492E-4</v>
      </c>
      <c r="AP28" s="5">
        <v>3.2486846504233208E-4</v>
      </c>
      <c r="AQ28" s="5">
        <v>7.2903322385163598E-5</v>
      </c>
      <c r="AR28" s="5">
        <v>4.3432452264048133E-4</v>
      </c>
      <c r="AS28" s="5"/>
      <c r="AT28" s="5"/>
      <c r="AU28" s="5"/>
      <c r="AV28" s="5"/>
      <c r="AW28" s="5"/>
      <c r="AX28" s="5"/>
      <c r="AY28" s="5"/>
      <c r="AZ28" s="5"/>
      <c r="BA28" s="5"/>
      <c r="BB28" s="5"/>
    </row>
    <row r="29" spans="1:54" x14ac:dyDescent="0.25">
      <c r="A29" s="5">
        <v>16760</v>
      </c>
      <c r="B29" s="5"/>
      <c r="C29" s="5">
        <v>-2.8879450268786382</v>
      </c>
      <c r="D29" s="5">
        <v>-0.17215919730592552</v>
      </c>
      <c r="E29" s="5">
        <v>-3.6669230323945728E-2</v>
      </c>
      <c r="F29" s="5">
        <v>-0.18615140527154675</v>
      </c>
      <c r="G29" s="5">
        <v>-1.5164529519427077E-2</v>
      </c>
      <c r="H29" s="5">
        <v>-1.3457680980388398</v>
      </c>
      <c r="I29" s="5">
        <v>-7.2432640251040931E-2</v>
      </c>
      <c r="J29" s="5">
        <v>-0.18055568113345638</v>
      </c>
      <c r="K29" s="5">
        <v>-4.1105149100499408E-2</v>
      </c>
      <c r="L29" s="5">
        <v>-0.26452921511969063</v>
      </c>
      <c r="M29" s="5">
        <v>-5.3931691437424531E-2</v>
      </c>
      <c r="N29" s="5">
        <v>-2.4680365821195114</v>
      </c>
      <c r="O29" s="5">
        <v>-5.6782544074022424E-2</v>
      </c>
      <c r="P29" s="5">
        <v>-0.69058601278785847</v>
      </c>
      <c r="Q29" s="5">
        <v>-4.2772921320762554E-2</v>
      </c>
      <c r="R29" s="5">
        <v>-0.20513745674617234</v>
      </c>
      <c r="S29" s="5">
        <v>-7.5928549680540774E-2</v>
      </c>
      <c r="T29" s="5">
        <v>-0.25322477502561658</v>
      </c>
      <c r="U29" s="5">
        <v>2.1774698496579592E-2</v>
      </c>
      <c r="V29" s="5">
        <v>-5.6431086786007554E-3</v>
      </c>
      <c r="W29" s="5">
        <v>-1.1785674564899816E-2</v>
      </c>
      <c r="X29" s="5">
        <v>-1.3340249808915226E-3</v>
      </c>
      <c r="Y29" s="5">
        <v>1.0759863703572318E-2</v>
      </c>
      <c r="Z29" s="5">
        <v>5.7593472998927933E-2</v>
      </c>
      <c r="AA29" s="5">
        <v>3.2503228938036803E-2</v>
      </c>
      <c r="AB29" s="5">
        <v>2.0471289073500591E-2</v>
      </c>
      <c r="AC29" s="5">
        <v>-1.5197826888525593E-2</v>
      </c>
      <c r="AD29" s="5">
        <v>0.20240152397290134</v>
      </c>
      <c r="AE29" s="5">
        <v>8.8696161804673584E-3</v>
      </c>
      <c r="AF29" s="5">
        <v>2.0280825074422474E-2</v>
      </c>
      <c r="AG29" s="5">
        <v>2.5567883286894085E-3</v>
      </c>
      <c r="AH29" s="5">
        <v>7.0857135408732329E-3</v>
      </c>
      <c r="AI29" s="5">
        <v>1.133192922472251E-3</v>
      </c>
      <c r="AJ29" s="5">
        <v>4.9073261549678459E-3</v>
      </c>
      <c r="AK29" s="5">
        <v>1.7552399666345225E-2</v>
      </c>
      <c r="AL29" s="5">
        <v>7.5759366189185355E-3</v>
      </c>
      <c r="AM29" s="5">
        <v>3.4043000992559265E-4</v>
      </c>
      <c r="AN29" s="5">
        <v>2.1692932395232811E-3</v>
      </c>
      <c r="AO29" s="5">
        <v>1.3423065647068488E-4</v>
      </c>
      <c r="AP29" s="5">
        <v>3.4912037174386374E-4</v>
      </c>
      <c r="AQ29" s="5">
        <v>7.8516925520395693E-5</v>
      </c>
      <c r="AR29" s="5">
        <v>4.6879373806046188E-4</v>
      </c>
      <c r="AS29" s="5"/>
      <c r="AT29" s="5"/>
      <c r="AU29" s="5"/>
      <c r="AV29" s="5"/>
      <c r="AW29" s="5"/>
      <c r="AX29" s="5"/>
      <c r="AY29" s="5"/>
      <c r="AZ29" s="5"/>
      <c r="BA29" s="5"/>
      <c r="BB29" s="5"/>
    </row>
    <row r="30" spans="1:54" x14ac:dyDescent="0.25">
      <c r="A30" s="5">
        <v>16750</v>
      </c>
      <c r="B30" s="5"/>
      <c r="C30" s="5">
        <v>-2.9109927342969439</v>
      </c>
      <c r="D30" s="5">
        <v>-0.17105611866930434</v>
      </c>
      <c r="E30" s="5">
        <v>-3.6505043089226523E-2</v>
      </c>
      <c r="F30" s="5">
        <v>-0.1856789049891924</v>
      </c>
      <c r="G30" s="5">
        <v>-1.5155590714349455E-2</v>
      </c>
      <c r="H30" s="5">
        <v>-1.3476104063675944</v>
      </c>
      <c r="I30" s="5">
        <v>-7.2674353430701583E-2</v>
      </c>
      <c r="J30" s="5">
        <v>-0.18151532660490782</v>
      </c>
      <c r="K30" s="5">
        <v>-4.1405326996798816E-2</v>
      </c>
      <c r="L30" s="5">
        <v>-0.26698942605535458</v>
      </c>
      <c r="M30" s="5">
        <v>-5.4541550835558894E-2</v>
      </c>
      <c r="N30" s="5">
        <v>-2.5009250026850802</v>
      </c>
      <c r="O30" s="5">
        <v>-5.7654363745471636E-2</v>
      </c>
      <c r="P30" s="5">
        <v>-0.70259656058412712</v>
      </c>
      <c r="Q30" s="5">
        <v>-4.3604440493916832E-2</v>
      </c>
      <c r="R30" s="5">
        <v>-0.20954775463737296</v>
      </c>
      <c r="S30" s="5">
        <v>-7.7718083128650514E-2</v>
      </c>
      <c r="T30" s="5">
        <v>-0.25971965052483637</v>
      </c>
      <c r="U30" s="5">
        <v>2.2378714271784134E-2</v>
      </c>
      <c r="V30" s="5">
        <v>-5.811503487155101E-3</v>
      </c>
      <c r="W30" s="5">
        <v>-1.2162263266962061E-2</v>
      </c>
      <c r="X30" s="5">
        <v>-1.3794836598902762E-3</v>
      </c>
      <c r="Y30" s="5">
        <v>1.1149484947484894E-2</v>
      </c>
      <c r="Z30" s="5">
        <v>5.9802529236166455E-2</v>
      </c>
      <c r="AA30" s="5">
        <v>3.3820020646572024E-2</v>
      </c>
      <c r="AB30" s="5">
        <v>2.1345015630838359E-2</v>
      </c>
      <c r="AC30" s="5">
        <v>-1.5879600391611993E-2</v>
      </c>
      <c r="AD30" s="5">
        <v>0.21192467561144879</v>
      </c>
      <c r="AE30" s="5">
        <v>9.306473613291049E-3</v>
      </c>
      <c r="AF30" s="5">
        <v>2.132462671521149E-2</v>
      </c>
      <c r="AG30" s="5">
        <v>2.6940709409367654E-3</v>
      </c>
      <c r="AH30" s="5">
        <v>7.482026377869079E-3</v>
      </c>
      <c r="AI30" s="5">
        <v>1.1991233679982006E-3</v>
      </c>
      <c r="AJ30" s="5">
        <v>5.2039402512541154E-3</v>
      </c>
      <c r="AK30" s="5">
        <v>1.8653239155089544E-2</v>
      </c>
      <c r="AL30" s="5">
        <v>8.0684016290573611E-3</v>
      </c>
      <c r="AM30" s="5">
        <v>3.6334190185650797E-4</v>
      </c>
      <c r="AN30" s="5">
        <v>2.320307040452069E-3</v>
      </c>
      <c r="AO30" s="5">
        <v>1.4388699816049303E-4</v>
      </c>
      <c r="AP30" s="5">
        <v>3.7505139802403181E-4</v>
      </c>
      <c r="AQ30" s="5">
        <v>8.4533291397992486E-5</v>
      </c>
      <c r="AR30" s="5">
        <v>5.0582273928375884E-4</v>
      </c>
      <c r="AS30" s="5"/>
      <c r="AT30" s="5"/>
      <c r="AU30" s="5"/>
      <c r="AV30" s="5"/>
      <c r="AW30" s="5"/>
      <c r="AX30" s="5"/>
      <c r="AY30" s="5"/>
      <c r="AZ30" s="5"/>
      <c r="BA30" s="5"/>
      <c r="BB30" s="5"/>
    </row>
    <row r="31" spans="1:54" x14ac:dyDescent="0.25">
      <c r="A31" s="5">
        <v>16740</v>
      </c>
      <c r="B31" s="5"/>
      <c r="C31" s="5">
        <v>-2.9329893275023249</v>
      </c>
      <c r="D31" s="5">
        <v>-0.16989258625040365</v>
      </c>
      <c r="E31" s="5">
        <v>-3.6327195355292718E-2</v>
      </c>
      <c r="F31" s="5">
        <v>-0.18513445465844541</v>
      </c>
      <c r="G31" s="5">
        <v>-1.514069252102461E-2</v>
      </c>
      <c r="H31" s="5">
        <v>-1.348925406887137</v>
      </c>
      <c r="I31" s="5">
        <v>-7.2888329705690175E-2</v>
      </c>
      <c r="J31" s="5">
        <v>-0.18240885472935256</v>
      </c>
      <c r="K31" s="5">
        <v>-4.1691468612022706E-2</v>
      </c>
      <c r="L31" s="5">
        <v>-0.269367985246737</v>
      </c>
      <c r="M31" s="5">
        <v>-5.5136975198881742E-2</v>
      </c>
      <c r="N31" s="5">
        <v>-2.5332746323891167</v>
      </c>
      <c r="O31" s="5">
        <v>-5.8517069600684049E-2</v>
      </c>
      <c r="P31" s="5">
        <v>-0.71454211287703606</v>
      </c>
      <c r="Q31" s="5">
        <v>-4.4435146268431695E-2</v>
      </c>
      <c r="R31" s="5">
        <v>-0.21397137132074864</v>
      </c>
      <c r="S31" s="5">
        <v>-7.9519601510462418E-2</v>
      </c>
      <c r="T31" s="5">
        <v>-0.26628033264617568</v>
      </c>
      <c r="U31" s="5">
        <v>2.2990811760907112E-2</v>
      </c>
      <c r="V31" s="5">
        <v>-5.9826736661232772E-3</v>
      </c>
      <c r="W31" s="5">
        <v>-1.2546182760905975E-2</v>
      </c>
      <c r="X31" s="5">
        <v>-1.4259586975407246E-3</v>
      </c>
      <c r="Y31" s="5">
        <v>1.1548914423166173E-2</v>
      </c>
      <c r="Z31" s="5">
        <v>6.2073280036417086E-2</v>
      </c>
      <c r="AA31" s="5">
        <v>3.5177148066941707E-2</v>
      </c>
      <c r="AB31" s="5">
        <v>2.2247832187108824E-2</v>
      </c>
      <c r="AC31" s="5">
        <v>-1.6585864893527456E-2</v>
      </c>
      <c r="AD31" s="5">
        <v>0.22181468634412754</v>
      </c>
      <c r="AE31" s="5">
        <v>9.7612860619136193E-3</v>
      </c>
      <c r="AF31" s="5">
        <v>2.2414000084151467E-2</v>
      </c>
      <c r="AG31" s="5">
        <v>2.8376964798726783E-3</v>
      </c>
      <c r="AH31" s="5">
        <v>7.897653778695831E-3</v>
      </c>
      <c r="AI31" s="5">
        <v>1.2684333243590698E-3</v>
      </c>
      <c r="AJ31" s="5">
        <v>5.5165047632877431E-3</v>
      </c>
      <c r="AK31" s="5">
        <v>1.9816040945675979E-2</v>
      </c>
      <c r="AL31" s="5">
        <v>8.5898210214522923E-3</v>
      </c>
      <c r="AM31" s="5">
        <v>3.8765833201607678E-4</v>
      </c>
      <c r="AN31" s="5">
        <v>2.4809568102466734E-3</v>
      </c>
      <c r="AO31" s="5">
        <v>1.5418371454653149E-4</v>
      </c>
      <c r="AP31" s="5">
        <v>4.0276717123532155E-4</v>
      </c>
      <c r="AQ31" s="5">
        <v>9.0978865727255409E-5</v>
      </c>
      <c r="AR31" s="5">
        <v>5.455866192414702E-4</v>
      </c>
      <c r="AS31" s="5"/>
      <c r="AT31" s="5"/>
      <c r="AU31" s="5"/>
      <c r="AV31" s="5"/>
      <c r="AW31" s="5"/>
      <c r="AX31" s="5"/>
      <c r="AY31" s="5"/>
      <c r="AZ31" s="5"/>
      <c r="BA31" s="5"/>
      <c r="BB31" s="5"/>
    </row>
    <row r="32" spans="1:54" x14ac:dyDescent="0.25">
      <c r="A32" s="5">
        <v>16730</v>
      </c>
      <c r="B32" s="5"/>
      <c r="C32" s="5">
        <v>-2.9538948122673419</v>
      </c>
      <c r="D32" s="5">
        <v>-0.16866981283588162</v>
      </c>
      <c r="E32" s="5">
        <v>-3.6135868619304908E-2</v>
      </c>
      <c r="F32" s="5">
        <v>-0.18451856417778506</v>
      </c>
      <c r="G32" s="5">
        <v>-1.5119841851887427E-2</v>
      </c>
      <c r="H32" s="5">
        <v>-1.3497106010216389</v>
      </c>
      <c r="I32" s="5">
        <v>-7.3074268258846262E-2</v>
      </c>
      <c r="J32" s="5">
        <v>-0.18323511229178363</v>
      </c>
      <c r="K32" s="5">
        <v>-4.1963224113624228E-2</v>
      </c>
      <c r="L32" s="5">
        <v>-0.27166212182805433</v>
      </c>
      <c r="M32" s="5">
        <v>-5.5717305029844247E-2</v>
      </c>
      <c r="N32" s="5">
        <v>-2.565051611063645</v>
      </c>
      <c r="O32" s="5">
        <v>-5.9369815909147673E-2</v>
      </c>
      <c r="P32" s="5">
        <v>-0.7264118293973949</v>
      </c>
      <c r="Q32" s="5">
        <v>-4.5264351218479833E-2</v>
      </c>
      <c r="R32" s="5">
        <v>-0.21840503310682541</v>
      </c>
      <c r="S32" s="5">
        <v>-8.1331943281447688E-2</v>
      </c>
      <c r="T32" s="5">
        <v>-0.27290326928451658</v>
      </c>
      <c r="U32" s="5">
        <v>2.3610727849550713E-2</v>
      </c>
      <c r="V32" s="5">
        <v>-6.1565661692009601E-3</v>
      </c>
      <c r="W32" s="5">
        <v>-1.2937363393640286E-2</v>
      </c>
      <c r="X32" s="5">
        <v>-1.4734480350168436E-3</v>
      </c>
      <c r="Y32" s="5">
        <v>1.1958192709412462E-2</v>
      </c>
      <c r="Z32" s="5">
        <v>6.4406307524173673E-2</v>
      </c>
      <c r="AA32" s="5">
        <v>3.6575181332481846E-2</v>
      </c>
      <c r="AB32" s="5">
        <v>2.3180274049276306E-2</v>
      </c>
      <c r="AC32" s="5">
        <v>-1.7317167705825479E-2</v>
      </c>
      <c r="AD32" s="5">
        <v>0.23208111217017141</v>
      </c>
      <c r="AE32" s="5">
        <v>1.0234584244453135E-2</v>
      </c>
      <c r="AF32" s="5">
        <v>2.3550445288740226E-2</v>
      </c>
      <c r="AG32" s="5">
        <v>2.9878942799375259E-3</v>
      </c>
      <c r="AH32" s="5">
        <v>8.3333547364325099E-3</v>
      </c>
      <c r="AI32" s="5">
        <v>1.3412659368444543E-3</v>
      </c>
      <c r="AJ32" s="5">
        <v>5.8457430627750166E-3</v>
      </c>
      <c r="AK32" s="5">
        <v>2.1043797271873031E-2</v>
      </c>
      <c r="AL32" s="5">
        <v>9.1416768503168166E-3</v>
      </c>
      <c r="AM32" s="5">
        <v>4.1345520559807016E-4</v>
      </c>
      <c r="AN32" s="5">
        <v>2.6517905317166536E-3</v>
      </c>
      <c r="AO32" s="5">
        <v>1.6515901559587131E-4</v>
      </c>
      <c r="AP32" s="5">
        <v>4.3237914227930443E-4</v>
      </c>
      <c r="AQ32" s="5">
        <v>9.7881635862689481E-5</v>
      </c>
      <c r="AR32" s="5">
        <v>5.8827122161532659E-4</v>
      </c>
      <c r="AS32" s="5"/>
      <c r="AT32" s="5"/>
      <c r="AU32" s="5"/>
      <c r="AV32" s="5"/>
      <c r="AW32" s="5"/>
      <c r="AX32" s="5"/>
      <c r="AY32" s="5"/>
      <c r="AZ32" s="5"/>
      <c r="BA32" s="5"/>
      <c r="BB32" s="5"/>
    </row>
    <row r="33" spans="1:54" x14ac:dyDescent="0.25">
      <c r="A33" s="5">
        <v>16720</v>
      </c>
      <c r="B33" s="5"/>
      <c r="C33" s="5">
        <v>-2.9736694471209617</v>
      </c>
      <c r="D33" s="5">
        <v>-0.16738907547690624</v>
      </c>
      <c r="E33" s="5">
        <v>-3.5931259799265217E-2</v>
      </c>
      <c r="F33" s="5">
        <v>-0.18383182745750476</v>
      </c>
      <c r="G33" s="5">
        <v>-1.5093052666030593E-2</v>
      </c>
      <c r="H33" s="5">
        <v>-1.349964109332956</v>
      </c>
      <c r="I33" s="5">
        <v>-7.3231899941157905E-2</v>
      </c>
      <c r="J33" s="5">
        <v>-0.18399301761848103</v>
      </c>
      <c r="K33" s="5">
        <v>-4.2220257546647502E-2</v>
      </c>
      <c r="L33" s="5">
        <v>-0.27386913430475734</v>
      </c>
      <c r="M33" s="5">
        <v>-5.6281890076179085E-2</v>
      </c>
      <c r="N33" s="5">
        <v>-2.5962222436370643</v>
      </c>
      <c r="O33" s="5">
        <v>-6.0211754149049959E-2</v>
      </c>
      <c r="P33" s="5">
        <v>-0.7381947496753628</v>
      </c>
      <c r="Q33" s="5">
        <v>-4.6091354888468487E-2</v>
      </c>
      <c r="R33" s="5">
        <v>-0.22284537662626264</v>
      </c>
      <c r="S33" s="5">
        <v>-8.3153903812469787E-2</v>
      </c>
      <c r="T33" s="5">
        <v>-0.27958473345721824</v>
      </c>
      <c r="U33" s="5">
        <v>2.4238181976528803E-2</v>
      </c>
      <c r="V33" s="5">
        <v>-6.3331229090942756E-3</v>
      </c>
      <c r="W33" s="5">
        <v>-1.3335724197036736E-2</v>
      </c>
      <c r="X33" s="5">
        <v>-1.5219482872800426E-3</v>
      </c>
      <c r="Y33" s="5">
        <v>1.237734976056535E-2</v>
      </c>
      <c r="Z33" s="5">
        <v>6.6802140203403235E-2</v>
      </c>
      <c r="AA33" s="5">
        <v>3.8014664076520266E-2</v>
      </c>
      <c r="AB33" s="5">
        <v>2.4142863631240248E-2</v>
      </c>
      <c r="AC33" s="5">
        <v>-1.8074050619785998E-2</v>
      </c>
      <c r="AD33" s="5">
        <v>0.24273350841117786</v>
      </c>
      <c r="AE33" s="5">
        <v>1.0726902985278151E-2</v>
      </c>
      <c r="AF33" s="5">
        <v>2.4735483726961466E-2</v>
      </c>
      <c r="AG33" s="5">
        <v>3.1448982068079329E-3</v>
      </c>
      <c r="AH33" s="5">
        <v>8.7899069963069138E-3</v>
      </c>
      <c r="AI33" s="5">
        <v>1.4177685319320423E-3</v>
      </c>
      <c r="AJ33" s="5">
        <v>6.1924026675908425E-3</v>
      </c>
      <c r="AK33" s="5">
        <v>2.2339611967891495E-2</v>
      </c>
      <c r="AL33" s="5">
        <v>9.7255119565487873E-3</v>
      </c>
      <c r="AM33" s="5">
        <v>4.4081181136791019E-4</v>
      </c>
      <c r="AN33" s="5">
        <v>2.8333824967711361E-3</v>
      </c>
      <c r="AO33" s="5">
        <v>1.7685307306342934E-4</v>
      </c>
      <c r="AP33" s="5">
        <v>4.6400484607251496E-4</v>
      </c>
      <c r="AQ33" s="5">
        <v>1.0527120587929335E-4</v>
      </c>
      <c r="AR33" s="5">
        <v>6.3407370514777955E-4</v>
      </c>
      <c r="AS33" s="5"/>
      <c r="AT33" s="5"/>
      <c r="AU33" s="5"/>
      <c r="AV33" s="5"/>
      <c r="AW33" s="5"/>
      <c r="AX33" s="5"/>
      <c r="AY33" s="5"/>
      <c r="AZ33" s="5"/>
      <c r="BA33" s="5"/>
      <c r="BB33" s="5"/>
    </row>
    <row r="34" spans="1:54" x14ac:dyDescent="0.25">
      <c r="A34" s="5">
        <v>16710</v>
      </c>
      <c r="B34" s="5"/>
      <c r="C34" s="5">
        <v>-2.9922737981152943</v>
      </c>
      <c r="D34" s="5">
        <v>-0.16605171325542573</v>
      </c>
      <c r="E34" s="5">
        <v>-3.5713580898682942E-2</v>
      </c>
      <c r="F34" s="5">
        <v>-0.18307492150604662</v>
      </c>
      <c r="G34" s="5">
        <v>-1.506034596274144E-2</v>
      </c>
      <c r="H34" s="5">
        <v>-1.3496846770783171</v>
      </c>
      <c r="I34" s="5">
        <v>-7.3360987893340612E-2</v>
      </c>
      <c r="J34" s="5">
        <v>-0.18468156287859941</v>
      </c>
      <c r="K34" s="5">
        <v>-4.2462247509717096E-2</v>
      </c>
      <c r="L34" s="5">
        <v>-0.27598639571138345</v>
      </c>
      <c r="M34" s="5">
        <v>-5.6830090503172129E-2</v>
      </c>
      <c r="N34" s="5">
        <v>-2.6267530569049824</v>
      </c>
      <c r="O34" s="5">
        <v>-6.1042034322202163E-2</v>
      </c>
      <c r="P34" s="5">
        <v>-0.74987980829110457</v>
      </c>
      <c r="Q34" s="5">
        <v>-4.6915444635349447E-2</v>
      </c>
      <c r="R34" s="5">
        <v>-0.22728895209750219</v>
      </c>
      <c r="S34" s="5">
        <v>-8.4984236208149003E-2</v>
      </c>
      <c r="T34" s="5">
        <v>-0.28632082438575268</v>
      </c>
      <c r="U34" s="5">
        <v>2.4872876057545269E-2</v>
      </c>
      <c r="V34" s="5">
        <v>-6.5122806875221474E-3</v>
      </c>
      <c r="W34" s="5">
        <v>-1.3741172626186734E-2</v>
      </c>
      <c r="X34" s="5">
        <v>-1.5714546995580368E-3</v>
      </c>
      <c r="Y34" s="5">
        <v>1.2806404440962409E-2</v>
      </c>
      <c r="Z34" s="5">
        <v>6.9261249867096225E-2</v>
      </c>
      <c r="AA34" s="5">
        <v>3.9496111377700489E-2</v>
      </c>
      <c r="AB34" s="5">
        <v>2.5136108995718574E-2</v>
      </c>
      <c r="AC34" s="5">
        <v>-1.8857048738250153E-2</v>
      </c>
      <c r="AD34" s="5">
        <v>0.25378141369129981</v>
      </c>
      <c r="AE34" s="5">
        <v>1.1238780532493406E-2</v>
      </c>
      <c r="AF34" s="5">
        <v>2.5970656688546406E-2</v>
      </c>
      <c r="AG34" s="5">
        <v>3.3089465200405442E-3</v>
      </c>
      <c r="AH34" s="5">
        <v>9.2681068464559035E-3</v>
      </c>
      <c r="AI34" s="5">
        <v>1.4980926235248497E-3</v>
      </c>
      <c r="AJ34" s="5">
        <v>6.5572555043546463E-3</v>
      </c>
      <c r="AK34" s="5">
        <v>2.3706702519493274E-2</v>
      </c>
      <c r="AL34" s="5">
        <v>1.03429314692727E-2</v>
      </c>
      <c r="AM34" s="5">
        <v>4.6981092395171481E-4</v>
      </c>
      <c r="AN34" s="5">
        <v>3.0263342325270656E-3</v>
      </c>
      <c r="AO34" s="5">
        <v>1.8930809849605524E-4</v>
      </c>
      <c r="AP34" s="5">
        <v>4.9776816932703785E-4</v>
      </c>
      <c r="AQ34" s="5">
        <v>1.1317887421970985E-4</v>
      </c>
      <c r="AR34" s="5">
        <v>6.8320313037037374E-4</v>
      </c>
      <c r="AS34" s="5"/>
      <c r="AT34" s="5"/>
      <c r="AU34" s="5"/>
      <c r="AV34" s="5"/>
      <c r="AW34" s="5"/>
      <c r="AX34" s="5"/>
      <c r="AY34" s="5"/>
      <c r="AZ34" s="5"/>
      <c r="BA34" s="5"/>
      <c r="BB34" s="5"/>
    </row>
    <row r="35" spans="1:54" x14ac:dyDescent="0.25">
      <c r="A35" s="5">
        <v>16700</v>
      </c>
      <c r="B35" s="5"/>
      <c r="C35" s="5">
        <v>-3.0096687941992717</v>
      </c>
      <c r="D35" s="5">
        <v>-0.16465912493542018</v>
      </c>
      <c r="E35" s="5">
        <v>-3.5483058641934746E-2</v>
      </c>
      <c r="F35" s="5">
        <v>-0.18224860535179369</v>
      </c>
      <c r="G35" s="5">
        <v>-1.5021749761119108E-2</v>
      </c>
      <c r="H35" s="5">
        <v>-1.3488716785586197</v>
      </c>
      <c r="I35" s="5">
        <v>-7.3461328107606569E-2</v>
      </c>
      <c r="J35" s="5">
        <v>-0.18529981625922115</v>
      </c>
      <c r="K35" s="5">
        <v>-4.2688887809335413E-2</v>
      </c>
      <c r="L35" s="5">
        <v>-0.27801135868669818</v>
      </c>
      <c r="M35" s="5">
        <v>-5.736127806248649E-2</v>
      </c>
      <c r="N35" s="5">
        <v>-2.6566108568143956</v>
      </c>
      <c r="O35" s="5">
        <v>-6.1859806296837315E-2</v>
      </c>
      <c r="P35" s="5">
        <v>-0.76145585065734744</v>
      </c>
      <c r="Q35" s="5">
        <v>-4.7735896515012123E-2</v>
      </c>
      <c r="R35" s="5">
        <v>-0.23173222685186393</v>
      </c>
      <c r="S35" s="5">
        <v>-8.6821652233482871E-2</v>
      </c>
      <c r="T35" s="5">
        <v>-0.29310746896354145</v>
      </c>
      <c r="U35" s="5">
        <v>2.5514494442313702E-2</v>
      </c>
      <c r="V35" s="5">
        <v>-6.693971133353474E-3</v>
      </c>
      <c r="W35" s="5">
        <v>-1.4153604312131318E-2</v>
      </c>
      <c r="X35" s="5">
        <v>-1.6219611050038076E-3</v>
      </c>
      <c r="Y35" s="5">
        <v>1.3245364063726475E-2</v>
      </c>
      <c r="Z35" s="5">
        <v>7.1784048494338171E-2</v>
      </c>
      <c r="AA35" s="5">
        <v>4.1020007673744072E-2</v>
      </c>
      <c r="AB35" s="5">
        <v>2.6160502358351455E-2</v>
      </c>
      <c r="AC35" s="5">
        <v>-1.9666689264646139E-2</v>
      </c>
      <c r="AD35" s="5">
        <v>0.26523433313863465</v>
      </c>
      <c r="AE35" s="5">
        <v>1.1770757832053686E-2</v>
      </c>
      <c r="AF35" s="5">
        <v>2.7257523837101817E-2</v>
      </c>
      <c r="AG35" s="5">
        <v>3.4802817185485687E-3</v>
      </c>
      <c r="AH35" s="5">
        <v>9.7687688569537776E-3</v>
      </c>
      <c r="AI35" s="5">
        <v>1.5823939106911506E-3</v>
      </c>
      <c r="AJ35" s="5">
        <v>6.9410981359593112E-3</v>
      </c>
      <c r="AK35" s="5">
        <v>2.5148402009196429E-2</v>
      </c>
      <c r="AL35" s="5">
        <v>1.0995604277546398E-2</v>
      </c>
      <c r="AM35" s="5">
        <v>5.0053890592897108E-4</v>
      </c>
      <c r="AN35" s="5">
        <v>3.2312754369088342E-3</v>
      </c>
      <c r="AO35" s="5">
        <v>2.0256842275293845E-4</v>
      </c>
      <c r="AP35" s="5">
        <v>5.3379962553103382E-4</v>
      </c>
      <c r="AQ35" s="5">
        <v>1.2163771392130065E-4</v>
      </c>
      <c r="AR35" s="5">
        <v>7.3588106910368184E-4</v>
      </c>
      <c r="AS35" s="5"/>
      <c r="AT35" s="5"/>
      <c r="AU35" s="5"/>
      <c r="AV35" s="5"/>
      <c r="AW35" s="5"/>
      <c r="AX35" s="5"/>
      <c r="AY35" s="5"/>
      <c r="AZ35" s="5"/>
      <c r="BA35" s="5"/>
      <c r="BB35" s="5"/>
    </row>
    <row r="36" spans="1:54" x14ac:dyDescent="0.25">
      <c r="A36" s="5">
        <v>16690</v>
      </c>
      <c r="B36" s="5"/>
      <c r="C36" s="5">
        <v>-3.0258157831133343</v>
      </c>
      <c r="D36" s="5">
        <v>-0.16321276650492469</v>
      </c>
      <c r="E36" s="5">
        <v>-3.5239934081189014E-2</v>
      </c>
      <c r="F36" s="5">
        <v>-0.18135371880259871</v>
      </c>
      <c r="G36" s="5">
        <v>-1.4977299065770167E-2</v>
      </c>
      <c r="H36" s="5">
        <v>-1.3475251202402501</v>
      </c>
      <c r="I36" s="5">
        <v>-7.3532749927833235E-2</v>
      </c>
      <c r="J36" s="5">
        <v>-0.18584692400747616</v>
      </c>
      <c r="K36" s="5">
        <v>-4.2899888090670676E-2</v>
      </c>
      <c r="L36" s="5">
        <v>-0.27994156045281915</v>
      </c>
      <c r="M36" s="5">
        <v>-5.7874837254670075E-2</v>
      </c>
      <c r="N36" s="5">
        <v>-2.6857627861323525</v>
      </c>
      <c r="O36" s="5">
        <v>-6.2664221175580251E-2</v>
      </c>
      <c r="P36" s="5">
        <v>-0.77291164930722622</v>
      </c>
      <c r="Q36" s="5">
        <v>-4.8551976211652248E-2</v>
      </c>
      <c r="R36" s="5">
        <v>-0.23617158911414232</v>
      </c>
      <c r="S36" s="5">
        <v>-8.866482334947548E-2</v>
      </c>
      <c r="T36" s="5">
        <v>-0.29994042361799866</v>
      </c>
      <c r="U36" s="5">
        <v>2.6162703906301203E-2</v>
      </c>
      <c r="V36" s="5">
        <v>-6.8781206493107195E-3</v>
      </c>
      <c r="W36" s="5">
        <v>-1.4572902830202558E-2</v>
      </c>
      <c r="X36" s="5">
        <v>-1.6734598836843722E-3</v>
      </c>
      <c r="Y36" s="5">
        <v>1.3694223935216973E-2</v>
      </c>
      <c r="Z36" s="5">
        <v>7.4370885142062929E-2</v>
      </c>
      <c r="AA36" s="5">
        <v>4.2586804647440607E-2</v>
      </c>
      <c r="AB36" s="5">
        <v>2.721651855598612E-2</v>
      </c>
      <c r="AC36" s="5">
        <v>-2.0503490250138992E-2</v>
      </c>
      <c r="AD36" s="5">
        <v>0.27710172080978374</v>
      </c>
      <c r="AE36" s="5">
        <v>1.2323377758006557E-2</v>
      </c>
      <c r="AF36" s="5">
        <v>2.8597661570271715E-2</v>
      </c>
      <c r="AG36" s="5">
        <v>3.6591503683027155E-3</v>
      </c>
      <c r="AH36" s="5">
        <v>1.0292725564641458E-2</v>
      </c>
      <c r="AI36" s="5">
        <v>1.6708322663802442E-3</v>
      </c>
      <c r="AJ36" s="5">
        <v>7.3447519511903748E-3</v>
      </c>
      <c r="AK36" s="5">
        <v>2.6668160943454401E-2</v>
      </c>
      <c r="AL36" s="5">
        <v>1.1685264466376867E-2</v>
      </c>
      <c r="AM36" s="5">
        <v>5.3308580945184516E-4</v>
      </c>
      <c r="AN36" s="5">
        <v>3.4488649220281399E-3</v>
      </c>
      <c r="AO36" s="5">
        <v>2.1668057695247968E-4</v>
      </c>
      <c r="AP36" s="5">
        <v>5.7223663698353368E-4</v>
      </c>
      <c r="AQ36" s="5">
        <v>1.306826554239346E-4</v>
      </c>
      <c r="AR36" s="5">
        <v>7.9234223704302521E-4</v>
      </c>
      <c r="AS36" s="5"/>
      <c r="AT36" s="5"/>
      <c r="AU36" s="5"/>
      <c r="AV36" s="5"/>
      <c r="AW36" s="5"/>
      <c r="AX36" s="5"/>
      <c r="AY36" s="5"/>
      <c r="AZ36" s="5"/>
      <c r="BA36" s="5"/>
      <c r="BB36" s="5"/>
    </row>
    <row r="37" spans="1:54" x14ac:dyDescent="0.25">
      <c r="A37" s="5">
        <v>16680</v>
      </c>
      <c r="B37" s="5"/>
      <c r="C37" s="5">
        <v>-3.0406765877159661</v>
      </c>
      <c r="D37" s="5">
        <v>-0.1617141486149008</v>
      </c>
      <c r="E37" s="5">
        <v>-3.498446217584248E-2</v>
      </c>
      <c r="F37" s="5">
        <v>-0.18039118104578533</v>
      </c>
      <c r="G37" s="5">
        <v>-1.4927035818619381E-2</v>
      </c>
      <c r="H37" s="5">
        <v>-1.3456456426366243</v>
      </c>
      <c r="I37" s="5">
        <v>-7.3575116486495923E-2</v>
      </c>
      <c r="J37" s="5">
        <v>-0.18632211233362031</v>
      </c>
      <c r="K37" s="5">
        <v>-4.3094974443058716E-2</v>
      </c>
      <c r="L37" s="5">
        <v>-0.28177462768508665</v>
      </c>
      <c r="M37" s="5">
        <v>-5.8370166482453079E-2</v>
      </c>
      <c r="N37" s="5">
        <v>-2.7141763823660847</v>
      </c>
      <c r="O37" s="5">
        <v>-6.3454432685762507E-2</v>
      </c>
      <c r="P37" s="5">
        <v>-0.78423592065852066</v>
      </c>
      <c r="Q37" s="5">
        <v>-4.9362940008858644E-2</v>
      </c>
      <c r="R37" s="5">
        <v>-0.24060335203598493</v>
      </c>
      <c r="S37" s="5">
        <v>-9.0512381858254276E-2</v>
      </c>
      <c r="T37" s="5">
        <v>-0.306815276573905</v>
      </c>
      <c r="U37" s="5">
        <v>2.681715367821088E-2</v>
      </c>
      <c r="V37" s="5">
        <v>-7.0646503676595803E-3</v>
      </c>
      <c r="W37" s="5">
        <v>-1.4998939485111846E-2</v>
      </c>
      <c r="X37" s="5">
        <v>-1.7259419230522116E-3</v>
      </c>
      <c r="Y37" s="5">
        <v>1.4152966906499911E-2</v>
      </c>
      <c r="Z37" s="5">
        <v>7.7022042839032231E-2</v>
      </c>
      <c r="AA37" s="5">
        <v>4.4196919088897925E-2</v>
      </c>
      <c r="AB37" s="5">
        <v>2.8304613481302754E-2</v>
      </c>
      <c r="AC37" s="5">
        <v>-2.1367959299992204E-2</v>
      </c>
      <c r="AD37" s="5">
        <v>0.28939296134219894</v>
      </c>
      <c r="AE37" s="5">
        <v>1.2897184298462436E-2</v>
      </c>
      <c r="AF37" s="5">
        <v>2.9992661255298442E-2</v>
      </c>
      <c r="AG37" s="5">
        <v>3.8458029116661247E-3</v>
      </c>
      <c r="AH37" s="5">
        <v>1.0840827101302868E-2</v>
      </c>
      <c r="AI37" s="5">
        <v>1.7635717165791754E-3</v>
      </c>
      <c r="AJ37" s="5">
        <v>7.7690633135006322E-3</v>
      </c>
      <c r="AK37" s="5">
        <v>2.8269548949233902E-2</v>
      </c>
      <c r="AL37" s="5">
        <v>1.2413712710880391E-2</v>
      </c>
      <c r="AM37" s="5">
        <v>5.6754547709520257E-4</v>
      </c>
      <c r="AN37" s="5">
        <v>3.6797915634790264E-3</v>
      </c>
      <c r="AO37" s="5">
        <v>2.3169337474460069E-4</v>
      </c>
      <c r="AP37" s="5">
        <v>6.1322382370452189E-4</v>
      </c>
      <c r="AQ37" s="5">
        <v>1.4035057195159353E-4</v>
      </c>
      <c r="AR37" s="5">
        <v>8.5283514970036346E-4</v>
      </c>
      <c r="AS37" s="5"/>
      <c r="AT37" s="5"/>
      <c r="AU37" s="5"/>
      <c r="AV37" s="5"/>
      <c r="AW37" s="5"/>
      <c r="AX37" s="5"/>
      <c r="AY37" s="5"/>
      <c r="AZ37" s="5"/>
      <c r="BA37" s="5"/>
      <c r="BB37" s="5"/>
    </row>
    <row r="38" spans="1:54" x14ac:dyDescent="0.25">
      <c r="A38" s="5">
        <v>16670</v>
      </c>
      <c r="B38" s="5"/>
      <c r="C38" s="5">
        <v>-3.0542135626511051</v>
      </c>
      <c r="D38" s="5">
        <v>-0.16016483392131328</v>
      </c>
      <c r="E38" s="5">
        <v>-3.4716911345493207E-2</v>
      </c>
      <c r="F38" s="5">
        <v>-0.17936198909179729</v>
      </c>
      <c r="G38" s="5">
        <v>-1.4871008836910707E-2</v>
      </c>
      <c r="H38" s="5">
        <v>-1.3432345209390351</v>
      </c>
      <c r="I38" s="5">
        <v>-7.3588325076893238E-2</v>
      </c>
      <c r="J38" s="5">
        <v>-0.18672468916930476</v>
      </c>
      <c r="K38" s="5">
        <v>-4.3273889978496335E-2</v>
      </c>
      <c r="L38" s="5">
        <v>-0.28350828125958194</v>
      </c>
      <c r="M38" s="5">
        <v>-5.8846679191915621E-2</v>
      </c>
      <c r="N38" s="5">
        <v>-2.7418196357991782</v>
      </c>
      <c r="O38" s="5">
        <v>-6.4229598589134448E-2</v>
      </c>
      <c r="P38" s="5">
        <v>-0.79541734222365545</v>
      </c>
      <c r="Q38" s="5">
        <v>-5.0168035801012076E-2</v>
      </c>
      <c r="R38" s="5">
        <v>-0.24502375797853845</v>
      </c>
      <c r="S38" s="5">
        <v>-9.2362922157838395E-2</v>
      </c>
      <c r="T38" s="5">
        <v>-0.31372745052425699</v>
      </c>
      <c r="U38" s="5">
        <v>2.7477475504258796E-2</v>
      </c>
      <c r="V38" s="5">
        <v>-7.2534761152967201E-3</v>
      </c>
      <c r="W38" s="5">
        <v>-1.5431573113909733E-2</v>
      </c>
      <c r="X38" s="5">
        <v>-1.7793965800527445E-3</v>
      </c>
      <c r="Y38" s="5">
        <v>1.4621562933233726E-2</v>
      </c>
      <c r="Z38" s="5">
        <v>7.9737735489847958E-2</v>
      </c>
      <c r="AA38" s="5">
        <v>4.585073073835607E-2</v>
      </c>
      <c r="AB38" s="5">
        <v>2.942522248614211E-2</v>
      </c>
      <c r="AC38" s="5">
        <v>-2.2260592240412002E-2</v>
      </c>
      <c r="AD38" s="5">
        <v>0.30211735084117397</v>
      </c>
      <c r="AE38" s="5">
        <v>1.3492721697004131E-2</v>
      </c>
      <c r="AF38" s="5">
        <v>3.1444127337568316E-2</v>
      </c>
      <c r="AG38" s="5">
        <v>4.0404934577905156E-3</v>
      </c>
      <c r="AH38" s="5">
        <v>1.1413940762750378E-2</v>
      </c>
      <c r="AI38" s="5">
        <v>1.8607804093718617E-3</v>
      </c>
      <c r="AJ38" s="5">
        <v>8.2149036659356946E-3</v>
      </c>
      <c r="AK38" s="5">
        <v>2.9956256326937179E-2</v>
      </c>
      <c r="AL38" s="5">
        <v>1.318281762211786E-2</v>
      </c>
      <c r="AM38" s="5">
        <v>6.0401564162228596E-4</v>
      </c>
      <c r="AN38" s="5">
        <v>3.9247752535278239E-3</v>
      </c>
      <c r="AO38" s="5">
        <v>2.4765799579557315E-4</v>
      </c>
      <c r="AP38" s="5">
        <v>6.5691329900670857E-4</v>
      </c>
      <c r="AQ38" s="5">
        <v>1.5068036745243763E-4</v>
      </c>
      <c r="AR38" s="5">
        <v>9.1762280192373021E-4</v>
      </c>
      <c r="AS38" s="5"/>
      <c r="AT38" s="5"/>
      <c r="AU38" s="5"/>
      <c r="AV38" s="5"/>
      <c r="AW38" s="5"/>
      <c r="AX38" s="5"/>
      <c r="AY38" s="5"/>
      <c r="AZ38" s="5"/>
      <c r="BA38" s="5"/>
      <c r="BB38" s="5"/>
    </row>
    <row r="39" spans="1:54" x14ac:dyDescent="0.25">
      <c r="A39" s="5">
        <v>16660</v>
      </c>
      <c r="B39" s="5"/>
      <c r="C39" s="5">
        <v>-3.0663896512625666</v>
      </c>
      <c r="D39" s="5">
        <v>-0.15856643433700937</v>
      </c>
      <c r="E39" s="5">
        <v>-3.4437562997546967E-2</v>
      </c>
      <c r="F39" s="5">
        <v>-0.178267216065118</v>
      </c>
      <c r="G39" s="5">
        <v>-1.4809273737512656E-2</v>
      </c>
      <c r="H39" s="5">
        <v>-1.3402936643897867</v>
      </c>
      <c r="I39" s="5">
        <v>-7.3572307459363301E-2</v>
      </c>
      <c r="J39" s="5">
        <v>-0.18705404577561</v>
      </c>
      <c r="K39" s="5">
        <v>-4.3436395381455009E-2</v>
      </c>
      <c r="L39" s="5">
        <v>-0.28514034086533979</v>
      </c>
      <c r="M39" s="5">
        <v>-5.9303804998599351E-2</v>
      </c>
      <c r="N39" s="5">
        <v>-2.7686610475049731</v>
      </c>
      <c r="O39" s="5">
        <v>-6.4988882107914731E-2</v>
      </c>
      <c r="P39" s="5">
        <v>-0.80644457023264893</v>
      </c>
      <c r="Q39" s="5">
        <v>-5.0966504143442212E-2</v>
      </c>
      <c r="R39" s="5">
        <v>-0.24942898304004513</v>
      </c>
      <c r="S39" s="5">
        <v>-9.4215002106411497E-2</v>
      </c>
      <c r="T39" s="5">
        <v>-0.3206722057138332</v>
      </c>
      <c r="U39" s="5">
        <v>2.8143283750224728E-2</v>
      </c>
      <c r="V39" s="5">
        <v>-7.4445083886304428E-3</v>
      </c>
      <c r="W39" s="5">
        <v>-1.5870649907936317E-2</v>
      </c>
      <c r="X39" s="5">
        <v>-1.8338116450235197E-3</v>
      </c>
      <c r="Y39" s="5">
        <v>1.5099968645397237E-2</v>
      </c>
      <c r="Z39" s="5">
        <v>8.2518104797165787E-2</v>
      </c>
      <c r="AA39" s="5">
        <v>4.7548580114100028E-2</v>
      </c>
      <c r="AB39" s="5">
        <v>3.0578758756098244E-2</v>
      </c>
      <c r="AC39" s="5">
        <v>-2.3181871747324494E-2</v>
      </c>
      <c r="AD39" s="5">
        <v>0.31528407701122202</v>
      </c>
      <c r="AE39" s="5">
        <v>1.411053354935691E-2</v>
      </c>
      <c r="AF39" s="5">
        <v>3.2953675319968866E-2</v>
      </c>
      <c r="AG39" s="5">
        <v>4.2434795535259209E-3</v>
      </c>
      <c r="AH39" s="5">
        <v>1.2012950516407966E-2</v>
      </c>
      <c r="AI39" s="5">
        <v>1.962630573356636E-3</v>
      </c>
      <c r="AJ39" s="5">
        <v>8.6831695891378749E-3</v>
      </c>
      <c r="AK39" s="5">
        <v>3.1732095446176112E-2</v>
      </c>
      <c r="AL39" s="5">
        <v>1.3994517037830213E-2</v>
      </c>
      <c r="AM39" s="5">
        <v>6.425980243318991E-4</v>
      </c>
      <c r="AN39" s="5">
        <v>4.1845678560149917E-3</v>
      </c>
      <c r="AO39" s="5">
        <v>2.6462807036009534E-4</v>
      </c>
      <c r="AP39" s="5">
        <v>7.0346497147783405E-4</v>
      </c>
      <c r="AQ39" s="5">
        <v>1.6171306707294969E-4</v>
      </c>
      <c r="AR39" s="5">
        <v>9.8698337116254892E-4</v>
      </c>
      <c r="AS39" s="5"/>
      <c r="AT39" s="5"/>
      <c r="AU39" s="5"/>
      <c r="AV39" s="5"/>
      <c r="AW39" s="5"/>
      <c r="AX39" s="5"/>
      <c r="AY39" s="5"/>
      <c r="AZ39" s="5"/>
      <c r="BA39" s="5"/>
      <c r="BB39" s="5"/>
    </row>
    <row r="40" spans="1:54" x14ac:dyDescent="0.25">
      <c r="A40" s="5">
        <v>16650</v>
      </c>
      <c r="B40" s="5"/>
      <c r="C40" s="5">
        <v>-3.0771684426602106</v>
      </c>
      <c r="D40" s="5">
        <v>-0.15692060820023981</v>
      </c>
      <c r="E40" s="5">
        <v>-3.4146711030622161E-2</v>
      </c>
      <c r="F40" s="5">
        <v>-0.17710800934650214</v>
      </c>
      <c r="G40" s="5">
        <v>-1.4741892847679993E-2</v>
      </c>
      <c r="H40" s="5">
        <v>-1.3368256143940904</v>
      </c>
      <c r="I40" s="5">
        <v>-7.3527030100363461E-2</v>
      </c>
      <c r="J40" s="5">
        <v>-0.18730965819579387</v>
      </c>
      <c r="K40" s="5">
        <v>-4.3582269428408982E-2</v>
      </c>
      <c r="L40" s="5">
        <v>-0.28666872946853383</v>
      </c>
      <c r="M40" s="5">
        <v>-5.9740990795630756E-2</v>
      </c>
      <c r="N40" s="5">
        <v>-2.7946696871967491</v>
      </c>
      <c r="O40" s="5">
        <v>-6.5731453364012385E-2</v>
      </c>
      <c r="P40" s="5">
        <v>-0.81730625763458187</v>
      </c>
      <c r="Q40" s="5">
        <v>-5.175757933964216E-2</v>
      </c>
      <c r="R40" s="5">
        <v>-0.25381514182327025</v>
      </c>
      <c r="S40" s="5">
        <v>-9.6067144495653664E-2</v>
      </c>
      <c r="T40" s="5">
        <v>-0.32764464343961042</v>
      </c>
      <c r="U40" s="5">
        <v>2.8814175542180308E-2</v>
      </c>
      <c r="V40" s="5">
        <v>-7.6376523386385399E-3</v>
      </c>
      <c r="W40" s="5">
        <v>-1.6316003254862384E-2</v>
      </c>
      <c r="X40" s="5">
        <v>-1.8891733075403945E-3</v>
      </c>
      <c r="Y40" s="5">
        <v>1.5588126928315732E-2</v>
      </c>
      <c r="Z40" s="5">
        <v>8.5363217210514347E-2</v>
      </c>
      <c r="AA40" s="5">
        <v>4.9290766330262872E-2</v>
      </c>
      <c r="AB40" s="5">
        <v>3.1765611659144384E-2</v>
      </c>
      <c r="AC40" s="5">
        <v>-2.4132265938707303E-2</v>
      </c>
      <c r="AD40" s="5">
        <v>0.32890219854401925</v>
      </c>
      <c r="AE40" s="5">
        <v>1.4751161855270164E-2</v>
      </c>
      <c r="AF40" s="5">
        <v>3.4522929611144122E-2</v>
      </c>
      <c r="AG40" s="5">
        <v>4.455021934320581E-3</v>
      </c>
      <c r="AH40" s="5">
        <v>1.2638756445026161E-2</v>
      </c>
      <c r="AI40" s="5">
        <v>2.0692984648779363E-3</v>
      </c>
      <c r="AJ40" s="5">
        <v>9.1747828093008896E-3</v>
      </c>
      <c r="AK40" s="5">
        <v>3.3601001970475622E-2</v>
      </c>
      <c r="AL40" s="5">
        <v>1.4850819250996419E-2</v>
      </c>
      <c r="AM40" s="5">
        <v>6.8339843163302055E-4</v>
      </c>
      <c r="AN40" s="5">
        <v>4.4599541606194218E-3</v>
      </c>
      <c r="AO40" s="5">
        <v>2.8265976480264861E-4</v>
      </c>
      <c r="AP40" s="5">
        <v>7.5304685308338708E-4</v>
      </c>
      <c r="AQ40" s="5">
        <v>1.7349191013208001E-4</v>
      </c>
      <c r="AR40" s="5">
        <v>1.0612109445886446E-3</v>
      </c>
      <c r="AS40" s="5"/>
      <c r="AT40" s="5"/>
      <c r="AU40" s="5"/>
      <c r="AV40" s="5"/>
      <c r="AW40" s="5"/>
      <c r="AX40" s="5"/>
      <c r="AY40" s="5"/>
      <c r="AZ40" s="5"/>
      <c r="BA40" s="5"/>
      <c r="BB40" s="5"/>
    </row>
    <row r="41" spans="1:54" x14ac:dyDescent="0.25">
      <c r="A41" s="5">
        <v>16640</v>
      </c>
      <c r="B41" s="5"/>
      <c r="C41" s="5">
        <v>-3.0865142288400329</v>
      </c>
      <c r="D41" s="5">
        <v>-0.15522905736686185</v>
      </c>
      <c r="E41" s="5">
        <v>-3.3844661314985841E-2</v>
      </c>
      <c r="F41" s="5">
        <v>-0.17588558857098047</v>
      </c>
      <c r="G41" s="5">
        <v>-1.4668935102462064E-2</v>
      </c>
      <c r="H41" s="5">
        <v>-1.3328335413706605</v>
      </c>
      <c r="I41" s="5">
        <v>-7.3452494343466318E-2</v>
      </c>
      <c r="J41" s="5">
        <v>-0.18749108854809113</v>
      </c>
      <c r="K41" s="5">
        <v>-4.3711309475538709E-2</v>
      </c>
      <c r="L41" s="5">
        <v>-0.28809147761615572</v>
      </c>
      <c r="M41" s="5">
        <v>-6.0157701840936585E-2</v>
      </c>
      <c r="N41" s="5">
        <v>-2.8198152507716774</v>
      </c>
      <c r="O41" s="5">
        <v>-6.6456490828159243E-2</v>
      </c>
      <c r="P41" s="5">
        <v>-0.82799107244111592</v>
      </c>
      <c r="Q41" s="5">
        <v>-5.2540490563693885E-2</v>
      </c>
      <c r="R41" s="5">
        <v>-0.25817829243682061</v>
      </c>
      <c r="S41" s="5">
        <v>-9.7917838632345017E-2</v>
      </c>
      <c r="T41" s="5">
        <v>-0.33463970997112913</v>
      </c>
      <c r="U41" s="5">
        <v>2.948973094671295E-2</v>
      </c>
      <c r="V41" s="5">
        <v>-7.8328077664666217E-3</v>
      </c>
      <c r="W41" s="5">
        <v>-1.6767453601906748E-2</v>
      </c>
      <c r="X41" s="5">
        <v>-1.9454661243672182E-3</v>
      </c>
      <c r="Y41" s="5">
        <v>1.6085966516466443E-2</v>
      </c>
      <c r="Z41" s="5">
        <v>8.8273060910458293E-2</v>
      </c>
      <c r="AA41" s="5">
        <v>5.1077544909548009E-2</v>
      </c>
      <c r="AB41" s="5">
        <v>3.2986145071263642E-2</v>
      </c>
      <c r="AC41" s="5">
        <v>-2.5112226932300898E-2</v>
      </c>
      <c r="AD41" s="5">
        <v>0.34298062377818966</v>
      </c>
      <c r="AE41" s="5">
        <v>1.5415146025684921E-2</v>
      </c>
      <c r="AF41" s="5">
        <v>3.6153521241018782E-2</v>
      </c>
      <c r="AG41" s="5">
        <v>4.6753842546189087E-3</v>
      </c>
      <c r="AH41" s="5">
        <v>1.3292274124200545E-2</v>
      </c>
      <c r="AI41" s="5">
        <v>2.1809643035254401E-3</v>
      </c>
      <c r="AJ41" s="5">
        <v>9.6906901528976703E-3</v>
      </c>
      <c r="AK41" s="5">
        <v>3.556703589655584E-2</v>
      </c>
      <c r="AL41" s="5">
        <v>1.5753804168834536E-2</v>
      </c>
      <c r="AM41" s="5">
        <v>7.2652684947285991E-4</v>
      </c>
      <c r="AN41" s="5">
        <v>4.7517528339650417E-3</v>
      </c>
      <c r="AO41" s="5">
        <v>3.0181186791668901E-4</v>
      </c>
      <c r="AP41" s="5">
        <v>8.0583537305822881E-4</v>
      </c>
      <c r="AQ41" s="5">
        <v>1.8606244555093482E-4</v>
      </c>
      <c r="AR41" s="5">
        <v>1.1406162701183401E-3</v>
      </c>
      <c r="AS41" s="5"/>
      <c r="AT41" s="5"/>
      <c r="AU41" s="5"/>
      <c r="AV41" s="5"/>
      <c r="AW41" s="5"/>
      <c r="AX41" s="5"/>
      <c r="AY41" s="5"/>
      <c r="AZ41" s="5"/>
      <c r="BA41" s="5"/>
      <c r="BB41" s="5"/>
    </row>
    <row r="42" spans="1:54" x14ac:dyDescent="0.25">
      <c r="A42" s="5">
        <v>16630</v>
      </c>
      <c r="B42" s="5"/>
      <c r="C42" s="5">
        <v>-3.094392061759319</v>
      </c>
      <c r="D42" s="5">
        <v>-0.15349352423345164</v>
      </c>
      <c r="E42" s="5">
        <v>-3.3531731151313013E-2</v>
      </c>
      <c r="F42" s="5">
        <v>-0.17460124348649869</v>
      </c>
      <c r="G42" s="5">
        <v>-1.459047592898588E-2</v>
      </c>
      <c r="H42" s="5">
        <v>-1.3283212403444935</v>
      </c>
      <c r="I42" s="5">
        <v>-7.3348736511509235E-2</v>
      </c>
      <c r="J42" s="5">
        <v>-0.18759798615431453</v>
      </c>
      <c r="K42" s="5">
        <v>-4.3823331913142818E-2</v>
      </c>
      <c r="L42" s="5">
        <v>-0.28940672756701002</v>
      </c>
      <c r="M42" s="5">
        <v>-6.0553422820644888E-2</v>
      </c>
      <c r="N42" s="5">
        <v>-2.8440681174047091</v>
      </c>
      <c r="O42" s="5">
        <v>-6.7163182775604208E-2</v>
      </c>
      <c r="P42" s="5">
        <v>-0.83848771637411179</v>
      </c>
      <c r="Q42" s="5">
        <v>-5.3314463015921298E-2</v>
      </c>
      <c r="R42" s="5">
        <v>-0.26251444172360383</v>
      </c>
      <c r="S42" s="5">
        <v>-9.976554202712154E-2</v>
      </c>
      <c r="T42" s="5">
        <v>-0.34165220089279913</v>
      </c>
      <c r="U42" s="5">
        <v>3.0169513191380927E-2</v>
      </c>
      <c r="V42" s="5">
        <v>-8.0298691299163175E-3</v>
      </c>
      <c r="W42" s="5">
        <v>-1.7224808341286625E-2</v>
      </c>
      <c r="X42" s="5">
        <v>-2.0026729896645977E-3</v>
      </c>
      <c r="Y42" s="5">
        <v>1.6593401601565715E-2</v>
      </c>
      <c r="Z42" s="5">
        <v>9.1247542837043172E-2</v>
      </c>
      <c r="AA42" s="5">
        <v>5.2909125596139028E-2</v>
      </c>
      <c r="AB42" s="5">
        <v>3.4240695682260729E-2</v>
      </c>
      <c r="AC42" s="5">
        <v>-2.6122189370696498E-2</v>
      </c>
      <c r="AD42" s="5">
        <v>0.35752808864883046</v>
      </c>
      <c r="AE42" s="5">
        <v>1.6103021845404703E-2</v>
      </c>
      <c r="AF42" s="5">
        <v>3.7847085442265685E-2</v>
      </c>
      <c r="AG42" s="5">
        <v>4.9048327972957863E-3</v>
      </c>
      <c r="AH42" s="5">
        <v>1.3974433931436159E-2</v>
      </c>
      <c r="AI42" s="5">
        <v>2.2978121953575168E-3</v>
      </c>
      <c r="AJ42" s="5">
        <v>1.0231863444953878E-2</v>
      </c>
      <c r="AK42" s="5">
        <v>3.7634382393472908E-2</v>
      </c>
      <c r="AL42" s="5">
        <v>1.6705624394572537E-2</v>
      </c>
      <c r="AM42" s="5">
        <v>7.720975352248536E-4</v>
      </c>
      <c r="AN42" s="5">
        <v>5.0608173648748478E-3</v>
      </c>
      <c r="AO42" s="5">
        <v>3.2214587787633182E-4</v>
      </c>
      <c r="AP42" s="5">
        <v>8.6201569721215188E-4</v>
      </c>
      <c r="AQ42" s="5">
        <v>1.9947262968248743E-4</v>
      </c>
      <c r="AR42" s="5">
        <v>1.2255275313121598E-3</v>
      </c>
      <c r="AS42" s="5"/>
      <c r="AT42" s="5"/>
      <c r="AU42" s="5"/>
      <c r="AV42" s="5"/>
      <c r="AW42" s="5"/>
      <c r="AX42" s="5"/>
      <c r="AY42" s="5"/>
      <c r="AZ42" s="5"/>
      <c r="BA42" s="5"/>
      <c r="BB42" s="5"/>
    </row>
    <row r="43" spans="1:54" x14ac:dyDescent="0.25">
      <c r="A43" s="5">
        <v>16620</v>
      </c>
      <c r="B43" s="5"/>
      <c r="C43" s="5">
        <v>-3.1007678102659568</v>
      </c>
      <c r="D43" s="5">
        <v>-0.15171578869872174</v>
      </c>
      <c r="E43" s="5">
        <v>-3.3208248709120196E-2</v>
      </c>
      <c r="F43" s="5">
        <v>-0.17325633167844084</v>
      </c>
      <c r="G43" s="5">
        <v>-1.4506597117878366E-2</v>
      </c>
      <c r="H43" s="5">
        <v>-1.3232931252888167</v>
      </c>
      <c r="I43" s="5">
        <v>-7.3215827939321965E-2</v>
      </c>
      <c r="J43" s="5">
        <v>-0.18763008850042945</v>
      </c>
      <c r="K43" s="5">
        <v>-4.3918172585372922E-2</v>
      </c>
      <c r="L43" s="5">
        <v>-0.29061273723818798</v>
      </c>
      <c r="M43" s="5">
        <v>-6.0927658885791734E-2</v>
      </c>
      <c r="N43" s="5">
        <v>-2.8673994060469097</v>
      </c>
      <c r="O43" s="5">
        <v>-6.7850728744936764E-2</v>
      </c>
      <c r="P43" s="5">
        <v>-0.84878494377753655</v>
      </c>
      <c r="Q43" s="5">
        <v>-5.4078719109639739E-2</v>
      </c>
      <c r="R43" s="5">
        <v>-0.26681955070886526</v>
      </c>
      <c r="S43" s="5">
        <v>-0.10160868218894523</v>
      </c>
      <c r="T43" s="5">
        <v>-0.34867676586891894</v>
      </c>
      <c r="U43" s="5">
        <v>3.0853068926032689E-2</v>
      </c>
      <c r="V43" s="5">
        <v>-8.2287255611485487E-3</v>
      </c>
      <c r="W43" s="5">
        <v>-1.7687861718934668E-2</v>
      </c>
      <c r="X43" s="5">
        <v>-2.0607751076125139E-3</v>
      </c>
      <c r="Y43" s="5">
        <v>1.711033145645724E-2</v>
      </c>
      <c r="Z43" s="5">
        <v>9.4286485771762588E-2</v>
      </c>
      <c r="AA43" s="5">
        <v>5.4785670174280834E-2</v>
      </c>
      <c r="AB43" s="5">
        <v>3.5529571285133885E-2</v>
      </c>
      <c r="AC43" s="5">
        <v>-2.7162568916000589E-2</v>
      </c>
      <c r="AD43" s="5">
        <v>0.37255313394797046</v>
      </c>
      <c r="AE43" s="5">
        <v>1.6815320391621393E-2</v>
      </c>
      <c r="AF43" s="5">
        <v>3.9605259096715043E-2</v>
      </c>
      <c r="AG43" s="5">
        <v>5.1436361617039896E-3</v>
      </c>
      <c r="AH43" s="5">
        <v>1.4686180284563411E-2</v>
      </c>
      <c r="AI43" s="5">
        <v>2.4200300433070616E-3</v>
      </c>
      <c r="AJ43" s="5">
        <v>1.0799299347612919E-2</v>
      </c>
      <c r="AK43" s="5">
        <v>3.9807352426509963E-2</v>
      </c>
      <c r="AL43" s="5">
        <v>1.7708506224023472E-2</v>
      </c>
      <c r="AM43" s="5">
        <v>8.2022910662230919E-4</v>
      </c>
      <c r="AN43" s="5">
        <v>5.3880370008991211E-3</v>
      </c>
      <c r="AO43" s="5">
        <v>3.4372608964105481E-4</v>
      </c>
      <c r="AP43" s="5">
        <v>9.2178205222892226E-4</v>
      </c>
      <c r="AQ43" s="5">
        <v>2.1377292647403257E-4</v>
      </c>
      <c r="AR43" s="5">
        <v>1.3162911460536312E-3</v>
      </c>
      <c r="AS43" s="5"/>
      <c r="AT43" s="5"/>
      <c r="AU43" s="5"/>
      <c r="AV43" s="5"/>
      <c r="AW43" s="5"/>
      <c r="AX43" s="5"/>
      <c r="AY43" s="5"/>
      <c r="AZ43" s="5"/>
      <c r="BA43" s="5"/>
      <c r="BB43" s="5"/>
    </row>
    <row r="44" spans="1:54" x14ac:dyDescent="0.25">
      <c r="A44" s="5">
        <v>16610</v>
      </c>
      <c r="B44" s="5"/>
      <c r="C44" s="5">
        <v>-3.1056082167802708</v>
      </c>
      <c r="D44" s="5">
        <v>-0.1498976650707656</v>
      </c>
      <c r="E44" s="5">
        <v>-3.2874552446276746E-2</v>
      </c>
      <c r="F44" s="5">
        <v>-0.17185227616565135</v>
      </c>
      <c r="G44" s="5">
        <v>-1.4417386682128941E-2</v>
      </c>
      <c r="H44" s="5">
        <v>-1.3177542222267113</v>
      </c>
      <c r="I44" s="5">
        <v>-7.3053874936648902E-2</v>
      </c>
      <c r="J44" s="5">
        <v>-0.18758722202572151</v>
      </c>
      <c r="K44" s="5">
        <v>-4.3995687173988121E-2</v>
      </c>
      <c r="L44" s="5">
        <v>-0.29170788395557212</v>
      </c>
      <c r="M44" s="5">
        <v>-6.1279936659494418E-2</v>
      </c>
      <c r="N44" s="5">
        <v>-2.8897810311827792</v>
      </c>
      <c r="O44" s="5">
        <v>-6.851834099654637E-2</v>
      </c>
      <c r="P44" s="5">
        <v>-0.85887158075254066</v>
      </c>
      <c r="Q44" s="5">
        <v>-5.4832479686744776E-2</v>
      </c>
      <c r="R44" s="5">
        <v>-0.27108954025942955</v>
      </c>
      <c r="S44" s="5">
        <v>-0.10344565852349263</v>
      </c>
      <c r="T44" s="5">
        <v>-0.35570791383108841</v>
      </c>
      <c r="U44" s="5">
        <v>3.1539928525533445E-2</v>
      </c>
      <c r="V44" s="5">
        <v>-8.4292608959077673E-3</v>
      </c>
      <c r="W44" s="5">
        <v>-1.8156394767484298E-2</v>
      </c>
      <c r="X44" s="5">
        <v>-2.1197519676008762E-3</v>
      </c>
      <c r="Y44" s="5">
        <v>1.763664007633365E-2</v>
      </c>
      <c r="Z44" s="5">
        <v>9.738962548244387E-2</v>
      </c>
      <c r="AA44" s="5">
        <v>5.6707290298256698E-2</v>
      </c>
      <c r="AB44" s="5">
        <v>3.6853049052586601E-2</v>
      </c>
      <c r="AC44" s="5">
        <v>-2.8233760716469873E-2</v>
      </c>
      <c r="AD44" s="5">
        <v>0.38806408191992298</v>
      </c>
      <c r="AE44" s="5">
        <v>1.7552566908803437E-2</v>
      </c>
      <c r="AF44" s="5">
        <v>4.1429678046053471E-2</v>
      </c>
      <c r="AG44" s="5">
        <v>5.3920649299495369E-3</v>
      </c>
      <c r="AH44" s="5">
        <v>1.5428470807394118E-2</v>
      </c>
      <c r="AI44" s="5">
        <v>2.5478094442354824E-3</v>
      </c>
      <c r="AJ44" s="5">
        <v>1.1394019135703393E-2</v>
      </c>
      <c r="AK44" s="5">
        <v>4.209038315037926E-2</v>
      </c>
      <c r="AL44" s="5">
        <v>1.8764750548718838E-2</v>
      </c>
      <c r="AM44" s="5">
        <v>8.7104462730406792E-4</v>
      </c>
      <c r="AN44" s="5">
        <v>5.7343376730624443E-3</v>
      </c>
      <c r="AO44" s="5">
        <v>3.6661968261896216E-4</v>
      </c>
      <c r="AP44" s="5">
        <v>9.8533805449062457E-4</v>
      </c>
      <c r="AQ44" s="5">
        <v>2.2901640988261851E-4</v>
      </c>
      <c r="AR44" s="5">
        <v>1.4132725888270031E-3</v>
      </c>
      <c r="AS44" s="5"/>
      <c r="AT44" s="5"/>
      <c r="AU44" s="5"/>
      <c r="AV44" s="5"/>
      <c r="AW44" s="5"/>
      <c r="AX44" s="5"/>
      <c r="AY44" s="5"/>
      <c r="AZ44" s="5"/>
      <c r="BA44" s="5"/>
      <c r="BB44" s="5"/>
    </row>
    <row r="45" spans="1:54" x14ac:dyDescent="0.25">
      <c r="A45" s="5">
        <v>16600</v>
      </c>
      <c r="B45" s="5"/>
      <c r="C45" s="5">
        <v>-3.1088809536261492</v>
      </c>
      <c r="D45" s="5">
        <v>-0.14804099892777886</v>
      </c>
      <c r="E45" s="5">
        <v>-3.253099051104593E-2</v>
      </c>
      <c r="F45" s="5">
        <v>-0.17039056287393192</v>
      </c>
      <c r="G45" s="5">
        <v>-1.4322938703728996E-2</v>
      </c>
      <c r="H45" s="5">
        <v>-1.3117101611064177</v>
      </c>
      <c r="I45" s="5">
        <v>-7.2863018681075184E-2</v>
      </c>
      <c r="J45" s="5">
        <v>-0.1874693027376306</v>
      </c>
      <c r="K45" s="5">
        <v>-4.4055751544916671E-2</v>
      </c>
      <c r="L45" s="5">
        <v>-0.29269066799733756</v>
      </c>
      <c r="M45" s="5">
        <v>-6.160980521179292E-2</v>
      </c>
      <c r="N45" s="5">
        <v>-2.9111857577004132</v>
      </c>
      <c r="O45" s="5">
        <v>-6.9165245967156369E-2</v>
      </c>
      <c r="P45" s="5">
        <v>-0.86873654447293658</v>
      </c>
      <c r="Q45" s="5">
        <v>-5.5574965259747408E-2</v>
      </c>
      <c r="R45" s="5">
        <v>-0.27532029694496507</v>
      </c>
      <c r="S45" s="5">
        <v>-0.10527484433332113</v>
      </c>
      <c r="T45" s="5">
        <v>-0.36274001858636817</v>
      </c>
      <c r="U45" s="5">
        <v>3.2229606434333383E-2</v>
      </c>
      <c r="V45" s="5">
        <v>-8.6313537145493585E-3</v>
      </c>
      <c r="W45" s="5">
        <v>-1.8630175264484398E-2</v>
      </c>
      <c r="X45" s="5">
        <v>-2.1795813221390662E-3</v>
      </c>
      <c r="Y45" s="5">
        <v>1.8172195838831666E-2</v>
      </c>
      <c r="Z45" s="5">
        <v>0.10055660794071133</v>
      </c>
      <c r="AA45" s="5">
        <v>5.867404533967456E-2</v>
      </c>
      <c r="AB45" s="5">
        <v>3.8211373804458118E-2</v>
      </c>
      <c r="AC45" s="5">
        <v>-2.9336137847693438E-2</v>
      </c>
      <c r="AD45" s="5">
        <v>0.40406901221896901</v>
      </c>
      <c r="AE45" s="5">
        <v>1.8315279640609347E-2</v>
      </c>
      <c r="AF45" s="5">
        <v>4.3321974266525641E-2</v>
      </c>
      <c r="AG45" s="5">
        <v>5.65039131105507E-3</v>
      </c>
      <c r="AH45" s="5">
        <v>1.6202275420606014E-2</v>
      </c>
      <c r="AI45" s="5">
        <v>2.6813455721058344E-3</v>
      </c>
      <c r="AJ45" s="5">
        <v>1.2017068406007527E-2</v>
      </c>
      <c r="AK45" s="5">
        <v>4.4488038055989429E-2</v>
      </c>
      <c r="AL45" s="5">
        <v>1.9876733657079725E-2</v>
      </c>
      <c r="AM45" s="5">
        <v>9.2467168851814979E-4</v>
      </c>
      <c r="AN45" s="5">
        <v>6.100682905592127E-3</v>
      </c>
      <c r="AO45" s="5">
        <v>3.9089680837890413E-4</v>
      </c>
      <c r="AP45" s="5">
        <v>1.0528970429096595E-3</v>
      </c>
      <c r="AQ45" s="5">
        <v>2.4525886845050822E-4</v>
      </c>
      <c r="AR45" s="5">
        <v>1.5168572363273266E-3</v>
      </c>
      <c r="AS45" s="5"/>
      <c r="AT45" s="5"/>
      <c r="AU45" s="5"/>
      <c r="AV45" s="5"/>
      <c r="AW45" s="5"/>
      <c r="AX45" s="5"/>
      <c r="AY45" s="5"/>
      <c r="AZ45" s="5"/>
      <c r="BA45" s="5"/>
      <c r="BB45" s="5"/>
    </row>
    <row r="46" spans="1:54" x14ac:dyDescent="0.25">
      <c r="A46" s="5">
        <v>16590</v>
      </c>
      <c r="B46" s="5"/>
      <c r="C46" s="5">
        <v>-3.1105546789080636</v>
      </c>
      <c r="D46" s="5">
        <v>-0.14614766393998729</v>
      </c>
      <c r="E46" s="5">
        <v>-3.2177920128152085E-2</v>
      </c>
      <c r="F46" s="5">
        <v>-0.16887273799331434</v>
      </c>
      <c r="G46" s="5">
        <v>-1.4223353168458481E-2</v>
      </c>
      <c r="H46" s="5">
        <v>-1.3051671664677924</v>
      </c>
      <c r="I46" s="5">
        <v>-7.264343504096174E-2</v>
      </c>
      <c r="J46" s="5">
        <v>-0.18727633664979554</v>
      </c>
      <c r="K46" s="5">
        <v>-4.4098262056505681E-2</v>
      </c>
      <c r="L46" s="5">
        <v>-0.29355971591989427</v>
      </c>
      <c r="M46" s="5">
        <v>-6.1916836999421111E-2</v>
      </c>
      <c r="N46" s="5">
        <v>-2.9315872547292505</v>
      </c>
      <c r="O46" s="5">
        <v>-6.9790685716827866E-2</v>
      </c>
      <c r="P46" s="5">
        <v>-0.87836886263720226</v>
      </c>
      <c r="Q46" s="5">
        <v>-5.6305397277738325E-2</v>
      </c>
      <c r="R46" s="5">
        <v>-0.27950767909132879</v>
      </c>
      <c r="S46" s="5">
        <v>-0.10709458891734466</v>
      </c>
      <c r="T46" s="5">
        <v>-0.36976732484335989</v>
      </c>
      <c r="U46" s="5">
        <v>3.2921601553205795E-2</v>
      </c>
      <c r="V46" s="5">
        <v>-8.8348773951246757E-3</v>
      </c>
      <c r="W46" s="5">
        <v>-1.9108957716767717E-2</v>
      </c>
      <c r="X46" s="5">
        <v>-2.2402391676343268E-3</v>
      </c>
      <c r="Y46" s="5">
        <v>1.871685118454457E-2</v>
      </c>
      <c r="Z46" s="5">
        <v>0.10378698662179209</v>
      </c>
      <c r="AA46" s="5">
        <v>6.0685940258187389E-2</v>
      </c>
      <c r="AB46" s="5">
        <v>3.9604756270044762E-2</v>
      </c>
      <c r="AC46" s="5">
        <v>-3.0470049731114262E-2</v>
      </c>
      <c r="AD46" s="5">
        <v>0.420575737259691</v>
      </c>
      <c r="AE46" s="5">
        <v>1.9103968619643599E-2</v>
      </c>
      <c r="AF46" s="5">
        <v>4.5283772907742922E-2</v>
      </c>
      <c r="AG46" s="5">
        <v>5.918888762715558E-3</v>
      </c>
      <c r="AH46" s="5">
        <v>1.700857535594592E-2</v>
      </c>
      <c r="AI46" s="5">
        <v>2.8208370467582723E-3</v>
      </c>
      <c r="AJ46" s="5">
        <v>1.2669516716923823E-2</v>
      </c>
      <c r="AK46" s="5">
        <v>4.7005006854740461E-2</v>
      </c>
      <c r="AL46" s="5">
        <v>2.1046907924843313E-2</v>
      </c>
      <c r="AM46" s="5">
        <v>9.8124248650947833E-4</v>
      </c>
      <c r="AN46" s="5">
        <v>6.4880747072006027E-3</v>
      </c>
      <c r="AO46" s="5">
        <v>4.1663067818629529E-4</v>
      </c>
      <c r="AP46" s="5">
        <v>1.124682415198427E-3</v>
      </c>
      <c r="AQ46" s="5">
        <v>2.625589119337293E-4</v>
      </c>
      <c r="AR46" s="5">
        <v>1.627451236043128E-3</v>
      </c>
      <c r="AS46" s="5"/>
      <c r="AT46" s="5"/>
      <c r="AU46" s="5"/>
      <c r="AV46" s="5"/>
      <c r="AW46" s="5"/>
      <c r="AX46" s="5"/>
      <c r="AY46" s="5"/>
      <c r="AZ46" s="5"/>
      <c r="BA46" s="5"/>
      <c r="BB46" s="5"/>
    </row>
    <row r="47" spans="1:54" x14ac:dyDescent="0.25">
      <c r="A47" s="5">
        <v>16580</v>
      </c>
      <c r="B47" s="5"/>
      <c r="C47" s="5">
        <v>-3.1105990918293105</v>
      </c>
      <c r="D47" s="5">
        <v>-0.14421955866058128</v>
      </c>
      <c r="E47" s="5">
        <v>-3.1815706970408933E-2</v>
      </c>
      <c r="F47" s="5">
        <v>-0.16730040522572792</v>
      </c>
      <c r="G47" s="5">
        <v>-1.4118735789223999E-2</v>
      </c>
      <c r="H47" s="5">
        <v>-1.2981320469208066</v>
      </c>
      <c r="I47" s="5">
        <v>-7.2395334328589842E-2</v>
      </c>
      <c r="J47" s="5">
        <v>-0.18700842004133547</v>
      </c>
      <c r="K47" s="5">
        <v>-4.4123135828438638E-2</v>
      </c>
      <c r="L47" s="5">
        <v>-0.29431378365621325</v>
      </c>
      <c r="M47" s="5">
        <v>-6.2200628767831355E-2</v>
      </c>
      <c r="N47" s="5">
        <v>-2.9509601483004992</v>
      </c>
      <c r="O47" s="5">
        <v>-7.0393919364788615E-2</v>
      </c>
      <c r="P47" s="5">
        <v>-0.88775769301171914</v>
      </c>
      <c r="Q47" s="5">
        <v>-5.7022999413643541E-2</v>
      </c>
      <c r="R47" s="5">
        <v>-0.28364752301522145</v>
      </c>
      <c r="S47" s="5">
        <v>-0.1089032197667809</v>
      </c>
      <c r="T47" s="5">
        <v>-0.37678395465202674</v>
      </c>
      <c r="U47" s="5">
        <v>3.3615397668369427E-2</v>
      </c>
      <c r="V47" s="5">
        <v>-9.0397001787551369E-3</v>
      </c>
      <c r="W47" s="5">
        <v>-1.959248337185204E-2</v>
      </c>
      <c r="X47" s="5">
        <v>-2.3016997281844463E-3</v>
      </c>
      <c r="Y47" s="5">
        <v>1.9270442319492664E-2</v>
      </c>
      <c r="Z47" s="5">
        <v>0.10708021989664632</v>
      </c>
      <c r="AA47" s="5">
        <v>6.2742923501960562E-2</v>
      </c>
      <c r="AB47" s="5">
        <v>4.1033371349475461E-2</v>
      </c>
      <c r="AC47" s="5">
        <v>-3.1635820532854596E-2</v>
      </c>
      <c r="AD47" s="5">
        <v>0.43759177699389351</v>
      </c>
      <c r="AE47" s="5">
        <v>1.9919134416047247E-2</v>
      </c>
      <c r="AF47" s="5">
        <v>4.7316689196111497E-2</v>
      </c>
      <c r="AG47" s="5">
        <v>6.1978315904039618E-3</v>
      </c>
      <c r="AH47" s="5">
        <v>1.7848362091960578E-2</v>
      </c>
      <c r="AI47" s="5">
        <v>2.9664857877817327E-3</v>
      </c>
      <c r="AJ47" s="5">
        <v>1.3352457155215167E-2</v>
      </c>
      <c r="AK47" s="5">
        <v>4.9646105084096039E-2</v>
      </c>
      <c r="AL47" s="5">
        <v>2.2277802385711806E-2</v>
      </c>
      <c r="AM47" s="5">
        <v>1.0408938950986668E-3</v>
      </c>
      <c r="AN47" s="5">
        <v>6.8975544403101757E-3</v>
      </c>
      <c r="AO47" s="5">
        <v>4.4389765012123599E-4</v>
      </c>
      <c r="AP47" s="5">
        <v>1.2009279669537968E-3</v>
      </c>
      <c r="AQ47" s="5">
        <v>2.8097807986226256E-4</v>
      </c>
      <c r="AR47" s="5">
        <v>1.7454823973514764E-3</v>
      </c>
      <c r="AS47" s="5"/>
      <c r="AT47" s="5"/>
      <c r="AU47" s="5"/>
      <c r="AV47" s="5"/>
      <c r="AW47" s="5"/>
      <c r="AX47" s="5"/>
      <c r="AY47" s="5"/>
      <c r="AZ47" s="5"/>
      <c r="BA47" s="5"/>
      <c r="BB47" s="5"/>
    </row>
    <row r="48" spans="1:54" x14ac:dyDescent="0.25">
      <c r="A48" s="5">
        <v>16570</v>
      </c>
      <c r="B48" s="5"/>
      <c r="C48" s="5">
        <v>-3.1089849873471356</v>
      </c>
      <c r="D48" s="5">
        <v>-0.14225860329349038</v>
      </c>
      <c r="E48" s="5">
        <v>-3.1444724517477193E-2</v>
      </c>
      <c r="F48" s="5">
        <v>-0.16567522292997264</v>
      </c>
      <c r="G48" s="5">
        <v>-1.4009197818383778E-2</v>
      </c>
      <c r="H48" s="5">
        <v>-1.2906121834603412</v>
      </c>
      <c r="I48" s="5">
        <v>-7.2118960983913349E-2</v>
      </c>
      <c r="J48" s="5">
        <v>-0.1866657395358855</v>
      </c>
      <c r="K48" s="5">
        <v>-4.4130310970403444E-2</v>
      </c>
      <c r="L48" s="5">
        <v>-0.29495175937702284</v>
      </c>
      <c r="M48" s="5">
        <v>-6.2460802412874918E-2</v>
      </c>
      <c r="N48" s="5">
        <v>-2.9692800726871087</v>
      </c>
      <c r="O48" s="5">
        <v>-7.0974224510416989E-2</v>
      </c>
      <c r="P48" s="5">
        <v>-0.89689234301908738</v>
      </c>
      <c r="Q48" s="5">
        <v>-5.7726998870020051E-2</v>
      </c>
      <c r="R48" s="5">
        <v>-0.28773564942867391</v>
      </c>
      <c r="S48" s="5">
        <v>-0.11069904485440392</v>
      </c>
      <c r="T48" s="5">
        <v>-0.38378391425186115</v>
      </c>
      <c r="U48" s="5">
        <v>3.4310463923097161E-2</v>
      </c>
      <c r="V48" s="5">
        <v>-9.2456852474936645E-3</v>
      </c>
      <c r="W48" s="5">
        <v>-2.0080480257199058E-2</v>
      </c>
      <c r="X48" s="5">
        <v>-2.3639354425276787E-3</v>
      </c>
      <c r="Y48" s="5">
        <v>1.9832788941089457E-2</v>
      </c>
      <c r="Z48" s="5">
        <v>0.11043566852645299</v>
      </c>
      <c r="AA48" s="5">
        <v>6.4844884944358902E-2</v>
      </c>
      <c r="AB48" s="5">
        <v>4.2497356378488116E-2</v>
      </c>
      <c r="AC48" s="5">
        <v>-3.2833747546028094E-2</v>
      </c>
      <c r="AD48" s="5">
        <v>0.45512433315101442</v>
      </c>
      <c r="AE48" s="5">
        <v>2.0761266846080435E-2</v>
      </c>
      <c r="AF48" s="5">
        <v>4.9422325203823163E-2</v>
      </c>
      <c r="AG48" s="5">
        <v>6.4874945236372368E-3</v>
      </c>
      <c r="AH48" s="5">
        <v>1.8722636209603842E-2</v>
      </c>
      <c r="AI48" s="5">
        <v>3.1184968529905034E-3</v>
      </c>
      <c r="AJ48" s="5">
        <v>1.4067005826554979E-2</v>
      </c>
      <c r="AK48" s="5">
        <v>5.2416273417958993E-2</v>
      </c>
      <c r="AL48" s="5">
        <v>2.3572023172956164E-2</v>
      </c>
      <c r="AM48" s="5">
        <v>1.1037675329392449E-3</v>
      </c>
      <c r="AN48" s="5">
        <v>7.3302036644172838E-3</v>
      </c>
      <c r="AO48" s="5">
        <v>4.7277731552114325E-4</v>
      </c>
      <c r="AP48" s="5">
        <v>1.2818782328769872E-3</v>
      </c>
      <c r="AQ48" s="5">
        <v>3.0058095189479405E-4</v>
      </c>
      <c r="AR48" s="5">
        <v>1.8714011045598093E-3</v>
      </c>
      <c r="AS48" s="5"/>
      <c r="AT48" s="5"/>
      <c r="AU48" s="5"/>
      <c r="AV48" s="5"/>
      <c r="AW48" s="5"/>
      <c r="AX48" s="5"/>
      <c r="AY48" s="5"/>
      <c r="AZ48" s="5"/>
      <c r="BA48" s="5"/>
      <c r="BB48" s="5"/>
    </row>
    <row r="49" spans="1:54" x14ac:dyDescent="0.25">
      <c r="A49" s="5">
        <v>16560</v>
      </c>
      <c r="B49" s="5"/>
      <c r="C49" s="5">
        <v>-3.1056843100596843</v>
      </c>
      <c r="D49" s="5">
        <v>-0.14026673644585791</v>
      </c>
      <c r="E49" s="5">
        <v>-3.1065353403350888E-2</v>
      </c>
      <c r="F49" s="5">
        <v>-0.16399890117117255</v>
      </c>
      <c r="G49" s="5">
        <v>-1.3894855849526119E-2</v>
      </c>
      <c r="H49" s="5">
        <v>-1.2826155166448363</v>
      </c>
      <c r="I49" s="5">
        <v>-7.1814593189512402E-2</v>
      </c>
      <c r="J49" s="5">
        <v>-0.18624857199940173</v>
      </c>
      <c r="K49" s="5">
        <v>-4.4119746769700388E-2</v>
      </c>
      <c r="L49" s="5">
        <v>-0.29547266610594725</v>
      </c>
      <c r="M49" s="5">
        <v>-6.2697005799621591E-2</v>
      </c>
      <c r="N49" s="5">
        <v>-2.986523720281542</v>
      </c>
      <c r="O49" s="5">
        <v>-7.1530898635694395E-2</v>
      </c>
      <c r="P49" s="5">
        <v>-0.90576228932420266</v>
      </c>
      <c r="Q49" s="5">
        <v>-5.8416627700531944E-2</v>
      </c>
      <c r="R49" s="5">
        <v>-0.29176787000111887</v>
      </c>
      <c r="S49" s="5">
        <v>-0.11248035501357341</v>
      </c>
      <c r="T49" s="5">
        <v>-0.39076110132160119</v>
      </c>
      <c r="U49" s="5">
        <v>3.5006255331785537E-2</v>
      </c>
      <c r="V49" s="5">
        <v>-9.4526908148463533E-3</v>
      </c>
      <c r="W49" s="5">
        <v>-2.057266324810695E-2</v>
      </c>
      <c r="X49" s="5">
        <v>-2.4269169542878478E-3</v>
      </c>
      <c r="Y49" s="5">
        <v>2.0403693989122257E-2</v>
      </c>
      <c r="Z49" s="5">
        <v>0.11385259326964578</v>
      </c>
      <c r="AA49" s="5">
        <v>6.6991653863510386E-2</v>
      </c>
      <c r="AB49" s="5">
        <v>4.3996809401132715E-2</v>
      </c>
      <c r="AC49" s="5">
        <v>-3.4064099559893236E-2</v>
      </c>
      <c r="AD49" s="5">
        <v>0.47318026298265164</v>
      </c>
      <c r="AE49" s="5">
        <v>2.1630843642038402E-2</v>
      </c>
      <c r="AF49" s="5">
        <v>5.1602266484801394E-2</v>
      </c>
      <c r="AG49" s="5">
        <v>6.7881522692708127E-3</v>
      </c>
      <c r="AH49" s="5">
        <v>1.9632406166208965E-2</v>
      </c>
      <c r="AI49" s="5">
        <v>3.2770782610332546E-3</v>
      </c>
      <c r="AJ49" s="5">
        <v>1.4814301266612911E-2</v>
      </c>
      <c r="AK49" s="5">
        <v>5.5320576665235578E-2</v>
      </c>
      <c r="AL49" s="5">
        <v>2.4932253822486563E-2</v>
      </c>
      <c r="AM49" s="5">
        <v>1.1700098249218516E-3</v>
      </c>
      <c r="AN49" s="5">
        <v>7.787144949605143E-3</v>
      </c>
      <c r="AO49" s="5">
        <v>5.0335258447361197E-4</v>
      </c>
      <c r="AP49" s="5">
        <v>1.3677888293923556E-3</v>
      </c>
      <c r="AQ49" s="5">
        <v>3.2143525981504298E-4</v>
      </c>
      <c r="AR49" s="5">
        <v>2.005681251216372E-3</v>
      </c>
      <c r="AS49" s="5"/>
      <c r="AT49" s="5"/>
      <c r="AU49" s="5"/>
      <c r="AV49" s="5"/>
      <c r="AW49" s="5"/>
      <c r="AX49" s="5"/>
      <c r="AY49" s="5"/>
      <c r="AZ49" s="5"/>
      <c r="BA49" s="5"/>
      <c r="BB49" s="5"/>
    </row>
    <row r="50" spans="1:54" x14ac:dyDescent="0.25">
      <c r="A50" s="5">
        <v>16550</v>
      </c>
      <c r="B50" s="5"/>
      <c r="C50" s="5">
        <v>-3.100670207220408</v>
      </c>
      <c r="D50" s="5">
        <v>-0.13824591187304747</v>
      </c>
      <c r="E50" s="5">
        <v>-3.0677980754192802E-2</v>
      </c>
      <c r="F50" s="5">
        <v>-0.16227319868214118</v>
      </c>
      <c r="G50" s="5">
        <v>-1.37758316091969E-2</v>
      </c>
      <c r="H50" s="5">
        <v>-1.2741505326695532</v>
      </c>
      <c r="I50" s="5">
        <v>-7.148254241753671E-2</v>
      </c>
      <c r="J50" s="5">
        <v>-0.18575728425625754</v>
      </c>
      <c r="K50" s="5">
        <v>-4.4091423837089153E-2</v>
      </c>
      <c r="L50" s="5">
        <v>-0.29587566408026611</v>
      </c>
      <c r="M50" s="5">
        <v>-6.2908913535897309E-2</v>
      </c>
      <c r="N50" s="5">
        <v>-3.0026688898722655</v>
      </c>
      <c r="O50" s="5">
        <v>-7.2063260485437236E-2</v>
      </c>
      <c r="P50" s="5">
        <v>-0.91435719737017396</v>
      </c>
      <c r="Q50" s="5">
        <v>-5.9091124144147425E-2</v>
      </c>
      <c r="R50" s="5">
        <v>-0.29573999406609092</v>
      </c>
      <c r="S50" s="5">
        <v>-0.11424542640319242</v>
      </c>
      <c r="T50" s="5">
        <v>-0.39770931262240872</v>
      </c>
      <c r="U50" s="5">
        <v>3.5702213336343713E-2</v>
      </c>
      <c r="V50" s="5">
        <v>-9.6605702290907154E-3</v>
      </c>
      <c r="W50" s="5">
        <v>-2.1068734164949941E-2</v>
      </c>
      <c r="X50" s="5">
        <v>-2.4906131056476352E-3</v>
      </c>
      <c r="Y50" s="5">
        <v>2.0982943423254571E-2</v>
      </c>
      <c r="Z50" s="5">
        <v>0.11733015261168071</v>
      </c>
      <c r="AA50" s="5">
        <v>6.9182996971523372E-2</v>
      </c>
      <c r="AB50" s="5">
        <v>4.553178745509609E-2</v>
      </c>
      <c r="AC50" s="5">
        <v>-3.5327115219405666E-2</v>
      </c>
      <c r="AD50" s="5">
        <v>0.49176605255483813</v>
      </c>
      <c r="AE50" s="5">
        <v>2.2528329085013676E-2</v>
      </c>
      <c r="AF50" s="5">
        <v>5.3858078579463377E-2</v>
      </c>
      <c r="AG50" s="5">
        <v>7.1000790417531769E-3</v>
      </c>
      <c r="AH50" s="5">
        <v>2.0578686986473117E-2</v>
      </c>
      <c r="AI50" s="5">
        <v>3.4424407976793949E-3</v>
      </c>
      <c r="AJ50" s="5">
        <v>1.5595503769454396E-2</v>
      </c>
      <c r="AK50" s="5">
        <v>5.8364202439870491E-2</v>
      </c>
      <c r="AL50" s="5">
        <v>2.6361255427702061E-2</v>
      </c>
      <c r="AM50" s="5">
        <v>1.2397720571762671E-3</v>
      </c>
      <c r="AN50" s="5">
        <v>8.2695426560245502E-3</v>
      </c>
      <c r="AO50" s="5">
        <v>5.3570977006805239E-4</v>
      </c>
      <c r="AP50" s="5">
        <v>1.4589267978690399E-3</v>
      </c>
      <c r="AQ50" s="5">
        <v>3.4361200099971065E-4</v>
      </c>
      <c r="AR50" s="5">
        <v>2.1488211948904744E-3</v>
      </c>
      <c r="AS50" s="5"/>
      <c r="AT50" s="5"/>
      <c r="AU50" s="5"/>
      <c r="AV50" s="5"/>
      <c r="AW50" s="5"/>
      <c r="AX50" s="5"/>
      <c r="AY50" s="5"/>
      <c r="AZ50" s="5"/>
      <c r="BA50" s="5"/>
      <c r="BB50" s="5"/>
    </row>
    <row r="51" spans="1:54" x14ac:dyDescent="0.25">
      <c r="A51" s="5">
        <v>16540</v>
      </c>
      <c r="B51" s="5"/>
      <c r="C51" s="5">
        <v>-3.0939170807754928</v>
      </c>
      <c r="D51" s="5">
        <v>-0.13619809522399567</v>
      </c>
      <c r="E51" s="5">
        <v>-3.0282999518159659E-2</v>
      </c>
      <c r="F51" s="5">
        <v>-0.16049991974430086</v>
      </c>
      <c r="G51" s="5">
        <v>-1.3652251739098753E-2</v>
      </c>
      <c r="H51" s="5">
        <v>-1.2652262483683523</v>
      </c>
      <c r="I51" s="5">
        <v>-7.1123152909622511E-2</v>
      </c>
      <c r="J51" s="5">
        <v>-0.18519233262366352</v>
      </c>
      <c r="K51" s="5">
        <v>-4.40453442102881E-2</v>
      </c>
      <c r="L51" s="5">
        <v>-0.29616005284962826</v>
      </c>
      <c r="M51" s="5">
        <v>-6.3096227698220209E-2</v>
      </c>
      <c r="N51" s="5">
        <v>-3.0176945331823313</v>
      </c>
      <c r="O51" s="5">
        <v>-7.2570651421627774E-2</v>
      </c>
      <c r="P51" s="5">
        <v>-0.92266694081529432</v>
      </c>
      <c r="Q51" s="5">
        <v>-5.9749733969004445E-2</v>
      </c>
      <c r="R51" s="5">
        <v>-0.29964783545891666</v>
      </c>
      <c r="S51" s="5">
        <v>-0.1159925230543903</v>
      </c>
      <c r="T51" s="5">
        <v>-0.4046222520250855</v>
      </c>
      <c r="U51" s="5">
        <v>3.6397766404629113E-2</v>
      </c>
      <c r="V51" s="5">
        <v>-9.8691720894985568E-3</v>
      </c>
      <c r="W51" s="5">
        <v>-2.1568381900419542E-2</v>
      </c>
      <c r="X51" s="5">
        <v>-2.5549909345783193E-3</v>
      </c>
      <c r="Y51" s="5">
        <v>2.1570306028530224E-2</v>
      </c>
      <c r="Z51" s="5">
        <v>0.1208674006278212</v>
      </c>
      <c r="AA51" s="5">
        <v>7.1418616500275728E-2</v>
      </c>
      <c r="AB51" s="5">
        <v>4.7102304874507096E-2</v>
      </c>
      <c r="AC51" s="5">
        <v>-3.6623001378916324E-2</v>
      </c>
      <c r="AD51" s="5">
        <v>0.51088778963547754</v>
      </c>
      <c r="AE51" s="5">
        <v>2.3454172602212001E-2</v>
      </c>
      <c r="AF51" s="5">
        <v>5.6191303390646805E-2</v>
      </c>
      <c r="AG51" s="5">
        <v>7.4235480703341555E-3</v>
      </c>
      <c r="AH51" s="5">
        <v>2.1562498869283162E-2</v>
      </c>
      <c r="AI51" s="5">
        <v>3.6147978053534995E-3</v>
      </c>
      <c r="AJ51" s="5">
        <v>1.6411794630096066E-2</v>
      </c>
      <c r="AK51" s="5">
        <v>6.1552459485557355E-2</v>
      </c>
      <c r="AL51" s="5">
        <v>2.7861866636249642E-2</v>
      </c>
      <c r="AM51" s="5">
        <v>1.3132104251040956E-3</v>
      </c>
      <c r="AN51" s="5">
        <v>8.7786036749753198E-3</v>
      </c>
      <c r="AO51" s="5">
        <v>5.6993867109739335E-4</v>
      </c>
      <c r="AP51" s="5">
        <v>1.5555709475884019E-3</v>
      </c>
      <c r="AQ51" s="5">
        <v>3.6718555317054996E-4</v>
      </c>
      <c r="AR51" s="5">
        <v>2.3013447314985834E-3</v>
      </c>
      <c r="AS51" s="5"/>
      <c r="AT51" s="5"/>
      <c r="AU51" s="5"/>
      <c r="AV51" s="5"/>
      <c r="AW51" s="5"/>
      <c r="AX51" s="5"/>
      <c r="AY51" s="5"/>
      <c r="AZ51" s="5"/>
      <c r="BA51" s="5"/>
      <c r="BB51" s="5"/>
    </row>
    <row r="52" spans="1:54" x14ac:dyDescent="0.25">
      <c r="A52" s="5">
        <v>16530</v>
      </c>
      <c r="B52" s="5"/>
      <c r="C52" s="5">
        <v>-3.0854006383208632</v>
      </c>
      <c r="D52" s="5">
        <v>-0.13412526079465445</v>
      </c>
      <c r="E52" s="5">
        <v>-2.9880807788870339E-2</v>
      </c>
      <c r="F52" s="5">
        <v>-0.15868091099600221</v>
      </c>
      <c r="G52" s="5">
        <v>-1.3524247569311138E-2</v>
      </c>
      <c r="H52" s="5">
        <v>-1.255852195180879</v>
      </c>
      <c r="I52" s="5">
        <v>-7.0736801090954884E-2</v>
      </c>
      <c r="J52" s="5">
        <v>-0.18455426226495403</v>
      </c>
      <c r="K52" s="5">
        <v>-4.398153141465426E-2</v>
      </c>
      <c r="L52" s="5">
        <v>-0.29632527310573042</v>
      </c>
      <c r="M52" s="5">
        <v>-6.3258678507927962E-2</v>
      </c>
      <c r="N52" s="5">
        <v>-3.0315807995369592</v>
      </c>
      <c r="O52" s="5">
        <v>-7.3052436748184096E-2</v>
      </c>
      <c r="P52" s="5">
        <v>-0.93068162082194783</v>
      </c>
      <c r="Q52" s="5">
        <v>-6.0391711822808614E-2</v>
      </c>
      <c r="R52" s="5">
        <v>-0.30348721947108631</v>
      </c>
      <c r="S52" s="5">
        <v>-0.11771989949439728</v>
      </c>
      <c r="T52" s="5">
        <v>-0.411493538910504</v>
      </c>
      <c r="U52" s="5">
        <v>3.7092330670529756E-2</v>
      </c>
      <c r="V52" s="5">
        <v>-1.0078340375532869E-2</v>
      </c>
      <c r="W52" s="5">
        <v>-2.2071282577349395E-2</v>
      </c>
      <c r="X52" s="5">
        <v>-2.6200156757468971E-3</v>
      </c>
      <c r="Y52" s="5">
        <v>2.2165533250330847E-2</v>
      </c>
      <c r="Z52" s="5">
        <v>0.12446328498914608</v>
      </c>
      <c r="AA52" s="5">
        <v>7.3698148350797438E-2</v>
      </c>
      <c r="AB52" s="5">
        <v>4.8708331615232012E-2</v>
      </c>
      <c r="AC52" s="5">
        <v>-3.7951931453928535E-2</v>
      </c>
      <c r="AD52" s="5">
        <v>0.53055113622735894</v>
      </c>
      <c r="AE52" s="5">
        <v>2.4408807330710557E-2</v>
      </c>
      <c r="AF52" s="5">
        <v>5.860345543355331E-2</v>
      </c>
      <c r="AG52" s="5">
        <v>7.7588310832923295E-3</v>
      </c>
      <c r="AH52" s="5">
        <v>2.2584865709391524E-2</v>
      </c>
      <c r="AI52" s="5">
        <v>3.7943649555106243E-3</v>
      </c>
      <c r="AJ52" s="5">
        <v>1.7264375298115149E-2</v>
      </c>
      <c r="AK52" s="5">
        <v>6.4890775638364734E-2</v>
      </c>
      <c r="AL52" s="5">
        <v>2.9437003478665867E-2</v>
      </c>
      <c r="AM52" s="5">
        <v>1.390486073858069E-3</v>
      </c>
      <c r="AN52" s="5">
        <v>9.3155781270351061E-3</v>
      </c>
      <c r="AO52" s="5">
        <v>6.0613265288408621E-4</v>
      </c>
      <c r="AP52" s="5">
        <v>1.6580121975374822E-3</v>
      </c>
      <c r="AQ52" s="5">
        <v>3.922337902247877E-4</v>
      </c>
      <c r="AR52" s="5">
        <v>2.4638020881192742E-3</v>
      </c>
      <c r="AS52" s="5"/>
      <c r="AT52" s="5"/>
      <c r="AU52" s="5"/>
      <c r="AV52" s="5"/>
      <c r="AW52" s="5"/>
      <c r="AX52" s="5"/>
      <c r="AY52" s="5"/>
      <c r="AZ52" s="5"/>
      <c r="BA52" s="5"/>
      <c r="BB52" s="5"/>
    </row>
    <row r="53" spans="1:54" x14ac:dyDescent="0.25">
      <c r="A53" s="5">
        <v>16520</v>
      </c>
      <c r="B53" s="5"/>
      <c r="C53" s="5">
        <v>-3.0750979428758982</v>
      </c>
      <c r="D53" s="5">
        <v>-0.13202938829718475</v>
      </c>
      <c r="E53" s="5">
        <v>-2.9471808124178017E-2</v>
      </c>
      <c r="F53" s="5">
        <v>-0.15681805817625849</v>
      </c>
      <c r="G53" s="5">
        <v>-1.3391954883103758E-2</v>
      </c>
      <c r="H53" s="5">
        <v>-1.2460384021249924</v>
      </c>
      <c r="I53" s="5">
        <v>-7.0323894919837066E-2</v>
      </c>
      <c r="J53" s="5">
        <v>-0.18384370636279862</v>
      </c>
      <c r="K53" s="5">
        <v>-4.3900030480691507E-2</v>
      </c>
      <c r="L53" s="5">
        <v>-0.29637090823667689</v>
      </c>
      <c r="M53" s="5">
        <v>-6.339602495540736E-2</v>
      </c>
      <c r="N53" s="5">
        <v>-3.0443090785305102</v>
      </c>
      <c r="O53" s="5">
        <v>-7.3508007002542272E-2</v>
      </c>
      <c r="P53" s="5">
        <v>-0.93839158514778198</v>
      </c>
      <c r="Q53" s="5">
        <v>-6.101632258654912E-2</v>
      </c>
      <c r="R53" s="5">
        <v>-0.30725398990638336</v>
      </c>
      <c r="S53" s="5">
        <v>-0.11942580344276868</v>
      </c>
      <c r="T53" s="5">
        <v>-0.4183167169311755</v>
      </c>
      <c r="U53" s="5">
        <v>3.7785310615159523E-2</v>
      </c>
      <c r="V53" s="5">
        <v>-1.0287914589055048E-2</v>
      </c>
      <c r="W53" s="5">
        <v>-2.2577099737639036E-2</v>
      </c>
      <c r="X53" s="5">
        <v>-2.6856507652161148E-3</v>
      </c>
      <c r="Y53" s="5">
        <v>2.2768359060202914E-2</v>
      </c>
      <c r="Z53" s="5">
        <v>0.12811664512202214</v>
      </c>
      <c r="AA53" s="5">
        <v>7.6021160313364797E-2</v>
      </c>
      <c r="AB53" s="5">
        <v>5.0349791607813964E-2</v>
      </c>
      <c r="AC53" s="5">
        <v>-3.9314043775030311E-2</v>
      </c>
      <c r="AD53" s="5">
        <v>0.55076130080095365</v>
      </c>
      <c r="AE53" s="5">
        <v>2.5392648649746545E-2</v>
      </c>
      <c r="AF53" s="5">
        <v>6.1096017963081131E-2</v>
      </c>
      <c r="AG53" s="5">
        <v>8.1061977693169633E-3</v>
      </c>
      <c r="AH53" s="5">
        <v>2.3646813533150544E-2</v>
      </c>
      <c r="AI53" s="5">
        <v>3.9813600034774872E-3</v>
      </c>
      <c r="AJ53" s="5">
        <v>1.8154466439302706E-2</v>
      </c>
      <c r="AK53" s="5">
        <v>6.8384695410537655E-2</v>
      </c>
      <c r="AL53" s="5">
        <v>3.1089659018739335E-2</v>
      </c>
      <c r="AM53" s="5">
        <v>1.4717651306688376E-3</v>
      </c>
      <c r="AN53" s="5">
        <v>9.8817600124987172E-3</v>
      </c>
      <c r="AO53" s="5">
        <v>6.4438872588685461E-4</v>
      </c>
      <c r="AP53" s="5">
        <v>1.7665539160448009E-3</v>
      </c>
      <c r="AQ53" s="5">
        <v>4.1883819891917577E-4</v>
      </c>
      <c r="AR53" s="5">
        <v>2.6367709330988231E-3</v>
      </c>
      <c r="AS53" s="5"/>
      <c r="AT53" s="5"/>
      <c r="AU53" s="5"/>
      <c r="AV53" s="5"/>
      <c r="AW53" s="5"/>
      <c r="AX53" s="5"/>
      <c r="AY53" s="5"/>
      <c r="AZ53" s="5"/>
      <c r="BA53" s="5"/>
      <c r="BB53" s="5"/>
    </row>
    <row r="54" spans="1:54" x14ac:dyDescent="0.25">
      <c r="A54" s="5">
        <v>16510</v>
      </c>
      <c r="B54" s="5"/>
      <c r="C54" s="5">
        <v>-3.0629874613724573</v>
      </c>
      <c r="D54" s="5">
        <v>-0.12991245965246151</v>
      </c>
      <c r="E54" s="5">
        <v>-2.9056406861909901E-2</v>
      </c>
      <c r="F54" s="5">
        <v>-0.15491328281205732</v>
      </c>
      <c r="G54" s="5">
        <v>-1.3255513673938357E-2</v>
      </c>
      <c r="H54" s="5">
        <v>-1.2357953778169903</v>
      </c>
      <c r="I54" s="5">
        <v>-6.9884873174311427E-2</v>
      </c>
      <c r="J54" s="5">
        <v>-0.18306138511390749</v>
      </c>
      <c r="K54" s="5">
        <v>-4.380090791815415E-2</v>
      </c>
      <c r="L54" s="5">
        <v>-0.29629668560047284</v>
      </c>
      <c r="M54" s="5">
        <v>-6.350805537046636E-2</v>
      </c>
      <c r="N54" s="5">
        <v>-3.0558620405677042</v>
      </c>
      <c r="O54" s="5">
        <v>-7.393677921046958E-2</v>
      </c>
      <c r="P54" s="5">
        <v>-0.94578744698944328</v>
      </c>
      <c r="Q54" s="5">
        <v>-6.1622842728257222E-2</v>
      </c>
      <c r="R54" s="5">
        <v>-0.31094401622325146</v>
      </c>
      <c r="S54" s="5">
        <v>-0.1211084785747846</v>
      </c>
      <c r="T54" s="5">
        <v>-0.4250852631204517</v>
      </c>
      <c r="U54" s="5">
        <v>3.8476099788504511E-2</v>
      </c>
      <c r="V54" s="5">
        <v>-1.0497729909541809E-2</v>
      </c>
      <c r="W54" s="5">
        <v>-2.3085484562716918E-2</v>
      </c>
      <c r="X54" s="5">
        <v>-2.7518578490441912E-3</v>
      </c>
      <c r="Y54" s="5">
        <v>2.3378499853929081E-2</v>
      </c>
      <c r="Z54" s="5">
        <v>0.13182621053113358</v>
      </c>
      <c r="AA54" s="5">
        <v>7.8387150365477193E-2</v>
      </c>
      <c r="AB54" s="5">
        <v>5.2026561143339659E-2</v>
      </c>
      <c r="AC54" s="5">
        <v>-4.0709439948264925E-2</v>
      </c>
      <c r="AD54" s="5">
        <v>0.57152301028415153</v>
      </c>
      <c r="AE54" s="5">
        <v>2.6406092683806857E-2</v>
      </c>
      <c r="AF54" s="5">
        <v>6.3670438982456265E-2</v>
      </c>
      <c r="AG54" s="5">
        <v>8.4659152162579916E-3</v>
      </c>
      <c r="AH54" s="5">
        <v>2.4749368847741801E-2</v>
      </c>
      <c r="AI54" s="5">
        <v>4.1760025254118606E-3</v>
      </c>
      <c r="AJ54" s="5">
        <v>1.9083306902450872E-2</v>
      </c>
      <c r="AK54" s="5">
        <v>7.2039877178874848E-2</v>
      </c>
      <c r="AL54" s="5">
        <v>3.2822902815325586E-2</v>
      </c>
      <c r="AM54" s="5">
        <v>1.5572187284040458E-3</v>
      </c>
      <c r="AN54" s="5">
        <v>1.0478487809215651E-2</v>
      </c>
      <c r="AO54" s="5">
        <v>6.8480762172707971E-4</v>
      </c>
      <c r="AP54" s="5">
        <v>1.881512257208726E-3</v>
      </c>
      <c r="AQ54" s="5">
        <v>4.4708399616331712E-4</v>
      </c>
      <c r="AR54" s="5">
        <v>2.820857402103701E-3</v>
      </c>
      <c r="AS54" s="5"/>
      <c r="AT54" s="5"/>
      <c r="AU54" s="5"/>
      <c r="AV54" s="5"/>
      <c r="AW54" s="5"/>
      <c r="AX54" s="5"/>
      <c r="AY54" s="5"/>
      <c r="AZ54" s="5"/>
      <c r="BA54" s="5"/>
      <c r="BB54" s="5"/>
    </row>
    <row r="55" spans="1:54" x14ac:dyDescent="0.25">
      <c r="A55" s="5">
        <v>16500</v>
      </c>
      <c r="B55" s="5"/>
      <c r="C55" s="5">
        <v>-3.0490491117588112</v>
      </c>
      <c r="D55" s="5">
        <v>-0.12777645581330735</v>
      </c>
      <c r="E55" s="5">
        <v>-2.8635013434235614E-2</v>
      </c>
      <c r="F55" s="5">
        <v>-0.15296853885752287</v>
      </c>
      <c r="G55" s="5">
        <v>-1.3115067895274385E-2</v>
      </c>
      <c r="H55" s="5">
        <v>-1.2251340915848941</v>
      </c>
      <c r="I55" s="5">
        <v>-6.9420204677555469E-2</v>
      </c>
      <c r="J55" s="5">
        <v>-0.1822081045473119</v>
      </c>
      <c r="K55" s="5">
        <v>-4.3684251646635593E-2</v>
      </c>
      <c r="L55" s="5">
        <v>-0.29610247751286201</v>
      </c>
      <c r="M55" s="5">
        <v>-6.3594587937022634E-2</v>
      </c>
      <c r="N55" s="5">
        <v>-3.066223675158334</v>
      </c>
      <c r="O55" s="5">
        <v>-7.4338198100585701E-2</v>
      </c>
      <c r="P55" s="5">
        <v>-0.9528601035289439</v>
      </c>
      <c r="Q55" s="5">
        <v>-6.2210561653466043E-2</v>
      </c>
      <c r="R55" s="5">
        <v>-0.31455320074732984</v>
      </c>
      <c r="S55" s="5">
        <v>-0.12276616734654637</v>
      </c>
      <c r="T55" s="5">
        <v>-0.43179259733457787</v>
      </c>
      <c r="U55" s="5">
        <v>3.9164081570715589E-2</v>
      </c>
      <c r="V55" s="5">
        <v>-1.0707617362270657E-2</v>
      </c>
      <c r="W55" s="5">
        <v>-2.359607612589926E-2</v>
      </c>
      <c r="X55" s="5">
        <v>-2.8185967958844673E-3</v>
      </c>
      <c r="Y55" s="5">
        <v>2.399565438317116E-2</v>
      </c>
      <c r="Z55" s="5">
        <v>0.13559059929612333</v>
      </c>
      <c r="AA55" s="5">
        <v>8.0795545054962392E-2</v>
      </c>
      <c r="AB55" s="5">
        <v>5.3738467297636539E-2</v>
      </c>
      <c r="AC55" s="5">
        <v>-4.2138183226384275E-2</v>
      </c>
      <c r="AD55" s="5">
        <v>0.59284048186983673</v>
      </c>
      <c r="AE55" s="5">
        <v>2.7449514778995932E-2</v>
      </c>
      <c r="AF55" s="5">
        <v>6.632812713762018E-2</v>
      </c>
      <c r="AG55" s="5">
        <v>8.8382473275327965E-3</v>
      </c>
      <c r="AH55" s="5">
        <v>2.5893556903546017E-2</v>
      </c>
      <c r="AI55" s="5">
        <v>4.3785136370710978E-3</v>
      </c>
      <c r="AJ55" s="5">
        <v>2.0052152588471615E-2</v>
      </c>
      <c r="AK55" s="5">
        <v>7.5862089961265672E-2</v>
      </c>
      <c r="AL55" s="5">
        <v>3.4639880185267292E-2</v>
      </c>
      <c r="AM55" s="5">
        <v>1.6470230197320392E-3</v>
      </c>
      <c r="AN55" s="5">
        <v>1.1107145012733622E-2</v>
      </c>
      <c r="AO55" s="5">
        <v>7.2749386625648978E-4</v>
      </c>
      <c r="AP55" s="5">
        <v>2.0032164930031968E-3</v>
      </c>
      <c r="AQ55" s="5">
        <v>4.7706024665765043E-4</v>
      </c>
      <c r="AR55" s="5">
        <v>3.0166971386226026E-3</v>
      </c>
      <c r="AS55" s="5"/>
      <c r="AT55" s="5"/>
      <c r="AU55" s="5"/>
      <c r="AV55" s="5"/>
      <c r="AW55" s="5"/>
      <c r="AX55" s="5"/>
      <c r="AY55" s="5"/>
      <c r="AZ55" s="5"/>
      <c r="BA55" s="5"/>
      <c r="BB55" s="5"/>
    </row>
    <row r="56" spans="1:54" x14ac:dyDescent="0.25">
      <c r="A56" s="5">
        <v>16490</v>
      </c>
      <c r="B56" s="5"/>
      <c r="C56" s="5">
        <v>-3.0332643086201232</v>
      </c>
      <c r="D56" s="5">
        <v>-0.12562335362572927</v>
      </c>
      <c r="E56" s="5">
        <v>-2.8208039682315712E-2</v>
      </c>
      <c r="F56" s="5">
        <v>-0.15098580929330657</v>
      </c>
      <c r="G56" s="5">
        <v>-1.2970765203811383E-2</v>
      </c>
      <c r="H56" s="5">
        <v>-1.2140659537224936</v>
      </c>
      <c r="I56" s="5">
        <v>-6.8930387463951817E-2</v>
      </c>
      <c r="J56" s="5">
        <v>-0.18128475516880108</v>
      </c>
      <c r="K56" s="5">
        <v>-4.3550170882653838E-2</v>
      </c>
      <c r="L56" s="5">
        <v>-0.29578830194549893</v>
      </c>
      <c r="M56" s="5">
        <v>-6.3655471150427162E-2</v>
      </c>
      <c r="N56" s="5">
        <v>-3.0753793268501028</v>
      </c>
      <c r="O56" s="5">
        <v>-7.4711737275136691E-2</v>
      </c>
      <c r="P56" s="5">
        <v>-0.95960075413301349</v>
      </c>
      <c r="Q56" s="5">
        <v>-6.2778783048991843E-2</v>
      </c>
      <c r="R56" s="5">
        <v>-0.31807748593757956</v>
      </c>
      <c r="S56" s="5">
        <v>-0.12439711387601123</v>
      </c>
      <c r="T56" s="5">
        <v>-0.4384320920115079</v>
      </c>
      <c r="U56" s="5">
        <v>3.9848629972114656E-2</v>
      </c>
      <c r="V56" s="5">
        <v>-1.0917403999398098E-2</v>
      </c>
      <c r="W56" s="5">
        <v>-2.4108501676923435E-2</v>
      </c>
      <c r="X56" s="5">
        <v>-2.8858257136752351E-3</v>
      </c>
      <c r="Y56" s="5">
        <v>2.4619503721958237E-2</v>
      </c>
      <c r="Z56" s="5">
        <v>0.13940831675167586</v>
      </c>
      <c r="AA56" s="5">
        <v>8.3245697975454933E-2</v>
      </c>
      <c r="AB56" s="5">
        <v>5.5485286399307686E-2</v>
      </c>
      <c r="AC56" s="5">
        <v>-4.3600296895586449E-2</v>
      </c>
      <c r="AD56" s="5">
        <v>0.61471739470503239</v>
      </c>
      <c r="AE56" s="5">
        <v>2.8523267955346682E-2</v>
      </c>
      <c r="AF56" s="5">
        <v>6.9070447502393856E-2</v>
      </c>
      <c r="AG56" s="5">
        <v>9.2234542165643401E-3</v>
      </c>
      <c r="AH56" s="5">
        <v>2.7080399869562427E-2</v>
      </c>
      <c r="AI56" s="5">
        <v>4.5891156941137799E-3</v>
      </c>
      <c r="AJ56" s="5">
        <v>2.1062275219184183E-2</v>
      </c>
      <c r="AK56" s="5">
        <v>7.9857209765197418E-2</v>
      </c>
      <c r="AL56" s="5">
        <v>3.6543811257024522E-2</v>
      </c>
      <c r="AM56" s="5">
        <v>1.7413591812492843E-3</v>
      </c>
      <c r="AN56" s="5">
        <v>1.1769160613493156E-2</v>
      </c>
      <c r="AO56" s="5">
        <v>7.7255584927005193E-4</v>
      </c>
      <c r="AP56" s="5">
        <v>2.1320093398767906E-3</v>
      </c>
      <c r="AQ56" s="5">
        <v>5.0885998059061713E-4</v>
      </c>
      <c r="AR56" s="5">
        <v>3.2249563472588768E-3</v>
      </c>
      <c r="AS56" s="5"/>
      <c r="AT56" s="5"/>
      <c r="AU56" s="5"/>
      <c r="AV56" s="5"/>
      <c r="AW56" s="5"/>
      <c r="AX56" s="5"/>
      <c r="AY56" s="5"/>
      <c r="AZ56" s="5"/>
      <c r="BA56" s="5"/>
      <c r="BB56" s="5"/>
    </row>
    <row r="57" spans="1:54" x14ac:dyDescent="0.25">
      <c r="A57" s="5">
        <v>16480</v>
      </c>
      <c r="B57" s="5"/>
      <c r="C57" s="5">
        <v>-3.0156160072185716</v>
      </c>
      <c r="D57" s="5">
        <v>-0.12345512273525301</v>
      </c>
      <c r="E57" s="5">
        <v>-2.7775899172871106E-2</v>
      </c>
      <c r="F57" s="5">
        <v>-0.14896710269463537</v>
      </c>
      <c r="G57" s="5">
        <v>-1.2822756696817855E-2</v>
      </c>
      <c r="H57" s="5">
        <v>-1.2026027949342222</v>
      </c>
      <c r="I57" s="5">
        <v>-6.8415947887896081E-2</v>
      </c>
      <c r="J57" s="5">
        <v>-0.18029231043460006</v>
      </c>
      <c r="K57" s="5">
        <v>-4.3398795983369945E-2</v>
      </c>
      <c r="L57" s="5">
        <v>-0.29535432293124403</v>
      </c>
      <c r="M57" s="5">
        <v>-6.369058421588944E-2</v>
      </c>
      <c r="N57" s="5">
        <v>-3.0833157286895458</v>
      </c>
      <c r="O57" s="5">
        <v>-7.5056900333653462E-2</v>
      </c>
      <c r="P57" s="5">
        <v>-0.96600091815589251</v>
      </c>
      <c r="Q57" s="5">
        <v>-6.332682621661502E-2</v>
      </c>
      <c r="R57" s="5">
        <v>-0.32151286168895898</v>
      </c>
      <c r="S57" s="5">
        <v>-0.12599956687391031</v>
      </c>
      <c r="T57" s="5">
        <v>-0.44499708222905526</v>
      </c>
      <c r="U57" s="5">
        <v>4.0529110470841581E-2</v>
      </c>
      <c r="V57" s="5">
        <v>-1.1126913093810194E-2</v>
      </c>
      <c r="W57" s="5">
        <v>-2.4622376958848592E-2</v>
      </c>
      <c r="X57" s="5">
        <v>-2.9535009705021356E-3</v>
      </c>
      <c r="Y57" s="5">
        <v>2.5249711269234039E-2</v>
      </c>
      <c r="Z57" s="5">
        <v>0.1432777543607609</v>
      </c>
      <c r="AA57" s="5">
        <v>8.5736888341509249E-2</v>
      </c>
      <c r="AB57" s="5">
        <v>5.7266742547203563E-2</v>
      </c>
      <c r="AC57" s="5">
        <v>-4.5095762682471105E-2</v>
      </c>
      <c r="AD57" s="5">
        <v>0.6371568615290002</v>
      </c>
      <c r="AE57" s="5">
        <v>2.9627681337945265E-2</v>
      </c>
      <c r="AF57" s="5">
        <v>7.1898717260013456E-2</v>
      </c>
      <c r="AG57" s="5">
        <v>9.6217915797084004E-3</v>
      </c>
      <c r="AH57" s="5">
        <v>2.8310914922030313E-2</v>
      </c>
      <c r="AI57" s="5">
        <v>4.8080319737033757E-3</v>
      </c>
      <c r="AJ57" s="5">
        <v>2.2114961003257973E-2</v>
      </c>
      <c r="AK57" s="5">
        <v>8.403121549241073E-2</v>
      </c>
      <c r="AL57" s="5">
        <v>3.8537989804605911E-2</v>
      </c>
      <c r="AM57" s="5">
        <v>1.8404134069195627E-3</v>
      </c>
      <c r="AN57" s="5">
        <v>1.2466009505653903E-2</v>
      </c>
      <c r="AO57" s="5">
        <v>8.2010589045063208E-4</v>
      </c>
      <c r="AP57" s="5">
        <v>2.2682472785936231E-3</v>
      </c>
      <c r="AQ57" s="5">
        <v>5.4258031108809167E-4</v>
      </c>
      <c r="AR57" s="5">
        <v>3.4463328579886444E-3</v>
      </c>
      <c r="AS57" s="5"/>
      <c r="AT57" s="5"/>
      <c r="AU57" s="5"/>
      <c r="AV57" s="5"/>
      <c r="AW57" s="5"/>
      <c r="AX57" s="5"/>
      <c r="AY57" s="5"/>
      <c r="AZ57" s="5"/>
      <c r="BA57" s="5"/>
      <c r="BB57" s="5"/>
    </row>
    <row r="58" spans="1:54" x14ac:dyDescent="0.25">
      <c r="A58" s="5">
        <v>16470</v>
      </c>
      <c r="B58" s="5"/>
      <c r="C58" s="5">
        <v>-2.9960887458587497</v>
      </c>
      <c r="D58" s="5">
        <v>-0.1212737225452523</v>
      </c>
      <c r="E58" s="5">
        <v>-2.733900651829288E-2</v>
      </c>
      <c r="F58" s="5">
        <v>-0.1469144497764901</v>
      </c>
      <c r="G58" s="5">
        <v>-1.2671196644210292E-2</v>
      </c>
      <c r="H58" s="5">
        <v>-1.1907568450230943</v>
      </c>
      <c r="I58" s="5">
        <v>-6.7877439677572426E-2</v>
      </c>
      <c r="J58" s="5">
        <v>-0.17923182505785798</v>
      </c>
      <c r="K58" s="5">
        <v>-4.323027824719837E-2</v>
      </c>
      <c r="L58" s="5">
        <v>-0.29480085067418543</v>
      </c>
      <c r="M58" s="5">
        <v>-6.3699837386627559E-2</v>
      </c>
      <c r="N58" s="5">
        <v>-3.0900210331071278</v>
      </c>
      <c r="O58" s="5">
        <v>-7.5373221946216082E-2</v>
      </c>
      <c r="P58" s="5">
        <v>-0.97205245229663595</v>
      </c>
      <c r="Q58" s="5">
        <v>-6.3854027393214052E-2</v>
      </c>
      <c r="R58" s="5">
        <v>-0.32485537265418735</v>
      </c>
      <c r="S58" s="5">
        <v>-0.12757178261822691</v>
      </c>
      <c r="T58" s="5">
        <v>-0.45148087604377507</v>
      </c>
      <c r="U58" s="5">
        <v>4.1204880886933998E-2</v>
      </c>
      <c r="V58" s="5">
        <v>-1.1335964345589526E-2</v>
      </c>
      <c r="W58" s="5">
        <v>-2.5137306557422044E-2</v>
      </c>
      <c r="X58" s="5">
        <v>-3.0215772197049904E-3</v>
      </c>
      <c r="Y58" s="5">
        <v>2.5885922788611605E-2</v>
      </c>
      <c r="Z58" s="5">
        <v>0.14719718879044763</v>
      </c>
      <c r="AA58" s="5">
        <v>8.8268319670587819E-2</v>
      </c>
      <c r="AB58" s="5">
        <v>5.9082506183004757E-2</v>
      </c>
      <c r="AC58" s="5">
        <v>-4.6624519186111331E-2</v>
      </c>
      <c r="AD58" s="5">
        <v>0.66016140033032955</v>
      </c>
      <c r="AE58" s="5">
        <v>3.0763058569923944E-2</v>
      </c>
      <c r="AF58" s="5">
        <v>7.4814201287211918E-2</v>
      </c>
      <c r="AG58" s="5">
        <v>1.0033510048214987E-2</v>
      </c>
      <c r="AH58" s="5">
        <v>2.9586112246674307E-2</v>
      </c>
      <c r="AI58" s="5">
        <v>5.0354863372220719E-3</v>
      </c>
      <c r="AJ58" s="5">
        <v>2.3211509196953539E-2</v>
      </c>
      <c r="AK58" s="5">
        <v>8.839018438423514E-2</v>
      </c>
      <c r="AL58" s="5">
        <v>4.0625781851412926E-2</v>
      </c>
      <c r="AM58" s="5">
        <v>1.944376890164282E-3</v>
      </c>
      <c r="AN58" s="5">
        <v>1.319921282198056E-2</v>
      </c>
      <c r="AO58" s="5">
        <v>8.7026030111525597E-4</v>
      </c>
      <c r="AP58" s="5">
        <v>2.4123008659952235E-3</v>
      </c>
      <c r="AQ58" s="5">
        <v>5.783225510861223E-4</v>
      </c>
      <c r="AR58" s="5">
        <v>3.681557199386374E-3</v>
      </c>
      <c r="AS58" s="5"/>
      <c r="AT58" s="5"/>
      <c r="AU58" s="5"/>
      <c r="AV58" s="5"/>
      <c r="AW58" s="5"/>
      <c r="AX58" s="5"/>
      <c r="AY58" s="5"/>
      <c r="AZ58" s="5"/>
      <c r="BA58" s="5"/>
      <c r="BB58" s="5"/>
    </row>
    <row r="59" spans="1:54" x14ac:dyDescent="0.25">
      <c r="A59" s="5">
        <v>16460</v>
      </c>
      <c r="B59" s="5"/>
      <c r="C59" s="5">
        <v>-2.9746686864859284</v>
      </c>
      <c r="D59" s="5">
        <v>-0.11908109923395291</v>
      </c>
      <c r="E59" s="5">
        <v>-2.6897776701890252E-2</v>
      </c>
      <c r="F59" s="5">
        <v>-0.14482989992439546</v>
      </c>
      <c r="G59" s="5">
        <v>-1.2516242216056928E-2</v>
      </c>
      <c r="H59" s="5">
        <v>-1.1785407108759502</v>
      </c>
      <c r="I59" s="5">
        <v>-6.7315442936076872E-2</v>
      </c>
      <c r="J59" s="5">
        <v>-0.17810443315199914</v>
      </c>
      <c r="K59" s="5">
        <v>-4.3044789671692507E-2</v>
      </c>
      <c r="L59" s="5">
        <v>-0.29412834136281979</v>
      </c>
      <c r="M59" s="5">
        <v>-6.3683172240528149E-2</v>
      </c>
      <c r="N59" s="5">
        <v>-3.0954848401288926</v>
      </c>
      <c r="O59" s="5">
        <v>-7.5660268873155023E-2</v>
      </c>
      <c r="P59" s="5">
        <v>-0.97774756746244296</v>
      </c>
      <c r="Q59" s="5">
        <v>-6.4359741053891112E-2</v>
      </c>
      <c r="R59" s="5">
        <v>-0.32810112556677218</v>
      </c>
      <c r="S59" s="5">
        <v>-0.12911202796567486</v>
      </c>
      <c r="T59" s="5">
        <v>-0.45787676509066377</v>
      </c>
      <c r="U59" s="5">
        <v>4.1875292291495655E-2</v>
      </c>
      <c r="V59" s="5">
        <v>-1.1544374100896726E-2</v>
      </c>
      <c r="W59" s="5">
        <v>-2.5652884282923755E-2</v>
      </c>
      <c r="X59" s="5">
        <v>-3.0900074292906812E-3</v>
      </c>
      <c r="Y59" s="5">
        <v>2.6527766486410188E-2</v>
      </c>
      <c r="Z59" s="5">
        <v>0.15116478119951521</v>
      </c>
      <c r="AA59" s="5">
        <v>9.0839118579098113E-2</v>
      </c>
      <c r="AB59" s="5">
        <v>6.0932192724649323E-2</v>
      </c>
      <c r="AC59" s="5">
        <v>-4.818646034024178E-2</v>
      </c>
      <c r="AD59" s="5">
        <v>0.68373290609653736</v>
      </c>
      <c r="AE59" s="5">
        <v>3.1929676210584193E-2</v>
      </c>
      <c r="AF59" s="5">
        <v>7.7818107647614626E-2</v>
      </c>
      <c r="AG59" s="5">
        <v>1.0458854519862849E-2</v>
      </c>
      <c r="AH59" s="5">
        <v>3.0906992955290136E-2</v>
      </c>
      <c r="AI59" s="5">
        <v>5.2717028739537753E-3</v>
      </c>
      <c r="AJ59" s="5">
        <v>2.4353230557505337E-2</v>
      </c>
      <c r="AK59" s="5">
        <v>9.2940286992637303E-2</v>
      </c>
      <c r="AL59" s="5">
        <v>4.2810624033665617E-2</v>
      </c>
      <c r="AM59" s="5">
        <v>2.0534457939347323E-3</v>
      </c>
      <c r="AN59" s="5">
        <v>1.3970338189072035E-2</v>
      </c>
      <c r="AO59" s="5">
        <v>9.2313944131573104E-4</v>
      </c>
      <c r="AP59" s="5">
        <v>2.5645550372933898E-3</v>
      </c>
      <c r="AQ59" s="5">
        <v>6.161923292758182E-4</v>
      </c>
      <c r="AR59" s="5">
        <v>3.9313936786382854E-3</v>
      </c>
      <c r="AS59" s="5"/>
      <c r="AT59" s="5"/>
      <c r="AU59" s="5"/>
      <c r="AV59" s="5"/>
      <c r="AW59" s="5"/>
      <c r="AX59" s="5"/>
      <c r="AY59" s="5"/>
      <c r="AZ59" s="5"/>
      <c r="BA59" s="5"/>
      <c r="BB59" s="5"/>
    </row>
    <row r="60" spans="1:54" x14ac:dyDescent="0.25">
      <c r="A60" s="5">
        <v>16450</v>
      </c>
      <c r="B60" s="5"/>
      <c r="C60" s="5">
        <v>-2.9513436534277218</v>
      </c>
      <c r="D60" s="5">
        <v>-0.11687918283656309</v>
      </c>
      <c r="E60" s="5">
        <v>-2.6452624409845055E-2</v>
      </c>
      <c r="F60" s="5">
        <v>-0.14271551771928531</v>
      </c>
      <c r="G60" s="5">
        <v>-1.235805320619188E-2</v>
      </c>
      <c r="H60" s="5">
        <v>-1.1659673538020721</v>
      </c>
      <c r="I60" s="5">
        <v>-6.6730563092418149E-2</v>
      </c>
      <c r="J60" s="5">
        <v>-0.17691134621545379</v>
      </c>
      <c r="K60" s="5">
        <v>-4.2842522669210417E-2</v>
      </c>
      <c r="L60" s="5">
        <v>-0.29333739668566222</v>
      </c>
      <c r="M60" s="5">
        <v>-6.3640561894267811E-2</v>
      </c>
      <c r="N60" s="5">
        <v>-3.0996982228238492</v>
      </c>
      <c r="O60" s="5">
        <v>-7.5917640928137423E-2</v>
      </c>
      <c r="P60" s="5">
        <v>-0.98307884509046151</v>
      </c>
      <c r="Q60" s="5">
        <v>-6.484334119462272E-2</v>
      </c>
      <c r="R60" s="5">
        <v>-0.33124629654715965</v>
      </c>
      <c r="S60" s="5">
        <v>-0.1306185833933631</v>
      </c>
      <c r="T60" s="5">
        <v>-0.46417803542262065</v>
      </c>
      <c r="U60" s="5">
        <v>4.2539689949478925E-2</v>
      </c>
      <c r="V60" s="5">
        <v>-1.1751955583028034E-2</v>
      </c>
      <c r="W60" s="5">
        <v>-2.616869358440168E-2</v>
      </c>
      <c r="X60" s="5">
        <v>-3.1587429157036938E-3</v>
      </c>
      <c r="Y60" s="5">
        <v>2.7174853128975478E-2</v>
      </c>
      <c r="Z60" s="5">
        <v>0.15517857674669217</v>
      </c>
      <c r="AA60" s="5">
        <v>9.3448333699610045E-2</v>
      </c>
      <c r="AB60" s="5">
        <v>6.2815361266381084E-2</v>
      </c>
      <c r="AC60" s="5">
        <v>-4.9781433910696504E-2</v>
      </c>
      <c r="AD60" s="5">
        <v>0.70787262273212725</v>
      </c>
      <c r="AE60" s="5">
        <v>3.3127782122094926E-2</v>
      </c>
      <c r="AF60" s="5">
        <v>8.0911583001809381E-2</v>
      </c>
      <c r="AG60" s="5">
        <v>1.0898063470993886E-2</v>
      </c>
      <c r="AH60" s="5">
        <v>3.2274546917671919E-2</v>
      </c>
      <c r="AI60" s="5">
        <v>5.5169055256410792E-3</v>
      </c>
      <c r="AJ60" s="5">
        <v>2.5541445687176097E-2</v>
      </c>
      <c r="AK60" s="5">
        <v>9.7687781662575052E-2</v>
      </c>
      <c r="AL60" s="5">
        <v>4.5096021713179647E-2</v>
      </c>
      <c r="AM60" s="5">
        <v>2.1678212080911102E-3</v>
      </c>
      <c r="AN60" s="5">
        <v>1.4780999897083601E-2</v>
      </c>
      <c r="AO60" s="5">
        <v>9.7886777182995457E-4</v>
      </c>
      <c r="AP60" s="5">
        <v>2.7254093974347286E-3</v>
      </c>
      <c r="AQ60" s="5">
        <v>6.5629970474590698E-4</v>
      </c>
      <c r="AR60" s="5">
        <v>4.196641465979401E-3</v>
      </c>
      <c r="AS60" s="5"/>
      <c r="AT60" s="5"/>
      <c r="AU60" s="5"/>
      <c r="AV60" s="5"/>
      <c r="AW60" s="5"/>
      <c r="AX60" s="5"/>
      <c r="AY60" s="5"/>
      <c r="AZ60" s="5"/>
      <c r="BA60" s="5"/>
      <c r="BB60" s="5"/>
    </row>
    <row r="61" spans="1:54" x14ac:dyDescent="0.25">
      <c r="A61" s="5">
        <v>16440</v>
      </c>
      <c r="B61" s="5"/>
      <c r="C61" s="5">
        <v>-2.9261031701921976</v>
      </c>
      <c r="D61" s="5">
        <v>-0.11466988439871266</v>
      </c>
      <c r="E61" s="5">
        <v>-2.6003963371408267E-2</v>
      </c>
      <c r="F61" s="5">
        <v>-0.14057337946485671</v>
      </c>
      <c r="G61" s="5">
        <v>-1.2196791752631117E-2</v>
      </c>
      <c r="H61" s="5">
        <v>-1.1530500662828791</v>
      </c>
      <c r="I61" s="5">
        <v>-6.6123429805062556E-2</v>
      </c>
      <c r="J61" s="5">
        <v>-0.1756538509627395</v>
      </c>
      <c r="K61" s="5">
        <v>-4.2623689740987694E-2</v>
      </c>
      <c r="L61" s="5">
        <v>-0.29242876304939808</v>
      </c>
      <c r="M61" s="5">
        <v>-6.3572011154019906E-2</v>
      </c>
      <c r="N61" s="5">
        <v>-3.1026537499033933</v>
      </c>
      <c r="O61" s="5">
        <v>-7.6144971881716234E-2</v>
      </c>
      <c r="P61" s="5">
        <v>-0.98803925288131667</v>
      </c>
      <c r="Q61" s="5">
        <v>-6.5304222590977096E-2</v>
      </c>
      <c r="R61" s="5">
        <v>-0.33428713837360252</v>
      </c>
      <c r="S61" s="5">
        <v>-0.13208974606362719</v>
      </c>
      <c r="T61" s="5">
        <v>-0.47037797856746605</v>
      </c>
      <c r="U61" s="5">
        <v>4.3197414294466656E-2</v>
      </c>
      <c r="V61" s="5">
        <v>-1.1958519135364321E-2</v>
      </c>
      <c r="W61" s="5">
        <v>-2.6684307996117769E-2</v>
      </c>
      <c r="X61" s="5">
        <v>-3.2277333819933597E-3</v>
      </c>
      <c r="Y61" s="5">
        <v>2.7826776200192988E-2</v>
      </c>
      <c r="Z61" s="5">
        <v>0.15923650432809067</v>
      </c>
      <c r="AA61" s="5">
        <v>9.6094934726252287E-2</v>
      </c>
      <c r="AB61" s="5">
        <v>6.4731513351219322E-2</v>
      </c>
      <c r="AC61" s="5">
        <v>-5.1409240033333838E-2</v>
      </c>
      <c r="AD61" s="5">
        <v>0.73258111522430469</v>
      </c>
      <c r="AE61" s="5">
        <v>3.4357593848411354E-2</v>
      </c>
      <c r="AF61" s="5">
        <v>8.4095707942054121E-2</v>
      </c>
      <c r="AG61" s="5">
        <v>1.1351368249774925E-2</v>
      </c>
      <c r="AH61" s="5">
        <v>3.3689750510189534E-2</v>
      </c>
      <c r="AI61" s="5">
        <v>5.7713176918773989E-3</v>
      </c>
      <c r="AJ61" s="5">
        <v>2.6777483266243535E-2</v>
      </c>
      <c r="AK61" s="5">
        <v>0.10263900851185499</v>
      </c>
      <c r="AL61" s="5">
        <v>4.7485546829401301E-2</v>
      </c>
      <c r="AM61" s="5">
        <v>2.2877090934100607E-3</v>
      </c>
      <c r="AN61" s="5">
        <v>1.5632858977968029E-2</v>
      </c>
      <c r="AO61" s="5">
        <v>1.0375739005648095E-3</v>
      </c>
      <c r="AP61" s="5">
        <v>2.8952785000081771E-3</v>
      </c>
      <c r="AQ61" s="5">
        <v>6.9875927992569045E-4</v>
      </c>
      <c r="AR61" s="5">
        <v>4.4781356809988479E-3</v>
      </c>
      <c r="AS61" s="5"/>
      <c r="AT61" s="5"/>
      <c r="AU61" s="5"/>
      <c r="AV61" s="5"/>
      <c r="AW61" s="5"/>
      <c r="AX61" s="5"/>
      <c r="AY61" s="5"/>
      <c r="AZ61" s="5"/>
      <c r="BA61" s="5"/>
      <c r="BB61" s="5"/>
    </row>
    <row r="62" spans="1:54" x14ac:dyDescent="0.25">
      <c r="A62" s="5">
        <v>16430</v>
      </c>
      <c r="B62" s="5"/>
      <c r="C62" s="5">
        <v>-2.8989384942388194</v>
      </c>
      <c r="D62" s="5">
        <v>-0.11245509320712765</v>
      </c>
      <c r="E62" s="5">
        <v>-2.5552205708835811E-2</v>
      </c>
      <c r="F62" s="5">
        <v>-0.13840556972576568</v>
      </c>
      <c r="G62" s="5">
        <v>-1.2032622055487703E-2</v>
      </c>
      <c r="H62" s="5">
        <v>-1.1398024481918547</v>
      </c>
      <c r="I62" s="5">
        <v>-6.5494695820820611E-2</v>
      </c>
      <c r="J62" s="5">
        <v>-0.17433330700730423</v>
      </c>
      <c r="K62" s="5">
        <v>-4.2388523110364992E-2</v>
      </c>
      <c r="L62" s="5">
        <v>-0.29140333050054568</v>
      </c>
      <c r="M62" s="5">
        <v>-6.3477556602046487E-2</v>
      </c>
      <c r="N62" s="5">
        <v>-3.1043455053965303</v>
      </c>
      <c r="O62" s="5">
        <v>-7.6341930302561312E-2</v>
      </c>
      <c r="P62" s="5">
        <v>-0.99262215989886438</v>
      </c>
      <c r="Q62" s="5">
        <v>-6.5741802029457827E-2</v>
      </c>
      <c r="R62" s="5">
        <v>-0.33721998769914541</v>
      </c>
      <c r="S62" s="5">
        <v>-0.13352383290479758</v>
      </c>
      <c r="T62" s="5">
        <v>-0.47646990277917595</v>
      </c>
      <c r="U62" s="5">
        <v>4.3847801933716138E-2</v>
      </c>
      <c r="V62" s="5">
        <v>-1.2163872475887762E-2</v>
      </c>
      <c r="W62" s="5">
        <v>-2.7199291615919208E-2</v>
      </c>
      <c r="X62" s="5">
        <v>-3.2969269604065086E-3</v>
      </c>
      <c r="Y62" s="5">
        <v>2.8483112100022034E-2</v>
      </c>
      <c r="Z62" s="5">
        <v>0.16333637655192831</v>
      </c>
      <c r="AA62" s="5">
        <v>9.8777811595177817E-2</v>
      </c>
      <c r="AB62" s="5">
        <v>6.6680091821655685E-2</v>
      </c>
      <c r="AC62" s="5">
        <v>-5.3069629797757943E-2</v>
      </c>
      <c r="AD62" s="5">
        <v>0.75785824213766317</v>
      </c>
      <c r="AE62" s="5">
        <v>3.5619296990232398E-2</v>
      </c>
      <c r="AF62" s="5">
        <v>8.7371492260182856E-2</v>
      </c>
      <c r="AG62" s="5">
        <v>1.1818992351607119E-2</v>
      </c>
      <c r="AH62" s="5">
        <v>3.5153564282655356E-2</v>
      </c>
      <c r="AI62" s="5">
        <v>6.0351618163494453E-3</v>
      </c>
      <c r="AJ62" s="5">
        <v>2.8062678173421524E-2</v>
      </c>
      <c r="AK62" s="5">
        <v>0.10780038289547818</v>
      </c>
      <c r="AL62" s="5">
        <v>4.9982835480792347E-2</v>
      </c>
      <c r="AM62" s="5">
        <v>2.4133202115398139E-3</v>
      </c>
      <c r="AN62" s="5">
        <v>1.6527623186156561E-2</v>
      </c>
      <c r="AO62" s="5">
        <v>1.0993906228759075E-3</v>
      </c>
      <c r="AP62" s="5">
        <v>3.0745921120986859E-3</v>
      </c>
      <c r="AQ62" s="5">
        <v>7.4369031140727581E-4</v>
      </c>
      <c r="AR62" s="5">
        <v>4.7767484780583177E-3</v>
      </c>
      <c r="AS62" s="5"/>
      <c r="AT62" s="5"/>
      <c r="AU62" s="5"/>
      <c r="AV62" s="5"/>
      <c r="AW62" s="5"/>
      <c r="AX62" s="5"/>
      <c r="AY62" s="5"/>
      <c r="AZ62" s="5"/>
      <c r="BA62" s="5"/>
      <c r="BB62" s="5"/>
    </row>
    <row r="63" spans="1:54" x14ac:dyDescent="0.25">
      <c r="A63" s="5">
        <v>16420</v>
      </c>
      <c r="B63" s="5"/>
      <c r="C63" s="5">
        <v>-2.8698426496415559</v>
      </c>
      <c r="D63" s="5">
        <v>-0.11023667410316973</v>
      </c>
      <c r="E63" s="5">
        <v>-2.5097761298519195E-2</v>
      </c>
      <c r="F63" s="5">
        <v>-0.13621417788490803</v>
      </c>
      <c r="G63" s="5">
        <v>-1.1865710093086687E-2</v>
      </c>
      <c r="H63" s="5">
        <v>-1.1262383825451177</v>
      </c>
      <c r="I63" s="5">
        <v>-6.4845035791993286E-2</v>
      </c>
      <c r="J63" s="5">
        <v>-0.17295114440195741</v>
      </c>
      <c r="K63" s="5">
        <v>-4.2137274316033937E-2</v>
      </c>
      <c r="L63" s="5">
        <v>-0.29026213135244439</v>
      </c>
      <c r="M63" s="5">
        <v>-6.3357266618654207E-2</v>
      </c>
      <c r="N63" s="5">
        <v>-3.1047691053324691</v>
      </c>
      <c r="O63" s="5">
        <v>-7.6508220333742355E-2</v>
      </c>
      <c r="P63" s="5">
        <v>-0.99682135099181957</v>
      </c>
      <c r="Q63" s="5">
        <v>-6.6155519508064808E-2</v>
      </c>
      <c r="R63" s="5">
        <v>-0.34004127219597013</v>
      </c>
      <c r="S63" s="5">
        <v>-0.13491918370051154</v>
      </c>
      <c r="T63" s="5">
        <v>-0.48244714445901576</v>
      </c>
      <c r="U63" s="5">
        <v>4.4490186681595253E-2</v>
      </c>
      <c r="V63" s="5">
        <v>-1.2367820962900311E-2</v>
      </c>
      <c r="W63" s="5">
        <v>-2.7713199615152638E-2</v>
      </c>
      <c r="X63" s="5">
        <v>-3.3662702594205243E-3</v>
      </c>
      <c r="Y63" s="5">
        <v>2.9143420384777831E-2</v>
      </c>
      <c r="Z63" s="5">
        <v>0.16747588995828261</v>
      </c>
      <c r="AA63" s="5">
        <v>0.10149577380682324</v>
      </c>
      <c r="AB63" s="5">
        <v>6.8660479754370785E-2</v>
      </c>
      <c r="AC63" s="5">
        <v>-5.4762303882251583E-2</v>
      </c>
      <c r="AD63" s="5">
        <v>0.78370312852213309</v>
      </c>
      <c r="AE63" s="5">
        <v>3.6913043580007736E-2</v>
      </c>
      <c r="AF63" s="5">
        <v>9.0739870157873714E-2</v>
      </c>
      <c r="AG63" s="5">
        <v>1.2301150677706815E-2</v>
      </c>
      <c r="AH63" s="5">
        <v>3.6666930545440804E-2</v>
      </c>
      <c r="AI63" s="5">
        <v>6.3086589540032236E-3</v>
      </c>
      <c r="AJ63" s="5">
        <v>2.9398369492466041E-2</v>
      </c>
      <c r="AK63" s="5">
        <v>0.11317838834221565</v>
      </c>
      <c r="AL63" s="5">
        <v>5.2591585225887381E-2</v>
      </c>
      <c r="AM63" s="5">
        <v>2.5448700402222798E-3</v>
      </c>
      <c r="AN63" s="5">
        <v>1.7467046875497418E-2</v>
      </c>
      <c r="AO63" s="5">
        <v>1.1644549552947661E-3</v>
      </c>
      <c r="AP63" s="5">
        <v>3.2637954634208931E-3</v>
      </c>
      <c r="AQ63" s="5">
        <v>7.9121681820229234E-4</v>
      </c>
      <c r="AR63" s="5">
        <v>5.093390127868201E-3</v>
      </c>
      <c r="AS63" s="5"/>
      <c r="AT63" s="5"/>
      <c r="AU63" s="5"/>
      <c r="AV63" s="5"/>
      <c r="AW63" s="5"/>
      <c r="AX63" s="5"/>
      <c r="AY63" s="5"/>
      <c r="AZ63" s="5"/>
      <c r="BA63" s="5"/>
      <c r="BB63" s="5"/>
    </row>
    <row r="64" spans="1:54" x14ac:dyDescent="0.25">
      <c r="A64" s="5">
        <v>16410</v>
      </c>
      <c r="B64" s="5"/>
      <c r="C64" s="5">
        <v>-2.8388104575673014</v>
      </c>
      <c r="D64" s="5">
        <v>-0.10801646488456917</v>
      </c>
      <c r="E64" s="5">
        <v>-2.4641037144717968E-2</v>
      </c>
      <c r="F64" s="5">
        <v>-0.13400129472791159</v>
      </c>
      <c r="G64" s="5">
        <v>-1.1696223336979329E-2</v>
      </c>
      <c r="H64" s="5">
        <v>-1.1123720108441029</v>
      </c>
      <c r="I64" s="5">
        <v>-6.4175145054805052E-2</v>
      </c>
      <c r="J64" s="5">
        <v>-0.17150886104312318</v>
      </c>
      <c r="K64" s="5">
        <v>-4.1870213766282013E-2</v>
      </c>
      <c r="L64" s="5">
        <v>-0.28900633852022989</v>
      </c>
      <c r="M64" s="5">
        <v>-6.3211241339176022E-2</v>
      </c>
      <c r="N64" s="5">
        <v>-3.1039217113702207</v>
      </c>
      <c r="O64" s="5">
        <v>-7.6643582401596105E-2</v>
      </c>
      <c r="P64" s="5">
        <v>-1.0006310404944674</v>
      </c>
      <c r="Q64" s="5">
        <v>-6.6544839402704919E-2</v>
      </c>
      <c r="R64" s="5">
        <v>-0.34274751760826644</v>
      </c>
      <c r="S64" s="5">
        <v>-0.13627416418000432</v>
      </c>
      <c r="T64" s="5">
        <v>-0.48830307972120812</v>
      </c>
      <c r="U64" s="5">
        <v>4.5123900619418164E-2</v>
      </c>
      <c r="V64" s="5">
        <v>-1.2570167871533996E-2</v>
      </c>
      <c r="W64" s="5">
        <v>-2.822557877963644E-2</v>
      </c>
      <c r="X64" s="5">
        <v>-3.4357084152206786E-3</v>
      </c>
      <c r="Y64" s="5">
        <v>2.9807244049789565E-2</v>
      </c>
      <c r="Z64" s="5">
        <v>0.17165262549106444</v>
      </c>
      <c r="AA64" s="5">
        <v>0.10424754989651079</v>
      </c>
      <c r="AB64" s="5">
        <v>7.0671999484728076E-2</v>
      </c>
      <c r="AC64" s="5">
        <v>-5.6486911245360941E-2</v>
      </c>
      <c r="AD64" s="5">
        <v>0.81011413932021248</v>
      </c>
      <c r="AE64" s="5">
        <v>3.8238950461181226E-2</v>
      </c>
      <c r="AF64" s="5">
        <v>9.4201695409038E-2</v>
      </c>
      <c r="AG64" s="5">
        <v>1.2798048777976162E-2</v>
      </c>
      <c r="AH64" s="5">
        <v>3.8230770879140528E-2</v>
      </c>
      <c r="AI64" s="5">
        <v>6.5920283192723679E-3</v>
      </c>
      <c r="AJ64" s="5">
        <v>3.0785898404002626E-2</v>
      </c>
      <c r="AK64" s="5">
        <v>0.11877956895208971</v>
      </c>
      <c r="AL64" s="5">
        <v>5.5315552094620926E-2</v>
      </c>
      <c r="AM64" s="5">
        <v>2.6825786731054279E-3</v>
      </c>
      <c r="AN64" s="5">
        <v>1.845293076619715E-2</v>
      </c>
      <c r="AO64" s="5">
        <v>1.2329081621407943E-3</v>
      </c>
      <c r="AP64" s="5">
        <v>3.4633494780020486E-3</v>
      </c>
      <c r="AQ64" s="5">
        <v>8.4146768696429961E-4</v>
      </c>
      <c r="AR64" s="5">
        <v>5.4290100920592037E-3</v>
      </c>
      <c r="AS64" s="5"/>
      <c r="AT64" s="5"/>
      <c r="AU64" s="5"/>
      <c r="AV64" s="5"/>
      <c r="AW64" s="5"/>
      <c r="AX64" s="5"/>
      <c r="AY64" s="5"/>
      <c r="AZ64" s="5"/>
      <c r="BA64" s="5"/>
      <c r="BB64" s="5"/>
    </row>
    <row r="65" spans="1:54" x14ac:dyDescent="0.25">
      <c r="A65" s="5">
        <v>16400</v>
      </c>
      <c r="B65" s="5"/>
      <c r="C65" s="5">
        <v>-2.8058385644960619</v>
      </c>
      <c r="D65" s="5">
        <v>-0.105796273800372</v>
      </c>
      <c r="E65" s="5">
        <v>-2.4182436767253478E-2</v>
      </c>
      <c r="F65" s="5">
        <v>-0.13176900906281339</v>
      </c>
      <c r="G65" s="5">
        <v>-1.1524330466556371E-2</v>
      </c>
      <c r="H65" s="5">
        <v>-1.0982177080726596</v>
      </c>
      <c r="I65" s="5">
        <v>-6.3485738372255865E-2</v>
      </c>
      <c r="J65" s="5">
        <v>-0.17000801994552828</v>
      </c>
      <c r="K65" s="5">
        <v>-4.1587630255328197E-2</v>
      </c>
      <c r="L65" s="5">
        <v>-0.28763726356731079</v>
      </c>
      <c r="M65" s="5">
        <v>-6.3039612545824603E-2</v>
      </c>
      <c r="N65" s="5">
        <v>-3.1018020413231899</v>
      </c>
      <c r="O65" s="5">
        <v>-7.6747793854881383E-2</v>
      </c>
      <c r="P65" s="5">
        <v>-1.0040458851651617</v>
      </c>
      <c r="Q65" s="5">
        <v>-6.690925159613853E-2</v>
      </c>
      <c r="R65" s="5">
        <v>-0.34533535469476206</v>
      </c>
      <c r="S65" s="5">
        <v>-0.13758716910168073</v>
      </c>
      <c r="T65" s="5">
        <v>-0.49403113607689331</v>
      </c>
      <c r="U65" s="5">
        <v>4.574827517956602E-2</v>
      </c>
      <c r="V65" s="5">
        <v>-1.2770714680605432E-2</v>
      </c>
      <c r="W65" s="5">
        <v>-2.8735968081097185E-2</v>
      </c>
      <c r="X65" s="5">
        <v>-3.5051851476110623E-3</v>
      </c>
      <c r="Y65" s="5">
        <v>3.0474109854956181E-2</v>
      </c>
      <c r="Z65" s="5">
        <v>0.17586404922897181</v>
      </c>
      <c r="AA65" s="5">
        <v>0.1070317870597064</v>
      </c>
      <c r="AB65" s="5">
        <v>7.271391172674832E-2</v>
      </c>
      <c r="AC65" s="5">
        <v>-5.8243047879653287E-2</v>
      </c>
      <c r="AD65" s="5">
        <v>0.83708885336212036</v>
      </c>
      <c r="AE65" s="5">
        <v>3.9597097676015887E-2</v>
      </c>
      <c r="AF65" s="5">
        <v>9.775773648468182E-2</v>
      </c>
      <c r="AG65" s="5">
        <v>1.3309882079389029E-2</v>
      </c>
      <c r="AH65" s="5">
        <v>3.9845983569448011E-2</v>
      </c>
      <c r="AI65" s="5">
        <v>6.8854868155669834E-3</v>
      </c>
      <c r="AJ65" s="5">
        <v>3.2226605961912687E-2</v>
      </c>
      <c r="AK65" s="5">
        <v>0.12461052124444587</v>
      </c>
      <c r="AL65" s="5">
        <v>5.8158547300852993E-2</v>
      </c>
      <c r="AM65" s="5">
        <v>2.8266707034736364E-3</v>
      </c>
      <c r="AN65" s="5">
        <v>1.9487121595442733E-2</v>
      </c>
      <c r="AO65" s="5">
        <v>1.3048957744821333E-3</v>
      </c>
      <c r="AP65" s="5">
        <v>3.673730986615679E-3</v>
      </c>
      <c r="AQ65" s="5">
        <v>8.9457677368412567E-4</v>
      </c>
      <c r="AR65" s="5">
        <v>5.784598087373056E-3</v>
      </c>
      <c r="AS65" s="5"/>
      <c r="AT65" s="5"/>
      <c r="AU65" s="5"/>
      <c r="AV65" s="5"/>
      <c r="AW65" s="5"/>
      <c r="AX65" s="5"/>
      <c r="AY65" s="5"/>
      <c r="AZ65" s="5"/>
      <c r="BA65" s="5"/>
      <c r="BB65" s="5"/>
    </row>
    <row r="66" spans="1:54" x14ac:dyDescent="0.25">
      <c r="A66" s="5">
        <v>16390</v>
      </c>
      <c r="B66" s="5"/>
      <c r="C66" s="5">
        <v>-2.7709254681136049</v>
      </c>
      <c r="D66" s="5">
        <v>-0.10357787714377872</v>
      </c>
      <c r="E66" s="5">
        <v>-2.3722359604465337E-2</v>
      </c>
      <c r="F66" s="5">
        <v>-0.12951940438272813</v>
      </c>
      <c r="G66" s="5">
        <v>-1.1350201083954337E-2</v>
      </c>
      <c r="H66" s="5">
        <v>-1.0837900574115316</v>
      </c>
      <c r="I66" s="5">
        <v>-6.2777548644610229E-2</v>
      </c>
      <c r="J66" s="5">
        <v>-0.16845024639429707</v>
      </c>
      <c r="K66" s="5">
        <v>-4.1289830442951286E-2</v>
      </c>
      <c r="L66" s="5">
        <v>-0.28615635446768606</v>
      </c>
      <c r="M66" s="5">
        <v>-6.2842543494450259E-2</v>
      </c>
      <c r="N66" s="5">
        <v>-3.0984103765353384</v>
      </c>
      <c r="O66" s="5">
        <v>-7.6820669532106492E-2</v>
      </c>
      <c r="P66" s="5">
        <v>-1.0070609963231614</v>
      </c>
      <c r="Q66" s="5">
        <v>-6.724827256621628E-2</v>
      </c>
      <c r="R66" s="5">
        <v>-0.34780152604208808</v>
      </c>
      <c r="S66" s="5">
        <v>-0.13885662532216675</v>
      </c>
      <c r="T66" s="5">
        <v>-0.49962480420924732</v>
      </c>
      <c r="U66" s="5">
        <v>4.6362642251665274E-2</v>
      </c>
      <c r="V66" s="5">
        <v>-1.2969261369321741E-2</v>
      </c>
      <c r="W66" s="5">
        <v>-2.9243899278376416E-2</v>
      </c>
      <c r="X66" s="5">
        <v>-3.5746428203364345E-3</v>
      </c>
      <c r="Y66" s="5">
        <v>3.1143528693609517E-2</v>
      </c>
      <c r="Z66" s="5">
        <v>0.18010751338154293</v>
      </c>
      <c r="AA66" s="5">
        <v>0.10984705093803801</v>
      </c>
      <c r="AB66" s="5">
        <v>7.4785414794190014E-2</v>
      </c>
      <c r="AC66" s="5">
        <v>-6.0030255633162298E-2</v>
      </c>
      <c r="AD66" s="5">
        <v>0.86462403803881016</v>
      </c>
      <c r="AE66" s="5">
        <v>4.098752686652192E-2</v>
      </c>
      <c r="AF66" s="5">
        <v>0.10140867165117355</v>
      </c>
      <c r="AG66" s="5">
        <v>1.3836835101215004E-2</v>
      </c>
      <c r="AH66" s="5">
        <v>4.151344097025271E-2</v>
      </c>
      <c r="AI66" s="5">
        <v>7.1892485462942829E-3</v>
      </c>
      <c r="AJ66" s="5">
        <v>3.3721830753911941E-2</v>
      </c>
      <c r="AK66" s="5">
        <v>0.13067788544734152</v>
      </c>
      <c r="AL66" s="5">
        <v>6.1124433647397745E-2</v>
      </c>
      <c r="AM66" s="5">
        <v>2.9773750912316325E-3</v>
      </c>
      <c r="AN66" s="5">
        <v>2.0571511645337905E-2</v>
      </c>
      <c r="AO66" s="5">
        <v>1.3805676008974475E-3</v>
      </c>
      <c r="AP66" s="5">
        <v>3.8954329181055229E-3</v>
      </c>
      <c r="AQ66" s="5">
        <v>9.506830013413254E-4</v>
      </c>
      <c r="AR66" s="5">
        <v>6.1611851358832539E-3</v>
      </c>
      <c r="AS66" s="5"/>
      <c r="AT66" s="5"/>
      <c r="AU66" s="5"/>
      <c r="AV66" s="5"/>
      <c r="AW66" s="5"/>
      <c r="AX66" s="5"/>
      <c r="AY66" s="5"/>
      <c r="AZ66" s="5"/>
      <c r="BA66" s="5"/>
      <c r="BB66" s="5"/>
    </row>
    <row r="67" spans="1:54" x14ac:dyDescent="0.25">
      <c r="A67" s="5">
        <v>16380</v>
      </c>
      <c r="B67" s="5"/>
      <c r="C67" s="5">
        <v>-2.7340715408109393</v>
      </c>
      <c r="D67" s="5">
        <v>-0.10136301694722911</v>
      </c>
      <c r="E67" s="5">
        <v>-2.3261200432676134E-2</v>
      </c>
      <c r="F67" s="5">
        <v>-0.12725455557910328</v>
      </c>
      <c r="G67" s="5">
        <v>-1.117400542994367E-2</v>
      </c>
      <c r="H67" s="5">
        <v>-1.0691038247336153</v>
      </c>
      <c r="I67" s="5">
        <v>-6.2051325590824769E-2</v>
      </c>
      <c r="J67" s="5">
        <v>-0.16683722498176534</v>
      </c>
      <c r="K67" s="5">
        <v>-4.097713829871661E-2</v>
      </c>
      <c r="L67" s="5">
        <v>-0.28456519308927103</v>
      </c>
      <c r="M67" s="5">
        <v>-6.2620228676421932E-2</v>
      </c>
      <c r="N67" s="5">
        <v>-3.0937485660742747</v>
      </c>
      <c r="O67" s="5">
        <v>-7.6862062255103017E-2</v>
      </c>
      <c r="P67" s="5">
        <v>-1.0096719511461858</v>
      </c>
      <c r="Q67" s="5">
        <v>-6.7561446430232985E-2</v>
      </c>
      <c r="R67" s="5">
        <v>-0.35014289273025168</v>
      </c>
      <c r="S67" s="5">
        <v>-0.14008099484294292</v>
      </c>
      <c r="T67" s="5">
        <v>-0.50507764981190606</v>
      </c>
      <c r="U67" s="5">
        <v>4.696633530847874E-2</v>
      </c>
      <c r="V67" s="5">
        <v>-1.3165606723309109E-2</v>
      </c>
      <c r="W67" s="5">
        <v>-2.974889754760842E-2</v>
      </c>
      <c r="X67" s="5">
        <v>-3.6440225057777927E-3</v>
      </c>
      <c r="Y67" s="5">
        <v>3.1814996004979404E-2</v>
      </c>
      <c r="Z67" s="5">
        <v>0.18438025755592785</v>
      </c>
      <c r="AA67" s="5">
        <v>0.11269182557187363</v>
      </c>
      <c r="AB67" s="5">
        <v>7.6885643928264052E-2</v>
      </c>
      <c r="AC67" s="5">
        <v>-6.1848021104066328E-2</v>
      </c>
      <c r="AD67" s="5">
        <v>0.89271562474497979</v>
      </c>
      <c r="AE67" s="5">
        <v>4.2410239693151344E-2</v>
      </c>
      <c r="AF67" s="5">
        <v>0.10515508405342562</v>
      </c>
      <c r="AG67" s="5">
        <v>1.4379080658511928E-2</v>
      </c>
      <c r="AH67" s="5">
        <v>4.3233986798332957E-2</v>
      </c>
      <c r="AI67" s="5">
        <v>7.5035243077467995E-3</v>
      </c>
      <c r="AJ67" s="5">
        <v>3.5272906446317247E-2</v>
      </c>
      <c r="AK67" s="5">
        <v>0.13698833622024403</v>
      </c>
      <c r="AL67" s="5">
        <v>6.4217121615293221E-2</v>
      </c>
      <c r="AM67" s="5">
        <v>3.1349250124902556E-3</v>
      </c>
      <c r="AN67" s="5">
        <v>2.1708038141762996E-2</v>
      </c>
      <c r="AO67" s="5">
        <v>1.4600777294807819E-3</v>
      </c>
      <c r="AP67" s="5">
        <v>4.1289644676770817E-3</v>
      </c>
      <c r="AQ67" s="5">
        <v>1.0099304529710804E-3</v>
      </c>
      <c r="AR67" s="5">
        <v>6.5598445974388003E-3</v>
      </c>
      <c r="AS67" s="5"/>
      <c r="AT67" s="5"/>
      <c r="AU67" s="5"/>
      <c r="AV67" s="5"/>
      <c r="AW67" s="5"/>
      <c r="AX67" s="5"/>
      <c r="AY67" s="5"/>
      <c r="AZ67" s="5"/>
      <c r="BA67" s="5"/>
      <c r="BB67" s="5"/>
    </row>
    <row r="68" spans="1:54" x14ac:dyDescent="0.25">
      <c r="A68" s="5">
        <v>16370</v>
      </c>
      <c r="B68" s="5"/>
      <c r="C68" s="5">
        <v>-2.6952790507295674</v>
      </c>
      <c r="D68" s="5">
        <v>-9.9153398783728822E-2</v>
      </c>
      <c r="E68" s="5">
        <v>-2.2799348803347306E-2</v>
      </c>
      <c r="F68" s="5">
        <v>-0.12497652571295584</v>
      </c>
      <c r="G68" s="5">
        <v>-1.0995914101479203E-2</v>
      </c>
      <c r="H68" s="5">
        <v>-1.0541739329436246</v>
      </c>
      <c r="I68" s="5">
        <v>-6.1307834404282321E-2</v>
      </c>
      <c r="J68" s="5">
        <v>-0.16517069653663427</v>
      </c>
      <c r="K68" s="5">
        <v>-4.0649894512208622E-2</v>
      </c>
      <c r="L68" s="5">
        <v>-0.28286549240421216</v>
      </c>
      <c r="M68" s="5">
        <v>-6.237289351603964E-2</v>
      </c>
      <c r="N68" s="5">
        <v>-3.087820027715606</v>
      </c>
      <c r="O68" s="5">
        <v>-7.6871863247118408E-2</v>
      </c>
      <c r="P68" s="5">
        <v>-1.0118748030931863</v>
      </c>
      <c r="Q68" s="5">
        <v>-6.784834594232006E-2</v>
      </c>
      <c r="R68" s="5">
        <v>-0.35235644083165585</v>
      </c>
      <c r="S68" s="5">
        <v>-0.14125877782659502</v>
      </c>
      <c r="T68" s="5">
        <v>-0.51038332546208387</v>
      </c>
      <c r="U68" s="5">
        <v>4.7558690549064704E-2</v>
      </c>
      <c r="V68" s="5">
        <v>-1.3359548649391404E-2</v>
      </c>
      <c r="W68" s="5">
        <v>-3.0250482140459729E-2</v>
      </c>
      <c r="X68" s="5">
        <v>-3.7132640539705476E-3</v>
      </c>
      <c r="Y68" s="5">
        <v>3.2487992230433256E-2</v>
      </c>
      <c r="Z68" s="5">
        <v>0.18867941029927221</v>
      </c>
      <c r="AA68" s="5">
        <v>0.11556451352497357</v>
      </c>
      <c r="AB68" s="5">
        <v>7.9013670737388214E-2</v>
      </c>
      <c r="AC68" s="5">
        <v>-6.3695774614135475E-2</v>
      </c>
      <c r="AD68" s="5">
        <v>0.92135868518498276</v>
      </c>
      <c r="AE68" s="5">
        <v>4.3865196276079502E-2</v>
      </c>
      <c r="AF68" s="5">
        <v>0.10899745679505513</v>
      </c>
      <c r="AG68" s="5">
        <v>1.4936779055413341E-2</v>
      </c>
      <c r="AH68" s="5">
        <v>4.500843336341389E-2</v>
      </c>
      <c r="AI68" s="5">
        <v>7.8285210642723164E-3</v>
      </c>
      <c r="AJ68" s="5">
        <v>3.6881159213321593E-2</v>
      </c>
      <c r="AK68" s="5">
        <v>0.14354857280323807</v>
      </c>
      <c r="AL68" s="5">
        <v>6.7440565129536958E-2</v>
      </c>
      <c r="AM68" s="5">
        <v>3.2995576911135846E-3</v>
      </c>
      <c r="AN68" s="5">
        <v>2.2898682517760817E-2</v>
      </c>
      <c r="AO68" s="5">
        <v>1.5435845205215341E-3</v>
      </c>
      <c r="AP68" s="5">
        <v>4.3748512401755877E-3</v>
      </c>
      <c r="AQ68" s="5">
        <v>1.0724684595822132E-3</v>
      </c>
      <c r="AR68" s="5">
        <v>6.9816931803000429E-3</v>
      </c>
      <c r="AS68" s="5"/>
      <c r="AT68" s="5"/>
      <c r="AU68" s="5"/>
      <c r="AV68" s="5"/>
      <c r="AW68" s="5"/>
      <c r="AX68" s="5"/>
      <c r="AY68" s="5"/>
      <c r="AZ68" s="5"/>
      <c r="BA68" s="5"/>
      <c r="BB68" s="5"/>
    </row>
    <row r="69" spans="1:54" x14ac:dyDescent="0.25">
      <c r="A69" s="5">
        <v>16360</v>
      </c>
      <c r="B69" s="5"/>
      <c r="C69" s="5">
        <v>-2.6545521802955414</v>
      </c>
      <c r="D69" s="5">
        <v>-9.6950689678061697E-2</v>
      </c>
      <c r="E69" s="5">
        <v>-2.2337188499044761E-2</v>
      </c>
      <c r="F69" s="5">
        <v>-0.1226873628512255</v>
      </c>
      <c r="G69" s="5">
        <v>-1.0816097771581901E-2</v>
      </c>
      <c r="H69" s="5">
        <v>-1.0390154362258108</v>
      </c>
      <c r="I69" s="5">
        <v>-6.0547854386259946E-2</v>
      </c>
      <c r="J69" s="5">
        <v>-0.16345245495337912</v>
      </c>
      <c r="K69" s="5">
        <v>-4.0308455870774314E-2</v>
      </c>
      <c r="L69" s="5">
        <v>-0.2810590934329591</v>
      </c>
      <c r="M69" s="5">
        <v>-6.2100794004070092E-2</v>
      </c>
      <c r="N69" s="5">
        <v>-3.0806297457019891</v>
      </c>
      <c r="O69" s="5">
        <v>-7.6850002473903681E-2</v>
      </c>
      <c r="P69" s="5">
        <v>-1.0136660914189741</v>
      </c>
      <c r="Q69" s="5">
        <v>-6.8108573440893924E-2</v>
      </c>
      <c r="R69" s="5">
        <v>-0.35443928772533195</v>
      </c>
      <c r="S69" s="5">
        <v>-0.14238851557469356</v>
      </c>
      <c r="T69" s="5">
        <v>-0.51553558249919107</v>
      </c>
      <c r="U69" s="5">
        <v>4.8139048056655927E-2</v>
      </c>
      <c r="V69" s="5">
        <v>-1.3550884498512125E-2</v>
      </c>
      <c r="W69" s="5">
        <v>-3.0748167069421933E-2</v>
      </c>
      <c r="X69" s="5">
        <v>-3.7823061658808477E-3</v>
      </c>
      <c r="Y69" s="5">
        <v>3.316198331353927E-2</v>
      </c>
      <c r="Z69" s="5">
        <v>0.1930019909210384</v>
      </c>
      <c r="AA69" s="5">
        <v>0.11846343618640384</v>
      </c>
      <c r="AB69" s="5">
        <v>8.1168502754243518E-2</v>
      </c>
      <c r="AC69" s="5">
        <v>-6.5572889266432899E-2</v>
      </c>
      <c r="AD69" s="5">
        <v>0.95054740863628628</v>
      </c>
      <c r="AE69" s="5">
        <v>4.5352313664011282E-2</v>
      </c>
      <c r="AF69" s="5">
        <v>0.11293616802813264</v>
      </c>
      <c r="AG69" s="5">
        <v>1.5510077269845301E-2</v>
      </c>
      <c r="AH69" s="5">
        <v>4.683755873770723E-2</v>
      </c>
      <c r="AI69" s="5">
        <v>8.1644414062085925E-3</v>
      </c>
      <c r="AJ69" s="5">
        <v>3.85479050514866E-2</v>
      </c>
      <c r="AK69" s="5">
        <v>0.15036530858736594</v>
      </c>
      <c r="AL69" s="5">
        <v>7.0798756994055925E-2</v>
      </c>
      <c r="AM69" s="5">
        <v>3.4715142116065918E-3</v>
      </c>
      <c r="AN69" s="5">
        <v>2.4145469535071597E-2</v>
      </c>
      <c r="AO69" s="5">
        <v>1.6312505892835296E-3</v>
      </c>
      <c r="AP69" s="5">
        <v>4.6336353663133066E-3</v>
      </c>
      <c r="AQ69" s="5">
        <v>1.138451682338617E-3</v>
      </c>
      <c r="AR69" s="5">
        <v>7.4278919257158172E-3</v>
      </c>
      <c r="AS69" s="5"/>
      <c r="AT69" s="5"/>
      <c r="AU69" s="5"/>
      <c r="AV69" s="5"/>
      <c r="AW69" s="5"/>
      <c r="AX69" s="5"/>
      <c r="AY69" s="5"/>
      <c r="AZ69" s="5"/>
      <c r="BA69" s="5"/>
      <c r="BB69" s="5"/>
    </row>
    <row r="70" spans="1:54" x14ac:dyDescent="0.25">
      <c r="A70" s="5">
        <v>16350</v>
      </c>
      <c r="B70" s="5"/>
      <c r="C70" s="5">
        <v>-2.6118970421901304</v>
      </c>
      <c r="D70" s="5">
        <v>-9.4756516131162816E-2</v>
      </c>
      <c r="E70" s="5">
        <v>-2.1875097009264995E-2</v>
      </c>
      <c r="F70" s="5">
        <v>-0.12038909697512712</v>
      </c>
      <c r="G70" s="5">
        <v>-1.0634726912209109E-2</v>
      </c>
      <c r="H70" s="5">
        <v>-1.0236434942632033</v>
      </c>
      <c r="I70" s="5">
        <v>-5.9772177560603691E-2</v>
      </c>
      <c r="J70" s="5">
        <v>-0.16168434393007919</v>
      </c>
      <c r="K70" s="5">
        <v>-3.9953194606371353E-2</v>
      </c>
      <c r="L70" s="5">
        <v>-0.27914796192962943</v>
      </c>
      <c r="M70" s="5">
        <v>-6.1804216268186572E-2</v>
      </c>
      <c r="N70" s="5">
        <v>-3.0721842652695455</v>
      </c>
      <c r="O70" s="5">
        <v>-7.6796448906485376E-2</v>
      </c>
      <c r="P70" s="5">
        <v>-1.0150428497497057</v>
      </c>
      <c r="Q70" s="5">
        <v>-6.8341761743291901E-2</v>
      </c>
      <c r="R70" s="5">
        <v>-0.35638868820834474</v>
      </c>
      <c r="S70" s="5">
        <v>-0.14346879345928842</v>
      </c>
      <c r="T70" s="5">
        <v>-0.52052828287922726</v>
      </c>
      <c r="U70" s="5">
        <v>4.8706752968617942E-2</v>
      </c>
      <c r="V70" s="5">
        <v>-1.3739411396151754E-2</v>
      </c>
      <c r="W70" s="5">
        <v>-3.1241461819040701E-2</v>
      </c>
      <c r="X70" s="5">
        <v>-3.8510864708600052E-3</v>
      </c>
      <c r="Y70" s="5">
        <v>3.3836421243871206E-2</v>
      </c>
      <c r="Z70" s="5">
        <v>0.19734491159878659</v>
      </c>
      <c r="AA70" s="5">
        <v>0.12138683425451609</v>
      </c>
      <c r="AB70" s="5">
        <v>8.3349083115227415E-2</v>
      </c>
      <c r="AC70" s="5">
        <v>-6.7478680092741619E-2</v>
      </c>
      <c r="AD70" s="5">
        <v>0.98027508026531507</v>
      </c>
      <c r="AE70" s="5">
        <v>4.6871464335588683E-2</v>
      </c>
      <c r="AF70" s="5">
        <v>0.11697148606565114</v>
      </c>
      <c r="AG70" s="5">
        <v>1.6099108131404933E-2</v>
      </c>
      <c r="AH70" s="5">
        <v>4.8722103869465593E-2</v>
      </c>
      <c r="AI70" s="5">
        <v>8.5114829911494029E-3</v>
      </c>
      <c r="AJ70" s="5">
        <v>4.0274446980548412E-2</v>
      </c>
      <c r="AK70" s="5">
        <v>0.15744526010219964</v>
      </c>
      <c r="AL70" s="5">
        <v>7.4295723989278445E-2</v>
      </c>
      <c r="AM70" s="5">
        <v>3.6510393127412097E-3</v>
      </c>
      <c r="AN70" s="5">
        <v>2.5450466257476313E-2</v>
      </c>
      <c r="AO70" s="5">
        <v>1.7232427783013856E-3</v>
      </c>
      <c r="AP70" s="5">
        <v>4.9058755897566841E-3</v>
      </c>
      <c r="AQ70" s="5">
        <v>1.2080401883935513E-3</v>
      </c>
      <c r="AR70" s="5">
        <v>7.8996471619679105E-3</v>
      </c>
      <c r="AS70" s="5"/>
      <c r="AT70" s="5"/>
      <c r="AU70" s="5"/>
      <c r="AV70" s="5"/>
      <c r="AW70" s="5"/>
      <c r="AX70" s="5"/>
      <c r="AY70" s="5"/>
      <c r="AZ70" s="5"/>
      <c r="BA70" s="5"/>
      <c r="BB70" s="5"/>
    </row>
    <row r="71" spans="1:54" x14ac:dyDescent="0.25">
      <c r="A71" s="5">
        <v>16340</v>
      </c>
      <c r="B71" s="5"/>
      <c r="C71" s="5">
        <v>-2.5673216927093709</v>
      </c>
      <c r="D71" s="5">
        <v>-9.2572462260569546E-2</v>
      </c>
      <c r="E71" s="5">
        <v>-2.1413445027103205E-2</v>
      </c>
      <c r="F71" s="5">
        <v>-0.11808373696710187</v>
      </c>
      <c r="G71" s="5">
        <v>-1.0451971520756023E-2</v>
      </c>
      <c r="H71" s="5">
        <v>-1.0080733464914473</v>
      </c>
      <c r="I71" s="5">
        <v>-5.8981607273116521E-2</v>
      </c>
      <c r="J71" s="5">
        <v>-0.15986825362307955</v>
      </c>
      <c r="K71" s="5">
        <v>-3.9584497713204124E-2</v>
      </c>
      <c r="L71" s="5">
        <v>-0.27713418481696339</v>
      </c>
      <c r="M71" s="5">
        <v>-6.1483476081275447E-2</v>
      </c>
      <c r="N71" s="5">
        <v>-3.0624916839435974</v>
      </c>
      <c r="O71" s="5">
        <v>-7.6711210704528396E-2</v>
      </c>
      <c r="P71" s="5">
        <v>-1.0160026136906564</v>
      </c>
      <c r="Q71" s="5">
        <v>-6.854757498484805E-2</v>
      </c>
      <c r="R71" s="5">
        <v>-0.35820204038668751</v>
      </c>
      <c r="S71" s="5">
        <v>-0.14449824380002194</v>
      </c>
      <c r="T71" s="5">
        <v>-0.52535541097475114</v>
      </c>
      <c r="U71" s="5">
        <v>4.9261156655758156E-2</v>
      </c>
      <c r="V71" s="5">
        <v>-1.3924926579559193E-2</v>
      </c>
      <c r="W71" s="5">
        <v>-3.1729872081865375E-2</v>
      </c>
      <c r="X71" s="5">
        <v>-3.9195416081840078E-3</v>
      </c>
      <c r="Y71" s="5">
        <v>3.4510744644345871E-2</v>
      </c>
      <c r="Z71" s="5">
        <v>0.20170497977030061</v>
      </c>
      <c r="AA71" s="5">
        <v>0.12433286840744651</v>
      </c>
      <c r="AB71" s="5">
        <v>8.5554290367207769E-2</v>
      </c>
      <c r="AC71" s="5">
        <v>-6.9412403296084502E-2</v>
      </c>
      <c r="AD71" s="5">
        <v>1.0105340605916839</v>
      </c>
      <c r="AE71" s="5">
        <v>4.8422474738574466E-2</v>
      </c>
      <c r="AF71" s="5">
        <v>0.12110356453034873</v>
      </c>
      <c r="AG71" s="5">
        <v>1.6703989494232803E-2</v>
      </c>
      <c r="AH71" s="5">
        <v>5.0662769645450779E-2</v>
      </c>
      <c r="AI71" s="5">
        <v>8.8698379691810065E-3</v>
      </c>
      <c r="AJ71" s="5">
        <v>4.2062072132024841E-2</v>
      </c>
      <c r="AK71" s="5">
        <v>0.16479513541827429</v>
      </c>
      <c r="AL71" s="5">
        <v>7.7935521626334631E-2</v>
      </c>
      <c r="AM71" s="5">
        <v>3.8383811613420158E-3</v>
      </c>
      <c r="AN71" s="5">
        <v>2.6815780869684374E-2</v>
      </c>
      <c r="AO71" s="5">
        <v>1.8197321186067701E-3</v>
      </c>
      <c r="AP71" s="5">
        <v>5.192147322935812E-3</v>
      </c>
      <c r="AQ71" s="5">
        <v>1.2813995197437935E-3</v>
      </c>
      <c r="AR71" s="5">
        <v>8.3982114231814335E-3</v>
      </c>
      <c r="AS71" s="5"/>
      <c r="AT71" s="5"/>
      <c r="AU71" s="5"/>
      <c r="AV71" s="5"/>
      <c r="AW71" s="5"/>
      <c r="AX71" s="5"/>
      <c r="AY71" s="5"/>
      <c r="AZ71" s="5"/>
      <c r="BA71" s="5"/>
      <c r="BB71" s="5"/>
    </row>
    <row r="72" spans="1:54" x14ac:dyDescent="0.25">
      <c r="A72" s="5">
        <v>16330</v>
      </c>
      <c r="B72" s="5"/>
      <c r="C72" s="5">
        <v>-2.5208361424697987</v>
      </c>
      <c r="D72" s="5">
        <v>-9.0400068059478325E-2</v>
      </c>
      <c r="E72" s="5">
        <v>-2.0952595967670306E-2</v>
      </c>
      <c r="F72" s="5">
        <v>-0.11577326768265836</v>
      </c>
      <c r="G72" s="5">
        <v>-1.0268000850813096E-2</v>
      </c>
      <c r="H72" s="5">
        <v>-0.99232028644971582</v>
      </c>
      <c r="I72" s="5">
        <v>-5.8176956779192289E-2</v>
      </c>
      <c r="J72" s="5">
        <v>-0.15800611722709362</v>
      </c>
      <c r="K72" s="5">
        <v>-3.9202766237908998E-2</v>
      </c>
      <c r="L72" s="5">
        <v>-0.2750199663798738</v>
      </c>
      <c r="M72" s="5">
        <v>-6.1138918308753301E-2</v>
      </c>
      <c r="N72" s="5">
        <v>-3.0515616396150556</v>
      </c>
      <c r="O72" s="5">
        <v>-7.6594335319419629E-2</v>
      </c>
      <c r="P72" s="5">
        <v>-1.0165434274402969</v>
      </c>
      <c r="Q72" s="5">
        <v>-6.8725709399794999E-2</v>
      </c>
      <c r="R72" s="5">
        <v>-0.359876891328404</v>
      </c>
      <c r="S72" s="5">
        <v>-0.14547554867891382</v>
      </c>
      <c r="T72" s="5">
        <v>-0.53001108528993801</v>
      </c>
      <c r="U72" s="5">
        <v>4.9801617908182216E-2</v>
      </c>
      <c r="V72" s="5">
        <v>-1.4107227741081186E-2</v>
      </c>
      <c r="W72" s="5">
        <v>-3.2212900517796419E-2</v>
      </c>
      <c r="X72" s="5">
        <v>-3.9876073125691119E-3</v>
      </c>
      <c r="Y72" s="5">
        <v>3.5184379401740469E-2</v>
      </c>
      <c r="Z72" s="5">
        <v>0.20607890081407659</v>
      </c>
      <c r="AA72" s="5">
        <v>0.12729962016413668</v>
      </c>
      <c r="AB72" s="5">
        <v>8.7782938406266567E-2</v>
      </c>
      <c r="AC72" s="5">
        <v>-7.1373255593636248E-2</v>
      </c>
      <c r="AD72" s="5">
        <v>1.0413157661964296</v>
      </c>
      <c r="AE72" s="5">
        <v>5.0005123872096199E-2</v>
      </c>
      <c r="AF72" s="5">
        <v>0.12533243755399473</v>
      </c>
      <c r="AG72" s="5">
        <v>1.7324823406813135E-2</v>
      </c>
      <c r="AH72" s="5">
        <v>5.2660213907603656E-2</v>
      </c>
      <c r="AI72" s="5">
        <v>9.2396923928161293E-3</v>
      </c>
      <c r="AJ72" s="5">
        <v>4.3912048727546227E-2</v>
      </c>
      <c r="AK72" s="5">
        <v>0.17242162196375782</v>
      </c>
      <c r="AL72" s="5">
        <v>8.1722228552631115E-2</v>
      </c>
      <c r="AM72" s="5">
        <v>4.0337911056814741E-3</v>
      </c>
      <c r="AN72" s="5">
        <v>2.8243561335578753E-2</v>
      </c>
      <c r="AO72" s="5">
        <v>1.9208937792940084E-3</v>
      </c>
      <c r="AP72" s="5">
        <v>5.4930426693928598E-3</v>
      </c>
      <c r="AQ72" s="5">
        <v>1.3587007544494593E-3</v>
      </c>
      <c r="AR72" s="5">
        <v>8.9248843279793183E-3</v>
      </c>
      <c r="AS72" s="5"/>
      <c r="AT72" s="5"/>
      <c r="AU72" s="5"/>
      <c r="AV72" s="5"/>
      <c r="AW72" s="5"/>
      <c r="AX72" s="5"/>
      <c r="AY72" s="5"/>
      <c r="AZ72" s="5"/>
      <c r="BA72" s="5"/>
      <c r="BB72" s="5"/>
    </row>
    <row r="73" spans="1:54" x14ac:dyDescent="0.25">
      <c r="A73" s="5">
        <v>16320</v>
      </c>
      <c r="B73" s="5"/>
      <c r="C73" s="5">
        <v>-2.4724523644223395</v>
      </c>
      <c r="D73" s="5">
        <v>-8.824082777657509E-2</v>
      </c>
      <c r="E73" s="5">
        <v>-2.0492905509094904E-2</v>
      </c>
      <c r="F73" s="5">
        <v>-0.11345964711309198</v>
      </c>
      <c r="G73" s="5">
        <v>-1.0082983147787647E-2</v>
      </c>
      <c r="H73" s="5">
        <v>-0.97639963629039761</v>
      </c>
      <c r="I73" s="5">
        <v>-5.735904782323642E-2</v>
      </c>
      <c r="J73" s="5">
        <v>-0.15609990748953567</v>
      </c>
      <c r="K73" s="5">
        <v>-3.8808414544127659E-2</v>
      </c>
      <c r="L73" s="5">
        <v>-0.27280762422729166</v>
      </c>
      <c r="M73" s="5">
        <v>-6.0770916296218634E-2</v>
      </c>
      <c r="N73" s="5">
        <v>-3.0394052954180912</v>
      </c>
      <c r="O73" s="5">
        <v>-7.6445909516429517E-2</v>
      </c>
      <c r="P73" s="5">
        <v>-1.0166638493873605</v>
      </c>
      <c r="Q73" s="5">
        <v>-6.8875894041520974E-2</v>
      </c>
      <c r="R73" s="5">
        <v>-0.3614109424621606</v>
      </c>
      <c r="S73" s="5">
        <v>-0.14639944268493177</v>
      </c>
      <c r="T73" s="5">
        <v>-0.53448957005992992</v>
      </c>
      <c r="U73" s="5">
        <v>5.0327504124815944E-2</v>
      </c>
      <c r="V73" s="5">
        <v>-1.4286113376838827E-2</v>
      </c>
      <c r="W73" s="5">
        <v>-3.2690047535413394E-2</v>
      </c>
      <c r="X73" s="5">
        <v>-4.0552185035414032E-3</v>
      </c>
      <c r="Y73" s="5">
        <v>3.5856739339908197E-2</v>
      </c>
      <c r="Z73" s="5">
        <v>0.21046328101949002</v>
      </c>
      <c r="AA73" s="5">
        <v>0.13028509293945426</v>
      </c>
      <c r="AB73" s="5">
        <v>9.0033776552886274E-2</v>
      </c>
      <c r="AC73" s="5">
        <v>-7.3360373665215112E-2</v>
      </c>
      <c r="AD73" s="5">
        <v>1.0726106517703888</v>
      </c>
      <c r="AE73" s="5">
        <v>5.1619141917300895E-2</v>
      </c>
      <c r="AF73" s="5">
        <v>0.12965801504169744</v>
      </c>
      <c r="AG73" s="5">
        <v>1.7961695280725477E-2</v>
      </c>
      <c r="AH73" s="5">
        <v>5.4715048429610093E-2</v>
      </c>
      <c r="AI73" s="5">
        <v>9.6212256124274566E-3</v>
      </c>
      <c r="AJ73" s="5">
        <v>4.5825622949272456E-2</v>
      </c>
      <c r="AK73" s="5">
        <v>0.18033137375641745</v>
      </c>
      <c r="AL73" s="5">
        <v>8.5659940604321153E-2</v>
      </c>
      <c r="AM73" s="5">
        <v>4.23752340796393E-3</v>
      </c>
      <c r="AN73" s="5">
        <v>2.9735993889767394E-2</v>
      </c>
      <c r="AO73" s="5">
        <v>2.0269070048340439E-3</v>
      </c>
      <c r="AP73" s="5">
        <v>5.8091704104496576E-3</v>
      </c>
      <c r="AQ73" s="5">
        <v>1.4401205595437807E-3</v>
      </c>
      <c r="AR73" s="5">
        <v>9.4810134128387267E-3</v>
      </c>
      <c r="AS73" s="5"/>
      <c r="AT73" s="5"/>
      <c r="AU73" s="5"/>
      <c r="AV73" s="5"/>
      <c r="AW73" s="5"/>
      <c r="AX73" s="5"/>
      <c r="AY73" s="5"/>
      <c r="AZ73" s="5"/>
      <c r="BA73" s="5"/>
      <c r="BB73" s="5"/>
    </row>
    <row r="74" spans="1:54" x14ac:dyDescent="0.25">
      <c r="A74" s="5">
        <v>16310</v>
      </c>
      <c r="B74" s="5"/>
      <c r="C74" s="5">
        <v>-2.4221842991416342</v>
      </c>
      <c r="D74" s="5">
        <v>-8.6096188418422176E-2</v>
      </c>
      <c r="E74" s="5">
        <v>-2.0034721156866785E-2</v>
      </c>
      <c r="F74" s="5">
        <v>-0.11114480364472282</v>
      </c>
      <c r="G74" s="5">
        <v>-9.8970853899756801E-3</v>
      </c>
      <c r="H74" s="5">
        <v>-0.96032672150824949</v>
      </c>
      <c r="I74" s="5">
        <v>-5.6528709213415948E-2</v>
      </c>
      <c r="J74" s="5">
        <v>-0.15415163316802014</v>
      </c>
      <c r="K74" s="5">
        <v>-3.8401869553372867E-2</v>
      </c>
      <c r="L74" s="5">
        <v>-0.2704995850326789</v>
      </c>
      <c r="M74" s="5">
        <v>-6.0379871198932775E-2</v>
      </c>
      <c r="N74" s="5">
        <v>-3.0260353214390978</v>
      </c>
      <c r="O74" s="5">
        <v>-7.6266059315540438E-2</v>
      </c>
      <c r="P74" s="5">
        <v>-1.0163629566703711</v>
      </c>
      <c r="Q74" s="5">
        <v>-6.8997891439863776E-2</v>
      </c>
      <c r="R74" s="5">
        <v>-0.36280205470503735</v>
      </c>
      <c r="S74" s="5">
        <v>-0.14726871558055721</v>
      </c>
      <c r="T74" s="5">
        <v>-0.53878528670356052</v>
      </c>
      <c r="U74" s="5">
        <v>5.0838192503655136E-2</v>
      </c>
      <c r="V74" s="5">
        <v>-1.4461383139972792E-2</v>
      </c>
      <c r="W74" s="5">
        <v>-3.3160812093769157E-2</v>
      </c>
      <c r="X74" s="5">
        <v>-4.1223093785228279E-3</v>
      </c>
      <c r="Y74" s="5">
        <v>3.6527226935064126E-2</v>
      </c>
      <c r="Z74" s="5">
        <v>0.21485463084703005</v>
      </c>
      <c r="AA74" s="5">
        <v>0.13328721329651694</v>
      </c>
      <c r="AB74" s="5">
        <v>9.230548976776827E-2</v>
      </c>
      <c r="AC74" s="5">
        <v>-7.5372833712385914E-2</v>
      </c>
      <c r="AD74" s="5">
        <v>1.1044081935977859</v>
      </c>
      <c r="AE74" s="5">
        <v>5.3264208921855717E-2</v>
      </c>
      <c r="AF74" s="5">
        <v>0.13408007801620911</v>
      </c>
      <c r="AG74" s="5">
        <v>1.8614673060471147E-2</v>
      </c>
      <c r="AH74" s="5">
        <v>5.6827835859428778E-2</v>
      </c>
      <c r="AI74" s="5">
        <v>1.0014609658074635E-2</v>
      </c>
      <c r="AJ74" s="5">
        <v>4.7804015705186942E-2</v>
      </c>
      <c r="AK74" s="5">
        <v>0.18853099805384524</v>
      </c>
      <c r="AL74" s="5">
        <v>8.9752764502031596E-2</v>
      </c>
      <c r="AM74" s="5">
        <v>4.4498349554113878E-3</v>
      </c>
      <c r="AN74" s="5">
        <v>3.1295301356529269E-2</v>
      </c>
      <c r="AO74" s="5">
        <v>2.1379550395458939E-3</v>
      </c>
      <c r="AP74" s="5">
        <v>6.1411559539377505E-3</v>
      </c>
      <c r="AQ74" s="5">
        <v>1.5258412349380465E-3</v>
      </c>
      <c r="AR74" s="5">
        <v>1.0067994914783119E-2</v>
      </c>
      <c r="AS74" s="5"/>
      <c r="AT74" s="5"/>
      <c r="AU74" s="5"/>
      <c r="AV74" s="5"/>
      <c r="AW74" s="5"/>
      <c r="AX74" s="5"/>
      <c r="AY74" s="5"/>
      <c r="AZ74" s="5"/>
      <c r="BA74" s="5"/>
      <c r="BB74" s="5"/>
    </row>
    <row r="75" spans="1:54" x14ac:dyDescent="0.25">
      <c r="A75" s="5">
        <v>16300</v>
      </c>
      <c r="B75" s="5"/>
      <c r="C75" s="5">
        <v>-2.3700478573628834</v>
      </c>
      <c r="D75" s="5">
        <v>-8.3967548375807902E-2</v>
      </c>
      <c r="E75" s="5">
        <v>-1.9578381832202948E-2</v>
      </c>
      <c r="F75" s="5">
        <v>-0.10883063341995329</v>
      </c>
      <c r="G75" s="5">
        <v>-9.7104730356490834E-3</v>
      </c>
      <c r="H75" s="5">
        <v>-0.9441168459485525</v>
      </c>
      <c r="I75" s="5">
        <v>-5.5686775395269394E-2</v>
      </c>
      <c r="J75" s="5">
        <v>-0.15216333544007746</v>
      </c>
      <c r="K75" s="5">
        <v>-3.7983569964156465E-2</v>
      </c>
      <c r="L75" s="5">
        <v>-0.26809838006419651</v>
      </c>
      <c r="M75" s="5">
        <v>-5.996621125479823E-2</v>
      </c>
      <c r="N75" s="5">
        <v>-3.0114658732962125</v>
      </c>
      <c r="O75" s="5">
        <v>-7.6054949850764247E-2</v>
      </c>
      <c r="P75" s="5">
        <v>-1.0156403486819765</v>
      </c>
      <c r="Q75" s="5">
        <v>-6.9091498193286083E-2</v>
      </c>
      <c r="R75" s="5">
        <v>-0.36404825330391494</v>
      </c>
      <c r="S75" s="5">
        <v>-0.14808221488268977</v>
      </c>
      <c r="T75" s="5">
        <v>-0.54289282509849035</v>
      </c>
      <c r="U75" s="5">
        <v>5.1333071229747396E-2</v>
      </c>
      <c r="V75" s="5">
        <v>-1.4632838197645834E-2</v>
      </c>
      <c r="W75" s="5">
        <v>-3.3624692523037542E-2</v>
      </c>
      <c r="X75" s="5">
        <v>-4.1888135094819362E-3</v>
      </c>
      <c r="Y75" s="5">
        <v>3.7195234072374565E-2</v>
      </c>
      <c r="Z75" s="5">
        <v>0.21924936847823656</v>
      </c>
      <c r="AA75" s="5">
        <v>0.13630383239883209</v>
      </c>
      <c r="AB75" s="5">
        <v>9.4596699012190505E-2</v>
      </c>
      <c r="AC75" s="5">
        <v>-7.7409651133084317E-2</v>
      </c>
      <c r="AD75" s="5">
        <v>1.1366968745700041</v>
      </c>
      <c r="AE75" s="5">
        <v>5.4939953543767329E-2</v>
      </c>
      <c r="AF75" s="5">
        <v>0.13859827405758701</v>
      </c>
      <c r="AG75" s="5">
        <v>1.928380639658317E-2</v>
      </c>
      <c r="AH75" s="5">
        <v>5.8999086634229994E-2</v>
      </c>
      <c r="AI75" s="5">
        <v>1.0420008608695262E-2</v>
      </c>
      <c r="AJ75" s="5">
        <v>4.9848419292560404E-2</v>
      </c>
      <c r="AK75" s="5">
        <v>0.19702704142685382</v>
      </c>
      <c r="AL75" s="5">
        <v>9.4004811187103895E-2</v>
      </c>
      <c r="AM75" s="5">
        <v>4.6709849495042569E-3</v>
      </c>
      <c r="AN75" s="5">
        <v>3.2923741290426772E-2</v>
      </c>
      <c r="AO75" s="5">
        <v>2.25422503863743E-3</v>
      </c>
      <c r="AP75" s="5">
        <v>6.4896412427074531E-3</v>
      </c>
      <c r="AQ75" s="5">
        <v>1.6160507476078718E-3</v>
      </c>
      <c r="AR75" s="5">
        <v>1.0687274497832628E-2</v>
      </c>
      <c r="AS75" s="5"/>
      <c r="AT75" s="5"/>
      <c r="AU75" s="5"/>
      <c r="AV75" s="5"/>
      <c r="AW75" s="5"/>
      <c r="AX75" s="5"/>
      <c r="AY75" s="5"/>
      <c r="AZ75" s="5"/>
      <c r="BA75" s="5"/>
      <c r="BB75" s="5"/>
    </row>
    <row r="76" spans="1:54" x14ac:dyDescent="0.25">
      <c r="A76" s="5">
        <v>16290</v>
      </c>
      <c r="B76" s="5"/>
      <c r="C76" s="5">
        <v>-2.3160609197438209</v>
      </c>
      <c r="D76" s="5">
        <v>-8.1856256175098299E-2</v>
      </c>
      <c r="E76" s="5">
        <v>-1.9124217485038109E-2</v>
      </c>
      <c r="F76" s="5">
        <v>-0.10651899780508345</v>
      </c>
      <c r="G76" s="5">
        <v>-9.5233097766999238E-3</v>
      </c>
      <c r="H76" s="5">
        <v>-0.92778526715242848</v>
      </c>
      <c r="I76" s="5">
        <v>-5.483408502768429E-2</v>
      </c>
      <c r="J76" s="5">
        <v>-0.15013708427423456</v>
      </c>
      <c r="K76" s="5">
        <v>-3.7553965451402598E-2</v>
      </c>
      <c r="L76" s="5">
        <v>-0.26560664051610516</v>
      </c>
      <c r="M76" s="5">
        <v>-5.9530391002662719E-2</v>
      </c>
      <c r="N76" s="5">
        <v>-2.9957125676378098</v>
      </c>
      <c r="O76" s="5">
        <v>-7.5812785148008016E-2</v>
      </c>
      <c r="P76" s="5">
        <v>-1.0144961495033837</v>
      </c>
      <c r="Q76" s="5">
        <v>-6.9156545493947535E-2</v>
      </c>
      <c r="R76" s="5">
        <v>-0.36514773237550274</v>
      </c>
      <c r="S76" s="5">
        <v>-0.14883884835037381</v>
      </c>
      <c r="T76" s="5">
        <v>-0.54680695464780837</v>
      </c>
      <c r="U76" s="5">
        <v>5.1811540657866216E-2</v>
      </c>
      <c r="V76" s="5">
        <v>-1.4800281590968517E-2</v>
      </c>
      <c r="W76" s="5">
        <v>-3.4081187362315787E-2</v>
      </c>
      <c r="X76" s="5">
        <v>-4.254663942984134E-3</v>
      </c>
      <c r="Y76" s="5">
        <v>3.7860142842938968E-2</v>
      </c>
      <c r="Z76" s="5">
        <v>0.22364382365399602</v>
      </c>
      <c r="AA76" s="5">
        <v>0.13933272766432678</v>
      </c>
      <c r="AB76" s="5">
        <v>9.6905961756501374E-2</v>
      </c>
      <c r="AC76" s="5">
        <v>-7.9469780316460417E-2</v>
      </c>
      <c r="AD76" s="5">
        <v>1.1694641708226803</v>
      </c>
      <c r="AE76" s="5">
        <v>5.6645951860043474E-2</v>
      </c>
      <c r="AF76" s="5">
        <v>0.14321211285391497</v>
      </c>
      <c r="AG76" s="5">
        <v>1.9969125824320109E-2</v>
      </c>
      <c r="AH76" s="5">
        <v>6.1229255874594948E-2</v>
      </c>
      <c r="AI76" s="5">
        <v>1.0837577949723749E-2</v>
      </c>
      <c r="AJ76" s="5">
        <v>5.1959993963318185E-2</v>
      </c>
      <c r="AK76" s="5">
        <v>0.20582597526292998</v>
      </c>
      <c r="AL76" s="5">
        <v>9.842018879656747E-2</v>
      </c>
      <c r="AM76" s="5">
        <v>4.9012345729702476E-3</v>
      </c>
      <c r="AN76" s="5">
        <v>3.4623603933065877E-2</v>
      </c>
      <c r="AO76" s="5">
        <v>2.3759079652337198E-3</v>
      </c>
      <c r="AP76" s="5">
        <v>6.8552846206102244E-3</v>
      </c>
      <c r="AQ76" s="5">
        <v>1.710942755329627E-3</v>
      </c>
      <c r="AR76" s="5">
        <v>1.1340347917425646E-2</v>
      </c>
      <c r="AS76" s="5"/>
      <c r="AT76" s="5"/>
      <c r="AU76" s="5"/>
      <c r="AV76" s="5"/>
      <c r="AW76" s="5"/>
      <c r="AX76" s="5"/>
      <c r="AY76" s="5"/>
      <c r="AZ76" s="5"/>
      <c r="BA76" s="5"/>
      <c r="BB76" s="5"/>
    </row>
    <row r="77" spans="1:54" x14ac:dyDescent="0.25">
      <c r="A77" s="5">
        <v>16280</v>
      </c>
      <c r="B77" s="5"/>
      <c r="C77" s="5">
        <v>-2.2602433338343242</v>
      </c>
      <c r="D77" s="5">
        <v>-7.9763609355244694E-2</v>
      </c>
      <c r="E77" s="5">
        <v>-1.8672548732162238E-2</v>
      </c>
      <c r="F77" s="5">
        <v>-0.10421172096945255</v>
      </c>
      <c r="G77" s="5">
        <v>-9.3357572993569247E-3</v>
      </c>
      <c r="H77" s="5">
        <v>-0.91134717209594496</v>
      </c>
      <c r="I77" s="5">
        <v>-5.3971479564712675E-2</v>
      </c>
      <c r="J77" s="5">
        <v>-0.14807497477164983</v>
      </c>
      <c r="K77" s="5">
        <v>-3.7113515848220355E-2</v>
      </c>
      <c r="L77" s="5">
        <v>-0.26302709265354129</v>
      </c>
      <c r="M77" s="5">
        <v>-5.9072890447940306E-2</v>
      </c>
      <c r="N77" s="5">
        <v>-2.9787924546174569</v>
      </c>
      <c r="O77" s="5">
        <v>-7.5539807821783225E-2</v>
      </c>
      <c r="P77" s="5">
        <v>-1.0129310092572188</v>
      </c>
      <c r="Q77" s="5">
        <v>-6.9192899583867887E-2</v>
      </c>
      <c r="R77" s="5">
        <v>-0.36609885913077622</v>
      </c>
      <c r="S77" s="5">
        <v>-0.14953758637201678</v>
      </c>
      <c r="T77" s="5">
        <v>-0.55052263510736454</v>
      </c>
      <c r="U77" s="5">
        <v>5.2273014486800919E-2</v>
      </c>
      <c r="V77" s="5">
        <v>-1.4963518596985406E-2</v>
      </c>
      <c r="W77" s="5">
        <v>-3.4529796212795658E-2</v>
      </c>
      <c r="X77" s="5">
        <v>-4.319793303461006E-3</v>
      </c>
      <c r="Y77" s="5">
        <v>3.8521326380110035E-2</v>
      </c>
      <c r="Z77" s="5">
        <v>0.22803424179905479</v>
      </c>
      <c r="AA77" s="5">
        <v>0.14237160462283155</v>
      </c>
      <c r="AB77" s="5">
        <v>9.9231772640019839E-2</v>
      </c>
      <c r="AC77" s="5">
        <v>-8.1552114562458172E-2</v>
      </c>
      <c r="AD77" s="5">
        <v>1.2026965400884815</v>
      </c>
      <c r="AE77" s="5">
        <v>5.8381726245715714E-2</v>
      </c>
      <c r="AF77" s="5">
        <v>0.14792096187909656</v>
      </c>
      <c r="AG77" s="5">
        <v>2.0670641950319278E-2</v>
      </c>
      <c r="AH77" s="5">
        <v>6.3518740265181298E-2</v>
      </c>
      <c r="AI77" s="5">
        <v>1.1267463920283225E-2</v>
      </c>
      <c r="AJ77" s="5">
        <v>5.4139864395557666E-2</v>
      </c>
      <c r="AK77" s="5">
        <v>0.21493418070885678</v>
      </c>
      <c r="AL77" s="5">
        <v>0.10300299527607944</v>
      </c>
      <c r="AM77" s="5">
        <v>5.1408466341599877E-3</v>
      </c>
      <c r="AN77" s="5">
        <v>3.6397209980728144E-2</v>
      </c>
      <c r="AO77" s="5">
        <v>2.5031984728177232E-3</v>
      </c>
      <c r="AP77" s="5">
        <v>7.2387606536332486E-3</v>
      </c>
      <c r="AQ77" s="5">
        <v>1.8107166192199383E-3</v>
      </c>
      <c r="AR77" s="5">
        <v>1.2028761616814565E-2</v>
      </c>
      <c r="AS77" s="5"/>
      <c r="AT77" s="5"/>
      <c r="AU77" s="5"/>
      <c r="AV77" s="5"/>
      <c r="AW77" s="5"/>
      <c r="AX77" s="5"/>
      <c r="AY77" s="5"/>
      <c r="AZ77" s="5"/>
      <c r="BA77" s="5"/>
      <c r="BB77" s="5"/>
    </row>
    <row r="78" spans="1:54" x14ac:dyDescent="0.25">
      <c r="A78" s="5">
        <v>16270</v>
      </c>
      <c r="B78" s="5"/>
      <c r="C78" s="5">
        <v>-2.202616908241835</v>
      </c>
      <c r="D78" s="5">
        <v>-7.7690853470746599E-2</v>
      </c>
      <c r="E78" s="5">
        <v>-1.8223686520947805E-2</v>
      </c>
      <c r="F78" s="5">
        <v>-0.10191058758008527</v>
      </c>
      <c r="G78" s="5">
        <v>-9.1479750524649881E-3</v>
      </c>
      <c r="H78" s="5">
        <v>-0.89481765337792285</v>
      </c>
      <c r="I78" s="5">
        <v>-5.3099801846655283E-2</v>
      </c>
      <c r="J78" s="5">
        <v>-0.14597912348753181</v>
      </c>
      <c r="K78" s="5">
        <v>-3.6662690312149443E-2</v>
      </c>
      <c r="L78" s="5">
        <v>-0.2603625527833105</v>
      </c>
      <c r="M78" s="5">
        <v>-5.8594214177688064E-2</v>
      </c>
      <c r="N78" s="5">
        <v>-2.960723987411682</v>
      </c>
      <c r="O78" s="5">
        <v>-7.52362986912916E-2</v>
      </c>
      <c r="P78" s="5">
        <v>-1.0109461043702201</v>
      </c>
      <c r="Q78" s="5">
        <v>-6.9200462140563454E-2</v>
      </c>
      <c r="R78" s="5">
        <v>-0.36690017777037714</v>
      </c>
      <c r="S78" s="5">
        <v>-0.15017746424496994</v>
      </c>
      <c r="T78" s="5">
        <v>-0.55403502714331199</v>
      </c>
      <c r="U78" s="5">
        <v>5.2716920922163582E-2</v>
      </c>
      <c r="V78" s="5">
        <v>-1.5122357091840764E-2</v>
      </c>
      <c r="W78" s="5">
        <v>-3.4970020604430593E-2</v>
      </c>
      <c r="X78" s="5">
        <v>-4.3841338995059828E-3</v>
      </c>
      <c r="Y78" s="5">
        <v>3.9178149733953879E-2</v>
      </c>
      <c r="Z78" s="5">
        <v>0.23241678842959335</v>
      </c>
      <c r="AA78" s="5">
        <v>0.14541809897798461</v>
      </c>
      <c r="AB78" s="5">
        <v>0.101572564285256</v>
      </c>
      <c r="AC78" s="5">
        <v>-8.3655486130428114E-2</v>
      </c>
      <c r="AD78" s="5">
        <v>1.236379411855334</v>
      </c>
      <c r="AE78" s="5">
        <v>6.014674432876297E-2</v>
      </c>
      <c r="AF78" s="5">
        <v>0.15272404221399469</v>
      </c>
      <c r="AG78" s="5">
        <v>2.1388344649670016E-2</v>
      </c>
      <c r="AH78" s="5">
        <v>6.5867874929426043E-2</v>
      </c>
      <c r="AI78" s="5">
        <v>1.170980285118195E-2</v>
      </c>
      <c r="AJ78" s="5">
        <v>5.6389116075962274E-2</v>
      </c>
      <c r="AK78" s="5">
        <v>0.22435793306371057</v>
      </c>
      <c r="AL78" s="5">
        <v>0.10775731063114566</v>
      </c>
      <c r="AM78" s="5">
        <v>5.3900851885005279E-3</v>
      </c>
      <c r="AN78" s="5">
        <v>3.8246908157876403E-2</v>
      </c>
      <c r="AO78" s="5">
        <v>2.6362947725183119E-3</v>
      </c>
      <c r="AP78" s="5">
        <v>7.640759903857465E-3</v>
      </c>
      <c r="AQ78" s="5">
        <v>1.9155774043168347E-3</v>
      </c>
      <c r="AR78" s="5">
        <v>1.2754113249245908E-2</v>
      </c>
      <c r="AS78" s="5"/>
      <c r="AT78" s="5"/>
      <c r="AU78" s="5"/>
      <c r="AV78" s="5"/>
      <c r="AW78" s="5"/>
      <c r="AX78" s="5"/>
      <c r="AY78" s="5"/>
      <c r="AZ78" s="5"/>
      <c r="BA78" s="5"/>
      <c r="BB78" s="5"/>
    </row>
    <row r="79" spans="1:54" x14ac:dyDescent="0.25">
      <c r="A79" s="5">
        <v>16260</v>
      </c>
      <c r="B79" s="5"/>
      <c r="C79" s="5">
        <v>-2.1432054039857444</v>
      </c>
      <c r="D79" s="5">
        <v>-7.5639181220499646E-2</v>
      </c>
      <c r="E79" s="5">
        <v>-1.7777931819029976E-2</v>
      </c>
      <c r="F79" s="5">
        <v>-9.96173406156452E-2</v>
      </c>
      <c r="G79" s="5">
        <v>-8.9601200237884957E-3</v>
      </c>
      <c r="H79" s="5">
        <v>-0.87821168590948862</v>
      </c>
      <c r="I79" s="5">
        <v>-5.2219894703781654E-2</v>
      </c>
      <c r="J79" s="5">
        <v>-0.14385166474156083</v>
      </c>
      <c r="K79" s="5">
        <v>-3.6201966478028938E-2</v>
      </c>
      <c r="L79" s="5">
        <v>-0.25761592206380646</v>
      </c>
      <c r="M79" s="5">
        <v>-5.8094890427426472E-2</v>
      </c>
      <c r="N79" s="5">
        <v>-2.9415269888555953</v>
      </c>
      <c r="O79" s="5">
        <v>-7.4902576316657588E-2</v>
      </c>
      <c r="P79" s="5">
        <v>-1.0085431367403042</v>
      </c>
      <c r="Q79" s="5">
        <v>-6.917917059073217E-2</v>
      </c>
      <c r="R79" s="5">
        <v>-0.36755041303836061</v>
      </c>
      <c r="S79" s="5">
        <v>-0.15075758434058001</v>
      </c>
      <c r="T79" s="5">
        <v>-0.55733950258974885</v>
      </c>
      <c r="U79" s="5">
        <v>5.3142703824592429E-2</v>
      </c>
      <c r="V79" s="5">
        <v>-1.5276607914219956E-2</v>
      </c>
      <c r="W79" s="5">
        <v>-3.5401364874152887E-2</v>
      </c>
      <c r="X79" s="5">
        <v>-4.4476178329888186E-3</v>
      </c>
      <c r="Y79" s="5">
        <v>3.9829970782508231E-2</v>
      </c>
      <c r="Z79" s="5">
        <v>0.23678755383986952</v>
      </c>
      <c r="AA79" s="5">
        <v>0.14846977887395404</v>
      </c>
      <c r="AB79" s="5">
        <v>0.10392670826899648</v>
      </c>
      <c r="AC79" s="5">
        <v>-8.5778666420796706E-2</v>
      </c>
      <c r="AD79" s="5">
        <v>1.2704971794183473</v>
      </c>
      <c r="AE79" s="5">
        <v>6.1940418026437037E-2</v>
      </c>
      <c r="AF79" s="5">
        <v>0.15762042452740929</v>
      </c>
      <c r="AG79" s="5">
        <v>2.2122202275934245E-2</v>
      </c>
      <c r="AH79" s="5">
        <v>6.8276930306235342E-2</v>
      </c>
      <c r="AI79" s="5">
        <v>1.2164720495036916E-2</v>
      </c>
      <c r="AJ79" s="5">
        <v>5.8708791598346112E-2</v>
      </c>
      <c r="AK79" s="5">
        <v>0.23410338563577496</v>
      </c>
      <c r="AL79" s="5">
        <v>0.11268718881806983</v>
      </c>
      <c r="AM79" s="5">
        <v>5.6492151367670551E-3</v>
      </c>
      <c r="AN79" s="5">
        <v>4.0175072591842206E-2</v>
      </c>
      <c r="AO79" s="5">
        <v>2.7753984846944522E-3</v>
      </c>
      <c r="AP79" s="5">
        <v>8.0619886539107372E-3</v>
      </c>
      <c r="AQ79" s="5">
        <v>2.0257358674284696E-3</v>
      </c>
      <c r="AR79" s="5">
        <v>1.3518052119548101E-2</v>
      </c>
      <c r="AS79" s="5"/>
      <c r="AT79" s="5"/>
      <c r="AU79" s="5"/>
      <c r="AV79" s="5"/>
      <c r="AW79" s="5"/>
      <c r="AX79" s="5"/>
      <c r="AY79" s="5"/>
      <c r="AZ79" s="5"/>
      <c r="BA79" s="5"/>
      <c r="BB79" s="5"/>
    </row>
    <row r="80" spans="1:54" x14ac:dyDescent="0.25">
      <c r="A80" s="5">
        <v>16250</v>
      </c>
      <c r="B80" s="5"/>
      <c r="C80" s="5">
        <v>-2.0820345230396042</v>
      </c>
      <c r="D80" s="5">
        <v>-7.3609731702104747E-2</v>
      </c>
      <c r="E80" s="5">
        <v>-1.7335575330221179E-2</v>
      </c>
      <c r="F80" s="5">
        <v>-9.733367930308584E-2</v>
      </c>
      <c r="G80" s="5">
        <v>-8.7723465247716848E-3</v>
      </c>
      <c r="H80" s="5">
        <v>-0.86154410415638161</v>
      </c>
      <c r="I80" s="5">
        <v>-5.1332599575991435E-2</v>
      </c>
      <c r="J80" s="5">
        <v>-0.14169474692649947</v>
      </c>
      <c r="K80" s="5">
        <v>-3.5731829599667156E-2</v>
      </c>
      <c r="L80" s="5">
        <v>-0.25479018116760532</v>
      </c>
      <c r="M80" s="5">
        <v>-5.7575470102126255E-2</v>
      </c>
      <c r="N80" s="5">
        <v>-2.9212226152798473</v>
      </c>
      <c r="O80" s="5">
        <v>-7.4538996456311207E-2</v>
      </c>
      <c r="P80" s="5">
        <v>-1.005724331805725</v>
      </c>
      <c r="Q80" s="5">
        <v>-6.9128998350763762E-2</v>
      </c>
      <c r="R80" s="5">
        <v>-0.36804847342256281</v>
      </c>
      <c r="S80" s="5">
        <v>-0.15127711814807446</v>
      </c>
      <c r="T80" s="5">
        <v>-0.56043165437678621</v>
      </c>
      <c r="U80" s="5">
        <v>5.3549823840231249E-2</v>
      </c>
      <c r="V80" s="5">
        <v>-1.5426085228147864E-2</v>
      </c>
      <c r="W80" s="5">
        <v>-3.5823337053618134E-2</v>
      </c>
      <c r="X80" s="5">
        <v>-4.5101771107698193E-3</v>
      </c>
      <c r="Y80" s="5">
        <v>4.0476141178354512E-2</v>
      </c>
      <c r="Z80" s="5">
        <v>0.2411425580629008</v>
      </c>
      <c r="AA80" s="5">
        <v>0.15152414736677378</v>
      </c>
      <c r="AB80" s="5">
        <v>0.10629251625240052</v>
      </c>
      <c r="AC80" s="5">
        <v>-8.7920366293587862E-2</v>
      </c>
      <c r="AD80" s="5">
        <v>1.3050331939103053</v>
      </c>
      <c r="AE80" s="5">
        <v>6.3762102668468601E-2</v>
      </c>
      <c r="AF80" s="5">
        <v>0.16260902523355411</v>
      </c>
      <c r="AG80" s="5">
        <v>2.2872160886714656E-2</v>
      </c>
      <c r="AH80" s="5">
        <v>7.0746109036935359E-2</v>
      </c>
      <c r="AI80" s="5">
        <v>1.2632331349924832E-2</v>
      </c>
      <c r="AJ80" s="5">
        <v>6.1099886884097676E-2</v>
      </c>
      <c r="AK80" s="5">
        <v>0.24417655307926583</v>
      </c>
      <c r="AL80" s="5">
        <v>0.11779664927727522</v>
      </c>
      <c r="AM80" s="5">
        <v>5.9185017999751769E-3</v>
      </c>
      <c r="AN80" s="5">
        <v>4.218409998436104E-2</v>
      </c>
      <c r="AO80" s="5">
        <v>2.9207144742789304E-3</v>
      </c>
      <c r="AP80" s="5">
        <v>8.5031685795938904E-3</v>
      </c>
      <c r="AQ80" s="5">
        <v>2.1414084314648214E-3</v>
      </c>
      <c r="AR80" s="5">
        <v>1.4322279538563942E-2</v>
      </c>
      <c r="AS80" s="5"/>
      <c r="AT80" s="5"/>
      <c r="AU80" s="5"/>
      <c r="AV80" s="5"/>
      <c r="AW80" s="5"/>
      <c r="AX80" s="5"/>
      <c r="AY80" s="5"/>
      <c r="AZ80" s="5"/>
      <c r="BA80" s="5"/>
      <c r="BB80" s="5"/>
    </row>
    <row r="81" spans="1:54" x14ac:dyDescent="0.25">
      <c r="A81" s="5">
        <v>16240</v>
      </c>
      <c r="B81" s="5"/>
      <c r="C81" s="5">
        <v>-2.0191318940650285</v>
      </c>
      <c r="D81" s="5">
        <v>-7.1603589790865535E-2</v>
      </c>
      <c r="E81" s="5">
        <v>-1.6896897236865001E-2</v>
      </c>
      <c r="F81" s="5">
        <v>-9.5061257179996389E-2</v>
      </c>
      <c r="G81" s="5">
        <v>-8.5848059841590937E-3</v>
      </c>
      <c r="H81" s="5">
        <v>-0.84482957998285535</v>
      </c>
      <c r="I81" s="5">
        <v>-5.0438755151641659E-2</v>
      </c>
      <c r="J81" s="5">
        <v>-0.13951052882411347</v>
      </c>
      <c r="K81" s="5">
        <v>-3.5252771682508663E-2</v>
      </c>
      <c r="L81" s="5">
        <v>-0.25188838481064602</v>
      </c>
      <c r="M81" s="5">
        <v>-5.7036525753913478E-2</v>
      </c>
      <c r="N81" s="5">
        <v>-2.8998333176406024</v>
      </c>
      <c r="O81" s="5">
        <v>-7.4145951446759201E-2</v>
      </c>
      <c r="P81" s="5">
        <v>-1.0024924355172378</v>
      </c>
      <c r="Q81" s="5">
        <v>-6.9049954993057314E-2</v>
      </c>
      <c r="R81" s="5">
        <v>-0.36839345399079348</v>
      </c>
      <c r="S81" s="5">
        <v>-0.15173530819092579</v>
      </c>
      <c r="T81" s="5">
        <v>-0.56330730610000423</v>
      </c>
      <c r="U81" s="5">
        <v>5.3937759510366258E-2</v>
      </c>
      <c r="V81" s="5">
        <v>-1.5570606884211557E-2</v>
      </c>
      <c r="W81" s="5">
        <v>-3.6235449764389964E-2</v>
      </c>
      <c r="X81" s="5">
        <v>-4.5717437587807913E-3</v>
      </c>
      <c r="Y81" s="5">
        <v>4.1116007328878601E-2</v>
      </c>
      <c r="Z81" s="5">
        <v>0.24547775609929792</v>
      </c>
      <c r="AA81" s="5">
        <v>0.15457864509944619</v>
      </c>
      <c r="AB81" s="5">
        <v>0.10866824127184296</v>
      </c>
      <c r="AC81" s="5">
        <v>-9.0079236527261991E-2</v>
      </c>
      <c r="AD81" s="5">
        <v>1.3399697603933221</v>
      </c>
      <c r="AE81" s="5">
        <v>6.5611096212549069E-2</v>
      </c>
      <c r="AF81" s="5">
        <v>0.16768860284281117</v>
      </c>
      <c r="AG81" s="5">
        <v>2.3638143487422901E-2</v>
      </c>
      <c r="AH81" s="5">
        <v>7.3275542871089255E-2</v>
      </c>
      <c r="AI81" s="5">
        <v>1.3112737978054873E-2</v>
      </c>
      <c r="AJ81" s="5">
        <v>6.3563347330813785E-2</v>
      </c>
      <c r="AK81" s="5">
        <v>0.25458329422910586</v>
      </c>
      <c r="AL81" s="5">
        <v>0.12308966811288755</v>
      </c>
      <c r="AM81" s="5">
        <v>6.1982104707548292E-3</v>
      </c>
      <c r="AN81" s="5">
        <v>4.4276406575983335E-2</v>
      </c>
      <c r="AO81" s="5">
        <v>3.0724506693633703E-3</v>
      </c>
      <c r="AP81" s="5">
        <v>8.9650363683784172E-3</v>
      </c>
      <c r="AQ81" s="5">
        <v>2.2628171454591199E-3</v>
      </c>
      <c r="AR81" s="5">
        <v>1.5168549083703981E-2</v>
      </c>
      <c r="AS81" s="5"/>
      <c r="AT81" s="5"/>
      <c r="AU81" s="5"/>
      <c r="AV81" s="5"/>
      <c r="AW81" s="5"/>
      <c r="AX81" s="5"/>
      <c r="AY81" s="5"/>
      <c r="AZ81" s="5"/>
      <c r="BA81" s="5"/>
      <c r="BB81" s="5"/>
    </row>
    <row r="82" spans="1:54" x14ac:dyDescent="0.25">
      <c r="A82" s="5">
        <v>16230</v>
      </c>
      <c r="B82" s="5"/>
      <c r="C82" s="5">
        <v>-1.954527055346891</v>
      </c>
      <c r="D82" s="5">
        <v>-6.9621785642368733E-2</v>
      </c>
      <c r="E82" s="5">
        <v>-1.6462166968752443E-2</v>
      </c>
      <c r="F82" s="5">
        <v>-9.2801680285229046E-2</v>
      </c>
      <c r="G82" s="5">
        <v>-8.3976467508472992E-3</v>
      </c>
      <c r="H82" s="5">
        <v>-0.82808260114370369</v>
      </c>
      <c r="I82" s="5">
        <v>-4.9539196028679282E-2</v>
      </c>
      <c r="J82" s="5">
        <v>-0.13730117593742941</v>
      </c>
      <c r="K82" s="5">
        <v>-3.4765290609509655E-2</v>
      </c>
      <c r="L82" s="5">
        <v>-0.24891365616224323</v>
      </c>
      <c r="M82" s="5">
        <v>-5.6478650519169171E-2</v>
      </c>
      <c r="N82" s="5">
        <v>-2.877382800042092</v>
      </c>
      <c r="O82" s="5">
        <v>-7.3723869506210515E-2</v>
      </c>
      <c r="P82" s="5">
        <v>-0.99885071021739213</v>
      </c>
      <c r="Q82" s="5">
        <v>-6.8942086337339975E-2</v>
      </c>
      <c r="R82" s="5">
        <v>-0.36858463885304105</v>
      </c>
      <c r="S82" s="5">
        <v>-0.1521314698096573</v>
      </c>
      <c r="T82" s="5">
        <v>-0.56596252120290202</v>
      </c>
      <c r="U82" s="5">
        <v>5.4306008357118428E-2</v>
      </c>
      <c r="V82" s="5">
        <v>-1.5709994778261467E-2</v>
      </c>
      <c r="W82" s="5">
        <v>-3.6637221118411299E-2</v>
      </c>
      <c r="X82" s="5">
        <v>-4.6322499382289908E-3</v>
      </c>
      <c r="Y82" s="5">
        <v>4.1748911408454291E-2</v>
      </c>
      <c r="Z82" s="5">
        <v>0.24978904340731117</v>
      </c>
      <c r="AA82" s="5">
        <v>0.15763065317936362</v>
      </c>
      <c r="AB82" s="5">
        <v>0.11105207919180257</v>
      </c>
      <c r="AC82" s="5">
        <v>-9.2253868421050017E-2</v>
      </c>
      <c r="AD82" s="5">
        <v>1.3752881360900673</v>
      </c>
      <c r="AE82" s="5">
        <v>6.7486638557418571E-2</v>
      </c>
      <c r="AF82" s="5">
        <v>0.17285775452260665</v>
      </c>
      <c r="AG82" s="5">
        <v>2.4420049295962622E-2</v>
      </c>
      <c r="AH82" s="5">
        <v>7.5865289600131253E-2</v>
      </c>
      <c r="AI82" s="5">
        <v>1.3606030321031165E-2</v>
      </c>
      <c r="AJ82" s="5">
        <v>6.6100063895908515E-2</v>
      </c>
      <c r="AK82" s="5">
        <v>0.26532929445457987</v>
      </c>
      <c r="AL82" s="5">
        <v>0.12857016892377315</v>
      </c>
      <c r="AM82" s="5">
        <v>6.488605941132544E-3</v>
      </c>
      <c r="AN82" s="5">
        <v>4.6454424899826874E-2</v>
      </c>
      <c r="AO82" s="5">
        <v>3.2308178625288925E-3</v>
      </c>
      <c r="AP82" s="5">
        <v>9.4483432814973182E-3</v>
      </c>
      <c r="AQ82" s="5">
        <v>2.390189629479688E-3</v>
      </c>
      <c r="AR82" s="5">
        <v>1.605866675874331E-2</v>
      </c>
      <c r="AS82" s="5"/>
      <c r="AT82" s="5"/>
      <c r="AU82" s="5"/>
      <c r="AV82" s="5"/>
      <c r="AW82" s="5"/>
      <c r="AX82" s="5"/>
      <c r="AY82" s="5"/>
      <c r="AZ82" s="5"/>
      <c r="BA82" s="5"/>
      <c r="BB82" s="5"/>
    </row>
    <row r="83" spans="1:54" x14ac:dyDescent="0.25">
      <c r="A83" s="5">
        <v>16220</v>
      </c>
      <c r="B83" s="5"/>
      <c r="C83" s="5">
        <v>-1.8882514349443402</v>
      </c>
      <c r="D83" s="5">
        <v>-6.766529431720239E-2</v>
      </c>
      <c r="E83" s="5">
        <v>-1.6031642998647462E-2</v>
      </c>
      <c r="F83" s="5">
        <v>-9.0556505479990029E-2</v>
      </c>
      <c r="G83" s="5">
        <v>-8.2110139063082364E-3</v>
      </c>
      <c r="H83" s="5">
        <v>-0.81131745046849812</v>
      </c>
      <c r="I83" s="5">
        <v>-4.8634751401120953E-2</v>
      </c>
      <c r="J83" s="5">
        <v>-0.1350688568482391</v>
      </c>
      <c r="K83" s="5">
        <v>-3.4269889262437049E-2</v>
      </c>
      <c r="L83" s="5">
        <v>-0.24586918115047193</v>
      </c>
      <c r="M83" s="5">
        <v>-5.5902457017805648E-2</v>
      </c>
      <c r="N83" s="5">
        <v>-2.8538959757588898</v>
      </c>
      <c r="O83" s="5">
        <v>-7.3273213963747447E-2</v>
      </c>
      <c r="P83" s="5">
        <v>-0.99480292943430104</v>
      </c>
      <c r="Q83" s="5">
        <v>-6.8805474466395164E-2</v>
      </c>
      <c r="R83" s="5">
        <v>-0.36862150324089588</v>
      </c>
      <c r="S83" s="5">
        <v>-0.15246499280537398</v>
      </c>
      <c r="T83" s="5">
        <v>-0.5683936117447731</v>
      </c>
      <c r="U83" s="5">
        <v>5.4654087942114425E-2</v>
      </c>
      <c r="V83" s="5">
        <v>-1.5844075206640103E-2</v>
      </c>
      <c r="W83" s="5">
        <v>-3.7028175621556227E-2</v>
      </c>
      <c r="X83" s="5">
        <v>-4.691628063668048E-3</v>
      </c>
      <c r="Y83" s="5">
        <v>4.2374192400652516E-2</v>
      </c>
      <c r="Z83" s="5">
        <v>0.25407226164628555</v>
      </c>
      <c r="AA83" s="5">
        <v>0.16067749625591601</v>
      </c>
      <c r="AB83" s="5">
        <v>0.11344217032064688</v>
      </c>
      <c r="AC83" s="5">
        <v>-9.4442794543627168E-2</v>
      </c>
      <c r="AD83" s="5">
        <v>1.4109685308299342</v>
      </c>
      <c r="AE83" s="5">
        <v>6.9387910958786908E-2</v>
      </c>
      <c r="AF83" s="5">
        <v>0.17811491288525699</v>
      </c>
      <c r="AG83" s="5">
        <v>2.5217753031083541E-2</v>
      </c>
      <c r="AH83" s="5">
        <v>7.8515330028021496E-2</v>
      </c>
      <c r="AI83" s="5">
        <v>1.4112285013365136E-2</v>
      </c>
      <c r="AJ83" s="5">
        <v>6.8710869122553947E-2</v>
      </c>
      <c r="AK83" s="5">
        <v>0.27642004755511212</v>
      </c>
      <c r="AL83" s="5">
        <v>0.13424201329257635</v>
      </c>
      <c r="AM83" s="5">
        <v>6.7899520067202096E-3</v>
      </c>
      <c r="AN83" s="5">
        <v>4.8720600321580501E-2</v>
      </c>
      <c r="AO83" s="5">
        <v>3.3960294944501571E-3</v>
      </c>
      <c r="AP83" s="5">
        <v>9.9538546573886711E-3</v>
      </c>
      <c r="AQ83" s="5">
        <v>2.5237590036287097E-3</v>
      </c>
      <c r="AR83" s="5">
        <v>1.6994491045836526E-2</v>
      </c>
      <c r="AS83" s="5"/>
      <c r="AT83" s="5"/>
      <c r="AU83" s="5"/>
      <c r="AV83" s="5"/>
      <c r="AW83" s="5"/>
      <c r="AX83" s="5"/>
      <c r="AY83" s="5"/>
      <c r="AZ83" s="5"/>
      <c r="BA83" s="5"/>
      <c r="BB83" s="5"/>
    </row>
    <row r="84" spans="1:54" x14ac:dyDescent="0.25">
      <c r="A84" s="5">
        <v>16210</v>
      </c>
      <c r="B84" s="5"/>
      <c r="C84" s="5">
        <v>-1.8203383280778962</v>
      </c>
      <c r="D84" s="5">
        <v>-6.573503552606072E-2</v>
      </c>
      <c r="E84" s="5">
        <v>-1.5605572664391465E-2</v>
      </c>
      <c r="F84" s="5">
        <v>-8.832723890115779E-2</v>
      </c>
      <c r="G84" s="5">
        <v>-8.0250490868920554E-3</v>
      </c>
      <c r="H84" s="5">
        <v>-0.79454818577957254</v>
      </c>
      <c r="I84" s="5">
        <v>-4.7726243773813876E-2</v>
      </c>
      <c r="J84" s="5">
        <v>-0.13281573960859638</v>
      </c>
      <c r="K84" s="5">
        <v>-3.376707464080618E-2</v>
      </c>
      <c r="L84" s="5">
        <v>-0.24275820267768769</v>
      </c>
      <c r="M84" s="5">
        <v>-5.5308576217610907E-2</v>
      </c>
      <c r="N84" s="5">
        <v>-2.8293989208722534</v>
      </c>
      <c r="O84" s="5">
        <v>-7.2794482415953987E-2</v>
      </c>
      <c r="P84" s="5">
        <v>-0.99035337160043346</v>
      </c>
      <c r="Q84" s="5">
        <v>-6.8640237665828413E-2</v>
      </c>
      <c r="R84" s="5">
        <v>-0.36850371519645919</v>
      </c>
      <c r="S84" s="5">
        <v>-0.15273534293866803</v>
      </c>
      <c r="T84" s="5">
        <v>-0.57059714672732897</v>
      </c>
      <c r="U84" s="5">
        <v>5.4981536895099617E-2</v>
      </c>
      <c r="V84" s="5">
        <v>-1.5972679216979219E-2</v>
      </c>
      <c r="W84" s="5">
        <v>-3.7407845078007193E-2</v>
      </c>
      <c r="X84" s="5">
        <v>-4.7498109226691287E-3</v>
      </c>
      <c r="Y84" s="5">
        <v>4.299118716843793E-2</v>
      </c>
      <c r="Z84" s="5">
        <v>0.25832320466467296</v>
      </c>
      <c r="AA84" s="5">
        <v>0.16371644579551159</v>
      </c>
      <c r="AB84" s="5">
        <v>0.11583660118969527</v>
      </c>
      <c r="AC84" s="5">
        <v>-9.6644489630590566E-2</v>
      </c>
      <c r="AD84" s="5">
        <v>1.4469901097805307</v>
      </c>
      <c r="AE84" s="5">
        <v>7.1314035553170257E-2</v>
      </c>
      <c r="AF84" s="5">
        <v>0.18345834301958697</v>
      </c>
      <c r="AG84" s="5">
        <v>2.6031104227202118E-2</v>
      </c>
      <c r="AH84" s="5">
        <v>8.1225564988453972E-2</v>
      </c>
      <c r="AI84" s="5">
        <v>1.4631564695967186E-2</v>
      </c>
      <c r="AJ84" s="5">
        <v>7.1396533115787281E-2</v>
      </c>
      <c r="AK84" s="5">
        <v>0.28786083722404643</v>
      </c>
      <c r="AL84" s="5">
        <v>0.14010899094070667</v>
      </c>
      <c r="AM84" s="5">
        <v>7.1025109473800852E-3</v>
      </c>
      <c r="AN84" s="5">
        <v>5.1077387363164459E-2</v>
      </c>
      <c r="AO84" s="5">
        <v>3.568301419328076E-3</v>
      </c>
      <c r="AP84" s="5">
        <v>1.0482349354298138E-2</v>
      </c>
      <c r="AQ84" s="5">
        <v>2.6637638003242973E-3</v>
      </c>
      <c r="AR84" s="5">
        <v>1.7977932842607777E-2</v>
      </c>
      <c r="AS84" s="5"/>
      <c r="AT84" s="5"/>
      <c r="AU84" s="5"/>
      <c r="AV84" s="5"/>
      <c r="AW84" s="5"/>
      <c r="AX84" s="5"/>
      <c r="AY84" s="5"/>
      <c r="AZ84" s="5"/>
      <c r="BA84" s="5"/>
      <c r="BB84" s="5"/>
    </row>
    <row r="85" spans="1:54" x14ac:dyDescent="0.25">
      <c r="A85" s="5">
        <v>16200</v>
      </c>
      <c r="B85" s="5"/>
      <c r="C85" s="5">
        <v>-1.7508228717776717</v>
      </c>
      <c r="D85" s="5">
        <v>-6.3831873493173236E-2</v>
      </c>
      <c r="E85" s="5">
        <v>-1.5184192017481191E-2</v>
      </c>
      <c r="F85" s="5">
        <v>-8.611533454819828E-2</v>
      </c>
      <c r="G85" s="5">
        <v>-7.8398903162831962E-3</v>
      </c>
      <c r="H85" s="5">
        <v>-0.77778862058264264</v>
      </c>
      <c r="I85" s="5">
        <v>-4.6814487708302058E-2</v>
      </c>
      <c r="J85" s="5">
        <v>-0.13054398817488627</v>
      </c>
      <c r="K85" s="5">
        <v>-3.3257356980660589E-2</v>
      </c>
      <c r="L85" s="5">
        <v>-0.23958401476112584</v>
      </c>
      <c r="M85" s="5">
        <v>-5.4697656266637897E-2</v>
      </c>
      <c r="N85" s="5">
        <v>-2.8039188256417189</v>
      </c>
      <c r="O85" s="5">
        <v>-7.228820581312588E-2</v>
      </c>
      <c r="P85" s="5">
        <v>-0.9855068127101575</v>
      </c>
      <c r="Q85" s="5">
        <v>-6.8446530287719312E-2</v>
      </c>
      <c r="R85" s="5">
        <v>-0.36823113686410025</v>
      </c>
      <c r="S85" s="5">
        <v>-0.15294206327891846</v>
      </c>
      <c r="T85" s="5">
        <v>-0.57256995995438753</v>
      </c>
      <c r="U85" s="5">
        <v>5.5287915909499719E-2</v>
      </c>
      <c r="V85" s="5">
        <v>-1.6095642953607374E-2</v>
      </c>
      <c r="W85" s="5">
        <v>-3.7775769493155642E-2</v>
      </c>
      <c r="X85" s="5">
        <v>-4.8067317968161546E-3</v>
      </c>
      <c r="Y85" s="5">
        <v>4.3599231550193553E-2</v>
      </c>
      <c r="Z85" s="5">
        <v>0.26253762472288739</v>
      </c>
      <c r="AA85" s="5">
        <v>0.16674472355056175</v>
      </c>
      <c r="AB85" s="5">
        <v>0.11823340649545919</v>
      </c>
      <c r="AC85" s="5">
        <v>-9.8857371632871782E-2</v>
      </c>
      <c r="AD85" s="5">
        <v>1.4833309985310588</v>
      </c>
      <c r="AE85" s="5">
        <v>7.3264074994600428E-2</v>
      </c>
      <c r="AF85" s="5">
        <v>0.18888613978300675</v>
      </c>
      <c r="AG85" s="5">
        <v>2.6859926578519978E-2</v>
      </c>
      <c r="AH85" s="5">
        <v>8.3995812418376253E-2</v>
      </c>
      <c r="AI85" s="5">
        <v>1.5163917331435139E-2</v>
      </c>
      <c r="AJ85" s="5">
        <v>7.4157759477170154E-2</v>
      </c>
      <c r="AK85" s="5">
        <v>0.29965671810892264</v>
      </c>
      <c r="AL85" s="5">
        <v>0.14617480955866732</v>
      </c>
      <c r="AM85" s="5">
        <v>7.4265429845120122E-3</v>
      </c>
      <c r="AN85" s="5">
        <v>5.3527245807983112E-2</v>
      </c>
      <c r="AO85" s="5">
        <v>3.7478516517386413E-3</v>
      </c>
      <c r="AP85" s="5">
        <v>1.1034619129903485E-2</v>
      </c>
      <c r="AQ85" s="5">
        <v>2.8104478590624147E-3</v>
      </c>
      <c r="AR85" s="5">
        <v>1.9010955277067962E-2</v>
      </c>
      <c r="AS85" s="5"/>
      <c r="AT85" s="5"/>
      <c r="AU85" s="5"/>
      <c r="AV85" s="5"/>
      <c r="AW85" s="5"/>
      <c r="AX85" s="5"/>
      <c r="AY85" s="5"/>
      <c r="AZ85" s="5"/>
      <c r="BA85" s="5"/>
      <c r="BB85" s="5"/>
    </row>
    <row r="86" spans="1:54" x14ac:dyDescent="0.25">
      <c r="A86" s="5">
        <v>16190</v>
      </c>
      <c r="B86" s="5"/>
      <c r="C86" s="5">
        <v>-1.6797420168234409</v>
      </c>
      <c r="D86" s="5">
        <v>-6.1956616935704721E-2</v>
      </c>
      <c r="E86" s="5">
        <v>-1.4767725697941053E-2</v>
      </c>
      <c r="F86" s="5">
        <v>-8.3922193004627055E-2</v>
      </c>
      <c r="G86" s="5">
        <v>-7.6556718483518802E-3</v>
      </c>
      <c r="H86" s="5">
        <v>-0.76105230556617098</v>
      </c>
      <c r="I86" s="5">
        <v>-4.5900288602494219E-2</v>
      </c>
      <c r="J86" s="5">
        <v>-0.12825575889283275</v>
      </c>
      <c r="K86" s="5">
        <v>-3.2741248875382913E-2</v>
      </c>
      <c r="L86" s="5">
        <v>-0.23634995661367481</v>
      </c>
      <c r="M86" s="5">
        <v>-5.4070361296704783E-2</v>
      </c>
      <c r="N86" s="5">
        <v>-2.7774839437395564</v>
      </c>
      <c r="O86" s="5">
        <v>-7.1754947477396108E-2</v>
      </c>
      <c r="P86" s="5">
        <v>-0.98026851793291958</v>
      </c>
      <c r="Q86" s="5">
        <v>-6.8224542538231916E-2</v>
      </c>
      <c r="R86" s="5">
        <v>-0.36780382537954914</v>
      </c>
      <c r="S86" s="5">
        <v>-0.15308477539940687</v>
      </c>
      <c r="T86" s="5">
        <v>-0.57430915740006394</v>
      </c>
      <c r="U86" s="5">
        <v>5.5572808702001444E-2</v>
      </c>
      <c r="V86" s="5">
        <v>-1.6212807996608607E-2</v>
      </c>
      <c r="W86" s="5">
        <v>-3.8131497972692212E-2</v>
      </c>
      <c r="X86" s="5">
        <v>-4.862324583738354E-3</v>
      </c>
      <c r="Y86" s="5">
        <v>4.4197661479284639E-2</v>
      </c>
      <c r="Z86" s="5">
        <v>0.26671123894026227</v>
      </c>
      <c r="AA86" s="5">
        <v>0.16975950521831157</v>
      </c>
      <c r="AB86" s="5">
        <v>0.12063057120446249</v>
      </c>
      <c r="AC86" s="5">
        <v>-0.10107980291777567</v>
      </c>
      <c r="AD86" s="5">
        <v>1.5199682905883816</v>
      </c>
      <c r="AE86" s="5">
        <v>7.5237032208974791E-2</v>
      </c>
      <c r="AF86" s="5">
        <v>0.19439622537056295</v>
      </c>
      <c r="AG86" s="5">
        <v>2.7704017315284057E-2</v>
      </c>
      <c r="AH86" s="5">
        <v>8.6825804497818487E-2</v>
      </c>
      <c r="AI86" s="5">
        <v>1.5709375523020618E-2</v>
      </c>
      <c r="AJ86" s="5">
        <v>7.69951812069051E-2</v>
      </c>
      <c r="AK86" s="5">
        <v>0.3118124964993072</v>
      </c>
      <c r="AL86" s="5">
        <v>0.15244308432261164</v>
      </c>
      <c r="AM86" s="5">
        <v>7.7623057151926774E-3</v>
      </c>
      <c r="AN86" s="5">
        <v>5.6072636586273837E-2</v>
      </c>
      <c r="AO86" s="5">
        <v>3.9349000945184589E-3</v>
      </c>
      <c r="AP86" s="5">
        <v>1.1611467955892922E-2</v>
      </c>
      <c r="AQ86" s="5">
        <v>2.9640602028613685E-3</v>
      </c>
      <c r="AR86" s="5">
        <v>2.0095573393013808E-2</v>
      </c>
      <c r="AS86" s="5"/>
      <c r="AT86" s="5"/>
      <c r="AU86" s="5"/>
      <c r="AV86" s="5"/>
      <c r="AW86" s="5"/>
      <c r="AX86" s="5"/>
      <c r="AY86" s="5"/>
      <c r="AZ86" s="5"/>
      <c r="BA86" s="5"/>
      <c r="BB86" s="5"/>
    </row>
    <row r="87" spans="1:54" x14ac:dyDescent="0.25">
      <c r="A87" s="5">
        <v>16180</v>
      </c>
      <c r="B87" s="5"/>
      <c r="C87" s="5">
        <v>-1.6071344970118679</v>
      </c>
      <c r="D87" s="5">
        <v>-6.0110019156492223E-2</v>
      </c>
      <c r="E87" s="5">
        <v>-1.435638683523989E-2</v>
      </c>
      <c r="F87" s="5">
        <v>-8.1749160294572548E-2</v>
      </c>
      <c r="G87" s="5">
        <v>-7.4725240206075681E-3</v>
      </c>
      <c r="H87" s="5">
        <v>-0.74435251094278154</v>
      </c>
      <c r="I87" s="5">
        <v>-4.4984441506703061E-2</v>
      </c>
      <c r="J87" s="5">
        <v>-0.1259531970415815</v>
      </c>
      <c r="K87" s="5">
        <v>-3.2219264400702649E-2</v>
      </c>
      <c r="L87" s="5">
        <v>-0.23305940667998493</v>
      </c>
      <c r="M87" s="5">
        <v>-5.3427370201137872E-2</v>
      </c>
      <c r="N87" s="5">
        <v>-2.7501235394817023</v>
      </c>
      <c r="O87" s="5">
        <v>-7.1195302055306511E-2</v>
      </c>
      <c r="P87" s="5">
        <v>-0.97464423220204321</v>
      </c>
      <c r="Q87" s="5">
        <v>-6.7974500189479897E-2</v>
      </c>
      <c r="R87" s="5">
        <v>-0.36722203335196707</v>
      </c>
      <c r="S87" s="5">
        <v>-0.15316318041408655</v>
      </c>
      <c r="T87" s="5">
        <v>-0.57581212406207849</v>
      </c>
      <c r="U87" s="5">
        <v>5.5835822933288905E-2</v>
      </c>
      <c r="V87" s="5">
        <v>-1.6324021693580052E-2</v>
      </c>
      <c r="W87" s="5">
        <v>-3.8474589615524343E-2</v>
      </c>
      <c r="X87" s="5">
        <v>-4.9165239198861264E-3</v>
      </c>
      <c r="Y87" s="5">
        <v>4.4785814124755061E-2</v>
      </c>
      <c r="Z87" s="5">
        <v>0.27083973595452876</v>
      </c>
      <c r="AA87" s="5">
        <v>0.17275792428469855</v>
      </c>
      <c r="AB87" s="5">
        <v>0.12302603281953506</v>
      </c>
      <c r="AC87" s="5">
        <v>-0.10331009162397083</v>
      </c>
      <c r="AD87" s="5">
        <v>1.5568780573419936</v>
      </c>
      <c r="AE87" s="5">
        <v>7.7231850270638794E-2</v>
      </c>
      <c r="AF87" s="5">
        <v>0.19998634717723834</v>
      </c>
      <c r="AG87" s="5">
        <v>2.8563146615055202E-2</v>
      </c>
      <c r="AH87" s="5">
        <v>8.9715184866262038E-2</v>
      </c>
      <c r="AI87" s="5">
        <v>1.6267955839236663E-2</v>
      </c>
      <c r="AJ87" s="5">
        <v>7.9909356582797658E-2</v>
      </c>
      <c r="AK87" s="5">
        <v>0.32433271067603187</v>
      </c>
      <c r="AL87" s="5">
        <v>0.15891732710954198</v>
      </c>
      <c r="AM87" s="5">
        <v>8.1100535234785217E-3</v>
      </c>
      <c r="AN87" s="5">
        <v>5.8716017439654787E-2</v>
      </c>
      <c r="AO87" s="5">
        <v>4.1296682473448308E-3</v>
      </c>
      <c r="AP87" s="5">
        <v>1.2213711265509488E-2</v>
      </c>
      <c r="AQ87" s="5">
        <v>3.1248548955987187E-3</v>
      </c>
      <c r="AR87" s="5">
        <v>2.1233853698505022E-2</v>
      </c>
      <c r="AS87" s="5"/>
      <c r="AT87" s="5"/>
      <c r="AU87" s="5"/>
      <c r="AV87" s="5"/>
      <c r="AW87" s="5"/>
      <c r="AX87" s="5"/>
      <c r="AY87" s="5"/>
      <c r="AZ87" s="5"/>
      <c r="BA87" s="5"/>
      <c r="BB87" s="5"/>
    </row>
    <row r="88" spans="1:54" x14ac:dyDescent="0.25">
      <c r="A88" s="5">
        <v>16170</v>
      </c>
      <c r="B88" s="5"/>
      <c r="C88" s="5">
        <v>-1.5330407957917234</v>
      </c>
      <c r="D88" s="5">
        <v>-5.8292778247228727E-2</v>
      </c>
      <c r="E88" s="5">
        <v>-1.3950376974931154E-2</v>
      </c>
      <c r="F88" s="5">
        <v>-7.9597526874596314E-2</v>
      </c>
      <c r="G88" s="5">
        <v>-7.2905731184282983E-3</v>
      </c>
      <c r="H88" s="5">
        <v>-0.72770220966309285</v>
      </c>
      <c r="I88" s="5">
        <v>-4.4067729978486722E-2</v>
      </c>
      <c r="J88" s="5">
        <v>-0.12363843344473906</v>
      </c>
      <c r="K88" s="5">
        <v>-3.1691918246033401E-2</v>
      </c>
      <c r="L88" s="5">
        <v>-0.22971577664310566</v>
      </c>
      <c r="M88" s="5">
        <v>-5.2769375389955242E-2</v>
      </c>
      <c r="N88" s="5">
        <v>-2.7218678331942918</v>
      </c>
      <c r="O88" s="5">
        <v>-7.0609894407549653E-2</v>
      </c>
      <c r="P88" s="5">
        <v>-0.96864016980217293</v>
      </c>
      <c r="Q88" s="5">
        <v>-6.7696664216166449E-2</v>
      </c>
      <c r="R88" s="5">
        <v>-0.36648620893581058</v>
      </c>
      <c r="S88" s="5">
        <v>-0.15317705985227734</v>
      </c>
      <c r="T88" s="5">
        <v>-0.57707653027809547</v>
      </c>
      <c r="U88" s="5">
        <v>5.6076591087154737E-2</v>
      </c>
      <c r="V88" s="5">
        <v>-1.6429137483142186E-2</v>
      </c>
      <c r="W88" s="5">
        <v>-3.8804614398134422E-2</v>
      </c>
      <c r="X88" s="5">
        <v>-4.9692653037471373E-3</v>
      </c>
      <c r="Y88" s="5">
        <v>4.536302905063503E-2</v>
      </c>
      <c r="Z88" s="5">
        <v>0.27491878278123349</v>
      </c>
      <c r="AA88" s="5">
        <v>0.17573707604777428</v>
      </c>
      <c r="AB88" s="5">
        <v>0.12541768380595272</v>
      </c>
      <c r="AC88" s="5">
        <v>-0.10554649317128728</v>
      </c>
      <c r="AD88" s="5">
        <v>1.5940353605475852</v>
      </c>
      <c r="AE88" s="5">
        <v>7.9247412405553733E-2</v>
      </c>
      <c r="AF88" s="5">
        <v>0.20565407596947138</v>
      </c>
      <c r="AG88" s="5">
        <v>2.9437057051847314E-2</v>
      </c>
      <c r="AH88" s="5">
        <v>9.2663505925939027E-2</v>
      </c>
      <c r="AI88" s="5">
        <v>1.6839658146126302E-2</v>
      </c>
      <c r="AJ88" s="5">
        <v>8.29007650259794E-2</v>
      </c>
      <c r="AK88" s="5">
        <v>0.33722161095823033</v>
      </c>
      <c r="AL88" s="5">
        <v>0.16560093542512372</v>
      </c>
      <c r="AM88" s="5">
        <v>8.4700369692709034E-3</v>
      </c>
      <c r="AN88" s="5">
        <v>6.1459838364636123E-2</v>
      </c>
      <c r="AO88" s="5">
        <v>4.3323788957108809E-3</v>
      </c>
      <c r="AP88" s="5">
        <v>1.2842175132166988E-2</v>
      </c>
      <c r="AQ88" s="5">
        <v>3.2930908794617441E-3</v>
      </c>
      <c r="AR88" s="5">
        <v>2.2427913569972226E-2</v>
      </c>
      <c r="AS88" s="5"/>
      <c r="AT88" s="5"/>
      <c r="AU88" s="5"/>
      <c r="AV88" s="5"/>
      <c r="AW88" s="5"/>
      <c r="AX88" s="5"/>
      <c r="AY88" s="5"/>
      <c r="AZ88" s="5"/>
      <c r="BA88" s="5"/>
      <c r="BB88" s="5"/>
    </row>
    <row r="89" spans="1:54" x14ac:dyDescent="0.25">
      <c r="A89" s="5">
        <v>16160</v>
      </c>
      <c r="B89" s="5"/>
      <c r="C89" s="5">
        <v>-1.4575031103123908</v>
      </c>
      <c r="D89" s="5">
        <v>-5.6505537398941132E-2</v>
      </c>
      <c r="E89" s="5">
        <v>-1.3549886030631652E-2</v>
      </c>
      <c r="F89" s="5">
        <v>-7.7468526760537143E-2</v>
      </c>
      <c r="G89" s="5">
        <v>-7.1099412502059062E-3</v>
      </c>
      <c r="H89" s="5">
        <v>-0.71111406152939172</v>
      </c>
      <c r="I89" s="5">
        <v>-4.3150924978580717E-2</v>
      </c>
      <c r="J89" s="5">
        <v>-0.12131358115596473</v>
      </c>
      <c r="K89" s="5">
        <v>-3.1159724854237958E-2</v>
      </c>
      <c r="L89" s="5">
        <v>-0.22632250541684268</v>
      </c>
      <c r="M89" s="5">
        <v>-5.2097081525737152E-2</v>
      </c>
      <c r="N89" s="5">
        <v>-2.6927479448600349</v>
      </c>
      <c r="O89" s="5">
        <v>-6.9999378438787119E-2</v>
      </c>
      <c r="P89" s="5">
        <v>-0.96226300298137224</v>
      </c>
      <c r="Q89" s="5">
        <v>-6.7391330357743473E-2</v>
      </c>
      <c r="R89" s="5">
        <v>-0.36559699549050173</v>
      </c>
      <c r="S89" s="5">
        <v>-0.15312627636801171</v>
      </c>
      <c r="T89" s="5">
        <v>-0.57810033748438794</v>
      </c>
      <c r="U89" s="5">
        <v>5.6294771305293978E-2</v>
      </c>
      <c r="V89" s="5">
        <v>-1.6528015209268127E-2</v>
      </c>
      <c r="W89" s="5">
        <v>-3.9121154047983518E-2</v>
      </c>
      <c r="X89" s="5">
        <v>-5.0204852191939519E-3</v>
      </c>
      <c r="Y89" s="5">
        <v>4.5928649391231556E-2</v>
      </c>
      <c r="Z89" s="5">
        <v>0.27894403185972061</v>
      </c>
      <c r="AA89" s="5">
        <v>0.17869402181451088</v>
      </c>
      <c r="AB89" s="5">
        <v>0.12780337417526827</v>
      </c>
      <c r="AC89" s="5">
        <v>-0.10778721192575673</v>
      </c>
      <c r="AD89" s="5">
        <v>1.6314142673735854</v>
      </c>
      <c r="AE89" s="5">
        <v>8.1282542125185708E-2</v>
      </c>
      <c r="AF89" s="5">
        <v>0.21139680438149674</v>
      </c>
      <c r="AG89" s="5">
        <v>3.032546308600103E-2</v>
      </c>
      <c r="AH89" s="5">
        <v>9.5670226242605988E-2</v>
      </c>
      <c r="AI89" s="5">
        <v>1.7424464949284905E-2</v>
      </c>
      <c r="AJ89" s="5">
        <v>8.5969802963798109E-2</v>
      </c>
      <c r="AK89" s="5">
        <v>0.35048313948730925</v>
      </c>
      <c r="AL89" s="5">
        <v>0.17249718105968598</v>
      </c>
      <c r="AM89" s="5">
        <v>8.8425021552376686E-3</v>
      </c>
      <c r="AN89" s="5">
        <v>6.430653683550594E-2</v>
      </c>
      <c r="AO89" s="5">
        <v>4.5432557800393495E-3</v>
      </c>
      <c r="AP89" s="5">
        <v>1.3497695377343594E-2</v>
      </c>
      <c r="AQ89" s="5">
        <v>3.4690317917476302E-3</v>
      </c>
      <c r="AR89" s="5">
        <v>2.3679920504478015E-2</v>
      </c>
      <c r="AS89" s="5"/>
      <c r="AT89" s="5"/>
      <c r="AU89" s="5"/>
      <c r="AV89" s="5"/>
      <c r="AW89" s="5"/>
      <c r="AX89" s="5"/>
      <c r="AY89" s="5"/>
      <c r="AZ89" s="5"/>
      <c r="BA89" s="5"/>
      <c r="BB89" s="5"/>
    </row>
    <row r="90" spans="1:54" x14ac:dyDescent="0.25">
      <c r="A90" s="5">
        <v>16150</v>
      </c>
      <c r="B90" s="5"/>
      <c r="C90" s="5">
        <v>-1.380565312936157</v>
      </c>
      <c r="D90" s="5">
        <v>-5.4748885316390626E-2</v>
      </c>
      <c r="E90" s="5">
        <v>-1.3155092260886564E-2</v>
      </c>
      <c r="F90" s="5">
        <v>-7.5363336788755481E-2</v>
      </c>
      <c r="G90" s="5">
        <v>-6.9307462335121122E-3</v>
      </c>
      <c r="H90" s="5">
        <v>-0.69460039823353859</v>
      </c>
      <c r="I90" s="5">
        <v>-4.2234783810059164E-2</v>
      </c>
      <c r="J90" s="5">
        <v>-0.11898073222642062</v>
      </c>
      <c r="K90" s="5">
        <v>-3.0623197571873029E-2</v>
      </c>
      <c r="L90" s="5">
        <v>-0.22288305313894038</v>
      </c>
      <c r="M90" s="5">
        <v>-5.1411204243466811E-2</v>
      </c>
      <c r="N90" s="5">
        <v>-2.6627958361931947</v>
      </c>
      <c r="O90" s="5">
        <v>-6.9364435870621605E-2</v>
      </c>
      <c r="P90" s="5">
        <v>-0.95551984961677194</v>
      </c>
      <c r="Q90" s="5">
        <v>-6.7058828607055976E-2</v>
      </c>
      <c r="R90" s="5">
        <v>-0.36455523082712554</v>
      </c>
      <c r="S90" s="5">
        <v>-0.15301077428122259</v>
      </c>
      <c r="T90" s="5">
        <v>-0.57888180339758388</v>
      </c>
      <c r="U90" s="5">
        <v>5.6490048175192785E-2</v>
      </c>
      <c r="V90" s="5">
        <v>-1.6620521425513055E-2</v>
      </c>
      <c r="W90" s="5">
        <v>-3.942380290355698E-2</v>
      </c>
      <c r="X90" s="5">
        <v>-5.0701212586473816E-3</v>
      </c>
      <c r="Y90" s="5">
        <v>4.6482023039671756E-2</v>
      </c>
      <c r="Z90" s="5">
        <v>0.28291112827134424</v>
      </c>
      <c r="AA90" s="5">
        <v>0.18162579326415601</v>
      </c>
      <c r="AB90" s="5">
        <v>0.13018091422414083</v>
      </c>
      <c r="AC90" s="5">
        <v>-0.11003040301987199</v>
      </c>
      <c r="AD90" s="5">
        <v>1.6689878680478158</v>
      </c>
      <c r="AE90" s="5">
        <v>8.3336003494971514E-2</v>
      </c>
      <c r="AF90" s="5">
        <v>0.21721174575166158</v>
      </c>
      <c r="AG90" s="5">
        <v>3.1228050597628305E-2</v>
      </c>
      <c r="AH90" s="5">
        <v>9.8734708054486503E-2</v>
      </c>
      <c r="AI90" s="5">
        <v>1.8022340747781709E-2</v>
      </c>
      <c r="AJ90" s="5">
        <v>8.9116779700720766E-2</v>
      </c>
      <c r="AK90" s="5">
        <v>0.36412090978966266</v>
      </c>
      <c r="AL90" s="5">
        <v>0.1796091984895932</v>
      </c>
      <c r="AM90" s="5">
        <v>9.2276900723725717E-3</v>
      </c>
      <c r="AN90" s="5">
        <v>6.7258532807749363E-2</v>
      </c>
      <c r="AO90" s="5">
        <v>4.7625232447262977E-3</v>
      </c>
      <c r="AP90" s="5">
        <v>1.4181116606083921E-2</v>
      </c>
      <c r="AQ90" s="5">
        <v>3.6529457602677224E-3</v>
      </c>
      <c r="AR90" s="5">
        <v>2.4992091212667756E-2</v>
      </c>
      <c r="AS90" s="5"/>
      <c r="AT90" s="5"/>
      <c r="AU90" s="5"/>
      <c r="AV90" s="5"/>
      <c r="AW90" s="5"/>
      <c r="AX90" s="5"/>
      <c r="AY90" s="5"/>
      <c r="AZ90" s="5"/>
      <c r="BA90" s="5"/>
      <c r="BB90" s="5"/>
    </row>
    <row r="91" spans="1:54" x14ac:dyDescent="0.25">
      <c r="A91" s="5">
        <v>16140</v>
      </c>
      <c r="B91" s="5"/>
      <c r="C91" s="5">
        <v>-1.3022729102690647</v>
      </c>
      <c r="D91" s="5">
        <v>-5.3023356732798413E-2</v>
      </c>
      <c r="E91" s="5">
        <v>-1.2766162270409095E-2</v>
      </c>
      <c r="F91" s="5">
        <v>-7.3283076010794548E-2</v>
      </c>
      <c r="G91" s="5">
        <v>-6.7531014923586817E-3</v>
      </c>
      <c r="H91" s="5">
        <v>-0.67817320934045766</v>
      </c>
      <c r="I91" s="5">
        <v>-4.1320049102707306E-2</v>
      </c>
      <c r="J91" s="5">
        <v>-0.11664195456104487</v>
      </c>
      <c r="K91" s="5">
        <v>-3.0082847811917439E-2</v>
      </c>
      <c r="L91" s="5">
        <v>-0.21940089518007402</v>
      </c>
      <c r="M91" s="5">
        <v>-5.0712468857659065E-2</v>
      </c>
      <c r="N91" s="5">
        <v>-2.632044251296036</v>
      </c>
      <c r="O91" s="5">
        <v>-6.8705774960963792E-2</v>
      </c>
      <c r="P91" s="5">
        <v>-0.94841825996546858</v>
      </c>
      <c r="Q91" s="5">
        <v>-6.6699522626656543E-2</v>
      </c>
      <c r="R91" s="5">
        <v>-0.36336194604259214</v>
      </c>
      <c r="S91" s="5">
        <v>-0.15283057994844448</v>
      </c>
      <c r="T91" s="5">
        <v>-0.57941948660179299</v>
      </c>
      <c r="U91" s="5">
        <v>5.6662133468631512E-2</v>
      </c>
      <c r="V91" s="5">
        <v>-1.6706529688241618E-2</v>
      </c>
      <c r="W91" s="5">
        <v>-3.971216875865459E-2</v>
      </c>
      <c r="X91" s="5">
        <v>-5.1181122457357505E-3</v>
      </c>
      <c r="Y91" s="5">
        <v>4.7022503846875521E-2</v>
      </c>
      <c r="Z91" s="5">
        <v>0.286815717114839</v>
      </c>
      <c r="AA91" s="5">
        <v>0.18452939697063234</v>
      </c>
      <c r="AB91" s="5">
        <v>0.13254807742493094</v>
      </c>
      <c r="AC91" s="5">
        <v>-0.11227417432754054</v>
      </c>
      <c r="AD91" s="5">
        <v>1.7067282961354096</v>
      </c>
      <c r="AE91" s="5">
        <v>8.5406501540951113E-2</v>
      </c>
      <c r="AF91" s="5">
        <v>0.22309593331337002</v>
      </c>
      <c r="AG91" s="5">
        <v>3.2144476466446976E-2</v>
      </c>
      <c r="AH91" s="5">
        <v>0.10185621490014181</v>
      </c>
      <c r="AI91" s="5">
        <v>1.8633231402179044E-2</v>
      </c>
      <c r="AJ91" s="5">
        <v>9.2341913308607942E-2</v>
      </c>
      <c r="AK91" s="5">
        <v>0.37813818616248224</v>
      </c>
      <c r="AL91" s="5">
        <v>0.18693997304281479</v>
      </c>
      <c r="AM91" s="5">
        <v>9.625835924877665E-3</v>
      </c>
      <c r="AN91" s="5">
        <v>7.0318223503890498E-2</v>
      </c>
      <c r="AO91" s="5">
        <v>4.9904058669593219E-3</v>
      </c>
      <c r="AP91" s="5">
        <v>1.489329116856373E-2</v>
      </c>
      <c r="AQ91" s="5">
        <v>3.845105176632601E-3</v>
      </c>
      <c r="AR91" s="5">
        <v>2.6366690544980899E-2</v>
      </c>
      <c r="AS91" s="5"/>
      <c r="AT91" s="5"/>
      <c r="AU91" s="5"/>
      <c r="AV91" s="5"/>
      <c r="AW91" s="5"/>
      <c r="AX91" s="5"/>
      <c r="AY91" s="5"/>
      <c r="AZ91" s="5"/>
      <c r="BA91" s="5"/>
      <c r="BB91" s="5"/>
    </row>
    <row r="92" spans="1:54" x14ac:dyDescent="0.25">
      <c r="A92" s="5">
        <v>16130</v>
      </c>
      <c r="B92" s="5"/>
      <c r="C92" s="5">
        <v>-1.2226729997700649</v>
      </c>
      <c r="D92" s="5">
        <v>-5.1329433021101524E-2</v>
      </c>
      <c r="E92" s="5">
        <v>-1.2383251035123593E-2</v>
      </c>
      <c r="F92" s="5">
        <v>-7.1228805220097849E-2</v>
      </c>
      <c r="G92" s="5">
        <v>-6.5771159655898682E-3</v>
      </c>
      <c r="H92" s="5">
        <v>-0.6618441292354722</v>
      </c>
      <c r="I92" s="5">
        <v>-4.0407447844433238E-2</v>
      </c>
      <c r="J92" s="5">
        <v>-0.11429928887028595</v>
      </c>
      <c r="K92" s="5">
        <v>-2.9539184230927672E-2</v>
      </c>
      <c r="L92" s="5">
        <v>-0.21587951618348894</v>
      </c>
      <c r="M92" s="5">
        <v>-5.0001609060103425E-2</v>
      </c>
      <c r="N92" s="5">
        <v>-2.6005266560531299</v>
      </c>
      <c r="O92" s="5">
        <v>-6.8024129173186315E-2</v>
      </c>
      <c r="P92" s="5">
        <v>-0.94096620253507501</v>
      </c>
      <c r="Q92" s="5">
        <v>-6.6313809094192364E-2</v>
      </c>
      <c r="R92" s="5">
        <v>-0.36201836394292847</v>
      </c>
      <c r="S92" s="5">
        <v>-0.15258580196118915</v>
      </c>
      <c r="T92" s="5">
        <v>-0.5797122505250375</v>
      </c>
      <c r="U92" s="5">
        <v>5.6810766828446171E-2</v>
      </c>
      <c r="V92" s="5">
        <v>-1.678592083797463E-2</v>
      </c>
      <c r="W92" s="5">
        <v>-3.9985873688535706E-2</v>
      </c>
      <c r="X92" s="5">
        <v>-5.164398357125741E-3</v>
      </c>
      <c r="Y92" s="5">
        <v>4.7549452828048247E-2</v>
      </c>
      <c r="Z92" s="5">
        <v>0.29065345102288592</v>
      </c>
      <c r="AA92" s="5">
        <v>0.18740181907579687</v>
      </c>
      <c r="AB92" s="5">
        <v>0.13490260346428187</v>
      </c>
      <c r="AC92" s="5">
        <v>-0.11451658859276428</v>
      </c>
      <c r="AD92" s="5">
        <v>1.7446067514712245</v>
      </c>
      <c r="AE92" s="5">
        <v>8.7492682797825475E-2</v>
      </c>
      <c r="AF92" s="5">
        <v>0.22904621975472508</v>
      </c>
      <c r="AG92" s="5">
        <v>3.3074368200780205E-2</v>
      </c>
      <c r="AH92" s="5">
        <v>0.10503390937608362</v>
      </c>
      <c r="AI92" s="5">
        <v>1.9257063518902738E-2</v>
      </c>
      <c r="AJ92" s="5">
        <v>9.5645326548102053E-2</v>
      </c>
      <c r="AK92" s="5">
        <v>0.3925378629297851</v>
      </c>
      <c r="AL92" s="5">
        <v>0.19449232884916656</v>
      </c>
      <c r="AM92" s="5">
        <v>1.0037168435149171E-2</v>
      </c>
      <c r="AN92" s="5">
        <v>7.3487977984437874E-2</v>
      </c>
      <c r="AO92" s="5">
        <v>5.227128065208345E-3</v>
      </c>
      <c r="AP92" s="5">
        <v>1.5635078046319535E-2</v>
      </c>
      <c r="AQ92" s="5">
        <v>4.0457864467210638E-3</v>
      </c>
      <c r="AR92" s="5">
        <v>2.7806030243743569E-2</v>
      </c>
      <c r="AS92" s="5"/>
      <c r="AT92" s="5"/>
      <c r="AU92" s="5"/>
      <c r="AV92" s="5"/>
      <c r="AW92" s="5"/>
      <c r="AX92" s="5"/>
      <c r="AY92" s="5"/>
      <c r="AZ92" s="5"/>
      <c r="BA92" s="5"/>
      <c r="BB92" s="5"/>
    </row>
    <row r="93" spans="1:54" x14ac:dyDescent="0.25">
      <c r="A93" s="5">
        <v>16120</v>
      </c>
      <c r="B93" s="5"/>
      <c r="C93" s="5">
        <v>-1.1418142240021234</v>
      </c>
      <c r="D93" s="5">
        <v>-4.9667542897765302E-2</v>
      </c>
      <c r="E93" s="5">
        <v>-1.2006501950386239E-2</v>
      </c>
      <c r="F93" s="5">
        <v>-6.9201526609078634E-2</v>
      </c>
      <c r="G93" s="5">
        <v>-6.4028940264135303E-3</v>
      </c>
      <c r="H93" s="5">
        <v>-0.64562442505067552</v>
      </c>
      <c r="I93" s="5">
        <v>-3.9497690461378424E-2</v>
      </c>
      <c r="J93" s="5">
        <v>-0.11195474572356685</v>
      </c>
      <c r="K93" s="5">
        <v>-2.8992711922505288E-2</v>
      </c>
      <c r="L93" s="5">
        <v>-0.21232240414988585</v>
      </c>
      <c r="M93" s="5">
        <v>-4.9279365611562341E-2</v>
      </c>
      <c r="N93" s="5">
        <v>-2.5682771764229049</v>
      </c>
      <c r="O93" s="5">
        <v>-6.7320255798594214E-2</v>
      </c>
      <c r="P93" s="5">
        <v>-0.93317204911089979</v>
      </c>
      <c r="Q93" s="5">
        <v>-6.5902116978478448E-2</v>
      </c>
      <c r="R93" s="5">
        <v>-0.3605258970585834</v>
      </c>
      <c r="S93" s="5">
        <v>-0.15227663117066101</v>
      </c>
      <c r="T93" s="5">
        <v>-0.57975926679059386</v>
      </c>
      <c r="U93" s="5">
        <v>5.6935716401320689E-2</v>
      </c>
      <c r="V93" s="5">
        <v>-1.6858583267998887E-2</v>
      </c>
      <c r="W93" s="5">
        <v>-4.0244554855552679E-2</v>
      </c>
      <c r="X93" s="5">
        <v>-5.2089212431975524E-3</v>
      </c>
      <c r="Y93" s="5">
        <v>4.8062239373706822E-2</v>
      </c>
      <c r="Z93" s="5">
        <v>0.29441999780323458</v>
      </c>
      <c r="AA93" s="5">
        <v>0.19024003010476345</v>
      </c>
      <c r="AB93" s="5">
        <v>0.13724220142536131</v>
      </c>
      <c r="AC93" s="5">
        <v>-0.1167556657105389</v>
      </c>
      <c r="AD93" s="5">
        <v>1.782593525763388</v>
      </c>
      <c r="AE93" s="5">
        <v>8.9593136001393819E-2</v>
      </c>
      <c r="AF93" s="5">
        <v>0.23505927716028677</v>
      </c>
      <c r="AG93" s="5">
        <v>3.4017323618445679E-2</v>
      </c>
      <c r="AH93" s="5">
        <v>0.10826685103499387</v>
      </c>
      <c r="AI93" s="5">
        <v>1.989374385324847E-2</v>
      </c>
      <c r="AJ93" s="5">
        <v>9.902704283331995E-2</v>
      </c>
      <c r="AK93" s="5">
        <v>0.40732244361819125</v>
      </c>
      <c r="AL93" s="5">
        <v>0.20226891659736332</v>
      </c>
      <c r="AM93" s="5">
        <v>1.046190912974893E-2</v>
      </c>
      <c r="AN93" s="5">
        <v>7.6770131507429451E-2</v>
      </c>
      <c r="AO93" s="5">
        <v>5.4729136873448618E-3</v>
      </c>
      <c r="AP93" s="5">
        <v>1.6407341661900977E-2</v>
      </c>
      <c r="AQ93" s="5">
        <v>4.2552697176663472E-3</v>
      </c>
      <c r="AR93" s="5">
        <v>2.9312467513867308E-2</v>
      </c>
      <c r="AS93" s="5"/>
      <c r="AT93" s="5"/>
      <c r="AU93" s="5"/>
      <c r="AV93" s="5"/>
      <c r="AW93" s="5"/>
      <c r="AX93" s="5"/>
      <c r="AY93" s="5"/>
      <c r="AZ93" s="5"/>
      <c r="BA93" s="5"/>
      <c r="BB93" s="5"/>
    </row>
    <row r="94" spans="1:54" x14ac:dyDescent="0.25">
      <c r="A94" s="5">
        <v>16110</v>
      </c>
      <c r="B94" s="5"/>
      <c r="C94" s="5">
        <v>-1.0597467225936537</v>
      </c>
      <c r="D94" s="5">
        <v>-4.8038063215003535E-2</v>
      </c>
      <c r="E94" s="5">
        <v>-1.1636046901704711E-2</v>
      </c>
      <c r="F94" s="5">
        <v>-6.7202183554495795E-2</v>
      </c>
      <c r="G94" s="5">
        <v>-6.2305354130452227E-3</v>
      </c>
      <c r="H94" s="5">
        <v>-0.62952498558241943</v>
      </c>
      <c r="I94" s="5">
        <v>-3.8591469948223496E-2</v>
      </c>
      <c r="J94" s="5">
        <v>-0.10961030271037175</v>
      </c>
      <c r="K94" s="5">
        <v>-2.8443931628889731E-2</v>
      </c>
      <c r="L94" s="5">
        <v>-0.20873304458189096</v>
      </c>
      <c r="M94" s="5">
        <v>-4.8546485030751374E-2</v>
      </c>
      <c r="N94" s="5">
        <v>-2.535330535788296</v>
      </c>
      <c r="O94" s="5">
        <v>-6.6594934535871855E-2</v>
      </c>
      <c r="P94" s="5">
        <v>-0.92504455897920468</v>
      </c>
      <c r="Q94" s="5">
        <v>-6.5464906748077326E-2</v>
      </c>
      <c r="R94" s="5">
        <v>-0.35888614525585633</v>
      </c>
      <c r="S94" s="5">
        <v>-0.15190334053798218</v>
      </c>
      <c r="T94" s="5">
        <v>-0.57956001793061085</v>
      </c>
      <c r="U94" s="5">
        <v>5.7036779414522766E-2</v>
      </c>
      <c r="V94" s="5">
        <v>-1.6924413179413875E-2</v>
      </c>
      <c r="W94" s="5">
        <v>-4.0487865291933656E-2</v>
      </c>
      <c r="X94" s="5">
        <v>-5.2516241472358137E-3</v>
      </c>
      <c r="Y94" s="5">
        <v>4.8560242462182088E-2</v>
      </c>
      <c r="Z94" s="5">
        <v>0.29811104818693829</v>
      </c>
      <c r="AA94" s="5">
        <v>0.19304098991382215</v>
      </c>
      <c r="AB94" s="5">
        <v>0.13956455310889773</v>
      </c>
      <c r="AC94" s="5">
        <v>-0.11898938515798756</v>
      </c>
      <c r="AD94" s="5">
        <v>1.8206580308760825</v>
      </c>
      <c r="AE94" s="5">
        <v>9.1706392927956376E-2</v>
      </c>
      <c r="AF94" s="5">
        <v>0.24113159734764794</v>
      </c>
      <c r="AG94" s="5">
        <v>3.4972910582204746E-2</v>
      </c>
      <c r="AH94" s="5">
        <v>0.11155399443536988</v>
      </c>
      <c r="AI94" s="5">
        <v>2.0543158733356912E-2</v>
      </c>
      <c r="AJ94" s="5">
        <v>0.1024869822524372</v>
      </c>
      <c r="AK94" s="5">
        <v>0.42249402010456538</v>
      </c>
      <c r="AL94" s="5">
        <v>0.21027220112268333</v>
      </c>
      <c r="AM94" s="5">
        <v>1.0900271607351356E-2</v>
      </c>
      <c r="AN94" s="5">
        <v>8.0166979680923928E-2</v>
      </c>
      <c r="AO94" s="5">
        <v>5.7279855784100088E-3</v>
      </c>
      <c r="AP94" s="5">
        <v>1.7210950610875971E-2</v>
      </c>
      <c r="AQ94" s="5">
        <v>4.4738385807278043E-3</v>
      </c>
      <c r="AR94" s="5">
        <v>3.088840340500329E-2</v>
      </c>
      <c r="AS94" s="5"/>
      <c r="AT94" s="5"/>
      <c r="AU94" s="5"/>
      <c r="AV94" s="5"/>
      <c r="AW94" s="5"/>
      <c r="AX94" s="5"/>
      <c r="AY94" s="5"/>
      <c r="AZ94" s="5"/>
      <c r="BA94" s="5"/>
      <c r="BB94" s="5"/>
    </row>
    <row r="95" spans="1:54" x14ac:dyDescent="0.25">
      <c r="A95" s="5">
        <v>16100</v>
      </c>
      <c r="B95" s="5"/>
      <c r="C95" s="5">
        <v>-0.97652208198223245</v>
      </c>
      <c r="D95" s="5">
        <v>-4.6441319837119986E-2</v>
      </c>
      <c r="E95" s="5">
        <v>-1.1272006357230422E-2</v>
      </c>
      <c r="F95" s="5">
        <v>-6.5231660528766888E-2</v>
      </c>
      <c r="G95" s="5">
        <v>-6.0601351704069745E-3</v>
      </c>
      <c r="H95" s="5">
        <v>-0.61355631120893706</v>
      </c>
      <c r="I95" s="5">
        <v>-3.7689461050016457E-2</v>
      </c>
      <c r="J95" s="5">
        <v>-0.10726790171445691</v>
      </c>
      <c r="K95" s="5">
        <v>-2.7893338972419461E-2</v>
      </c>
      <c r="L95" s="5">
        <v>-0.20511491470215612</v>
      </c>
      <c r="M95" s="5">
        <v>-4.7803718283920063E-2</v>
      </c>
      <c r="N95" s="5">
        <v>-2.501721991530256</v>
      </c>
      <c r="O95" s="5">
        <v>-6.5848966031279238E-2</v>
      </c>
      <c r="P95" s="5">
        <v>-0.91659286238830995</v>
      </c>
      <c r="Q95" s="5">
        <v>-6.5002669514409112E-2</v>
      </c>
      <c r="R95" s="5">
        <v>-0.35710089294976471</v>
      </c>
      <c r="S95" s="5">
        <v>-0.15146628480961691</v>
      </c>
      <c r="T95" s="5">
        <v>-0.57911429945117376</v>
      </c>
      <c r="U95" s="5">
        <v>5.7113782694643692E-2</v>
      </c>
      <c r="V95" s="5">
        <v>-1.6983314821818567E-2</v>
      </c>
      <c r="W95" s="5">
        <v>-4.0715474657410419E-2</v>
      </c>
      <c r="X95" s="5">
        <v>-5.2924520228061524E-3</v>
      </c>
      <c r="Y95" s="5">
        <v>4.9042851870485252E-2</v>
      </c>
      <c r="Z95" s="5">
        <v>0.30172232366566476</v>
      </c>
      <c r="AA95" s="5">
        <v>0.19580165276089917</v>
      </c>
      <c r="AB95" s="5">
        <v>0.14186731648758572</v>
      </c>
      <c r="AC95" s="5">
        <v>-0.12121568857323139</v>
      </c>
      <c r="AD95" s="5">
        <v>1.8587688297925677</v>
      </c>
      <c r="AE95" s="5">
        <v>9.3830929382917441E-2</v>
      </c>
      <c r="AF95" s="5">
        <v>0.24725949261074082</v>
      </c>
      <c r="AG95" s="5">
        <v>3.5940666792357537E-2</v>
      </c>
      <c r="AH95" s="5">
        <v>0.11489418735335669</v>
      </c>
      <c r="AI95" s="5">
        <v>2.1205173507506624E-2</v>
      </c>
      <c r="AJ95" s="5">
        <v>0.10602495765707913</v>
      </c>
      <c r="AK95" s="5">
        <v>0.43805425179009605</v>
      </c>
      <c r="AL95" s="5">
        <v>0.21850444885070081</v>
      </c>
      <c r="AM95" s="5">
        <v>1.1352460789758014E-2</v>
      </c>
      <c r="AN95" s="5">
        <v>8.3680772413661592E-2</v>
      </c>
      <c r="AO95" s="5">
        <v>5.9925651281145277E-3</v>
      </c>
      <c r="AP95" s="5">
        <v>1.8046776315302389E-2</v>
      </c>
      <c r="AQ95" s="5">
        <v>4.701779749455277E-3</v>
      </c>
      <c r="AR95" s="5">
        <v>3.2536280998149127E-2</v>
      </c>
      <c r="AS95" s="5"/>
      <c r="AT95" s="5"/>
      <c r="AU95" s="5"/>
      <c r="AV95" s="5"/>
      <c r="AW95" s="5"/>
      <c r="AX95" s="5"/>
      <c r="AY95" s="5"/>
      <c r="AZ95" s="5"/>
      <c r="BA95" s="5"/>
      <c r="BB95" s="5"/>
    </row>
    <row r="96" spans="1:54" x14ac:dyDescent="0.25">
      <c r="A96" s="5">
        <v>16090</v>
      </c>
      <c r="B96" s="5"/>
      <c r="C96" s="5">
        <v>-0.89219328301690615</v>
      </c>
      <c r="D96" s="5">
        <v>-4.4877588596548681E-2</v>
      </c>
      <c r="E96" s="5">
        <v>-1.0914489481250034E-2</v>
      </c>
      <c r="F96" s="5">
        <v>-6.3290783134531445E-2</v>
      </c>
      <c r="G96" s="5">
        <v>-5.891783602792626E-3</v>
      </c>
      <c r="H96" s="5">
        <v>-0.59772850481405249</v>
      </c>
      <c r="I96" s="5">
        <v>-3.679231949667898E-2</v>
      </c>
      <c r="J96" s="5">
        <v>-0.10492944630627776</v>
      </c>
      <c r="K96" s="5">
        <v>-2.7341423708521707E-2</v>
      </c>
      <c r="L96" s="5">
        <v>-0.20147147775876489</v>
      </c>
      <c r="M96" s="5">
        <v>-4.7051819478316007E-2</v>
      </c>
      <c r="N96" s="5">
        <v>-2.4674872709892099</v>
      </c>
      <c r="O96" s="5">
        <v>-6.5083170383472486E-2</v>
      </c>
      <c r="P96" s="5">
        <v>-0.90782644329150064</v>
      </c>
      <c r="Q96" s="5">
        <v>-6.4515926111608418E-2</v>
      </c>
      <c r="R96" s="5">
        <v>-0.35517210592486687</v>
      </c>
      <c r="S96" s="5">
        <v>-0.15096590001820054</v>
      </c>
      <c r="T96" s="5">
        <v>-0.57842222123985843</v>
      </c>
      <c r="U96" s="5">
        <v>5.7166583126559124E-2</v>
      </c>
      <c r="V96" s="5">
        <v>-1.7035200718877277E-2</v>
      </c>
      <c r="W96" s="5">
        <v>-4.0927069969434612E-2</v>
      </c>
      <c r="X96" s="5">
        <v>-5.3313516489885398E-3</v>
      </c>
      <c r="Y96" s="5">
        <v>4.9509469380369486E-2</v>
      </c>
      <c r="Z96" s="5">
        <v>0.30524958439933469</v>
      </c>
      <c r="AA96" s="5">
        <v>0.19851897248789491</v>
      </c>
      <c r="AB96" s="5">
        <v>0.14414812928792486</v>
      </c>
      <c r="AC96" s="5">
        <v>-0.12343248247895484</v>
      </c>
      <c r="AD96" s="5">
        <v>1.8968936702503822</v>
      </c>
      <c r="AE96" s="5">
        <v>9.5965166340408789E-2</v>
      </c>
      <c r="AF96" s="5">
        <v>0.25343909688092336</v>
      </c>
      <c r="AG96" s="5">
        <v>3.6920099638996763E-2</v>
      </c>
      <c r="AH96" s="5">
        <v>0.11828616916746995</v>
      </c>
      <c r="AI96" s="5">
        <v>2.1879632017108915E-2</v>
      </c>
      <c r="AJ96" s="5">
        <v>0.10964067083380039</v>
      </c>
      <c r="AK96" s="5">
        <v>0.45400434485761865</v>
      </c>
      <c r="AL96" s="5">
        <v>0.22696771512419717</v>
      </c>
      <c r="AM96" s="5">
        <v>1.1818672157178547E-2</v>
      </c>
      <c r="AN96" s="5">
        <v>8.7313707670017934E-2</v>
      </c>
      <c r="AO96" s="5">
        <v>6.2668717982227477E-3</v>
      </c>
      <c r="AP96" s="5">
        <v>1.8915691597979338E-2</v>
      </c>
      <c r="AQ96" s="5">
        <v>4.9393827125964922E-3</v>
      </c>
      <c r="AR96" s="5">
        <v>3.4258583389909836E-2</v>
      </c>
      <c r="AS96" s="5"/>
      <c r="AT96" s="5"/>
      <c r="AU96" s="5"/>
      <c r="AV96" s="5"/>
      <c r="AW96" s="5"/>
      <c r="AX96" s="5"/>
      <c r="AY96" s="5"/>
      <c r="AZ96" s="5"/>
      <c r="BA96" s="5"/>
      <c r="BB96" s="5"/>
    </row>
    <row r="97" spans="1:54" x14ac:dyDescent="0.25">
      <c r="A97" s="5">
        <v>16080</v>
      </c>
      <c r="B97" s="5"/>
      <c r="C97" s="5">
        <v>-0.80681464649858881</v>
      </c>
      <c r="D97" s="5">
        <v>-4.3347096325059245E-2</v>
      </c>
      <c r="E97" s="5">
        <v>-1.0563594267863905E-2</v>
      </c>
      <c r="F97" s="5">
        <v>-6.1380318259494734E-2</v>
      </c>
      <c r="G97" s="5">
        <v>-5.7255662373817623E-3</v>
      </c>
      <c r="H97" s="5">
        <v>-0.58205126371990568</v>
      </c>
      <c r="I97" s="5">
        <v>-3.5900681291176455E-2</v>
      </c>
      <c r="J97" s="5">
        <v>-0.10259679925831711</v>
      </c>
      <c r="K97" s="5">
        <v>-2.6788669001811066E-2</v>
      </c>
      <c r="L97" s="5">
        <v>-0.19780617743122114</v>
      </c>
      <c r="M97" s="5">
        <v>-4.6291544562783962E-2</v>
      </c>
      <c r="N97" s="5">
        <v>-2.4326625069803489</v>
      </c>
      <c r="O97" s="5">
        <v>-6.4298385616912743E-2</v>
      </c>
      <c r="P97" s="5">
        <v>-0.89875512141773084</v>
      </c>
      <c r="Q97" s="5">
        <v>-6.4005226115533345E-2</v>
      </c>
      <c r="R97" s="5">
        <v>-0.35310192777173416</v>
      </c>
      <c r="S97" s="5">
        <v>-0.15040270280949991</v>
      </c>
      <c r="T97" s="5">
        <v>-0.57748420830870706</v>
      </c>
      <c r="U97" s="5">
        <v>5.7195068050991615E-2</v>
      </c>
      <c r="V97" s="5">
        <v>-1.7079991878039463E-2</v>
      </c>
      <c r="W97" s="5">
        <v>-4.1122356303778626E-2</v>
      </c>
      <c r="X97" s="5">
        <v>-5.3682717431392949E-3</v>
      </c>
      <c r="Y97" s="5">
        <v>4.9959509976384764E-2</v>
      </c>
      <c r="Z97" s="5">
        <v>0.30868863717484657</v>
      </c>
      <c r="AA97" s="5">
        <v>0.2011899078036786</v>
      </c>
      <c r="AB97" s="5">
        <v>0.14640461269299851</v>
      </c>
      <c r="AC97" s="5">
        <v>-0.12563764114714387</v>
      </c>
      <c r="AD97" s="5">
        <v>1.9349995210331041</v>
      </c>
      <c r="AE97" s="5">
        <v>9.8107471235369545E-2</v>
      </c>
      <c r="AF97" s="5">
        <v>0.25966636731597914</v>
      </c>
      <c r="AG97" s="5">
        <v>3.7910686116327703E-2</v>
      </c>
      <c r="AH97" s="5">
        <v>0.12172856942671542</v>
      </c>
      <c r="AI97" s="5">
        <v>2.25663560977892E-2</v>
      </c>
      <c r="AJ97" s="5">
        <v>0.11333370877123725</v>
      </c>
      <c r="AK97" s="5">
        <v>0.47034503167143615</v>
      </c>
      <c r="AL97" s="5">
        <v>0.23566383144198189</v>
      </c>
      <c r="AM97" s="5">
        <v>1.229909096908929E-2</v>
      </c>
      <c r="AN97" s="5">
        <v>9.1067925036327935E-2</v>
      </c>
      <c r="AO97" s="5">
        <v>6.5511226300460886E-3</v>
      </c>
      <c r="AP97" s="5">
        <v>1.9818569177005294E-2</v>
      </c>
      <c r="AQ97" s="5">
        <v>5.1869393612475629E-3</v>
      </c>
      <c r="AR97" s="5">
        <v>3.6057831467847731E-2</v>
      </c>
      <c r="AS97" s="5"/>
      <c r="AT97" s="5"/>
      <c r="AU97" s="5"/>
      <c r="AV97" s="5"/>
      <c r="AW97" s="5"/>
      <c r="AX97" s="5"/>
      <c r="AY97" s="5"/>
      <c r="AZ97" s="5"/>
      <c r="BA97" s="5"/>
      <c r="BB97" s="5"/>
    </row>
    <row r="98" spans="1:54" x14ac:dyDescent="0.25">
      <c r="A98" s="5">
        <v>16070</v>
      </c>
      <c r="B98" s="5"/>
      <c r="C98" s="5">
        <v>-0.72044177674210685</v>
      </c>
      <c r="D98" s="5">
        <v>-4.1850021955498092E-2</v>
      </c>
      <c r="E98" s="5">
        <v>-1.0219407693998605E-2</v>
      </c>
      <c r="F98" s="5">
        <v>-5.9500974348290284E-2</v>
      </c>
      <c r="G98" s="5">
        <v>-5.561563798454139E-3</v>
      </c>
      <c r="H98" s="5">
        <v>-0.56653387262864641</v>
      </c>
      <c r="I98" s="5">
        <v>-3.5015162052160882E-2</v>
      </c>
      <c r="J98" s="5">
        <v>-0.10027178018755538</v>
      </c>
      <c r="K98" s="5">
        <v>-2.6235550726789479E-2</v>
      </c>
      <c r="L98" s="5">
        <v>-0.19412243234988177</v>
      </c>
      <c r="M98" s="5">
        <v>-4.5523650038698113E-2</v>
      </c>
      <c r="N98" s="5">
        <v>-2.3972841730288663</v>
      </c>
      <c r="O98" s="5">
        <v>-6.3495466127900829E-2</v>
      </c>
      <c r="P98" s="5">
        <v>-0.88938903371798739</v>
      </c>
      <c r="Q98" s="5">
        <v>-6.3471146804511755E-2</v>
      </c>
      <c r="R98" s="5">
        <v>-0.35089267594792489</v>
      </c>
      <c r="S98" s="5">
        <v>-0.14977728959675568</v>
      </c>
      <c r="T98" s="5">
        <v>-0.57630100086752778</v>
      </c>
      <c r="U98" s="5">
        <v>5.7199155599226226E-2</v>
      </c>
      <c r="V98" s="5">
        <v>-1.711761798372971E-2</v>
      </c>
      <c r="W98" s="5">
        <v>-4.1301057463377866E-2</v>
      </c>
      <c r="X98" s="5">
        <v>-5.403163070856973E-3</v>
      </c>
      <c r="Y98" s="5">
        <v>5.0392403032690068E-2</v>
      </c>
      <c r="Z98" s="5">
        <v>0.31203534339604577</v>
      </c>
      <c r="AA98" s="5">
        <v>0.20381142765595145</v>
      </c>
      <c r="AB98" s="5">
        <v>0.14863437515919545</v>
      </c>
      <c r="AC98" s="5">
        <v>-0.12782900960091192</v>
      </c>
      <c r="AD98" s="5">
        <v>1.9730526108936153</v>
      </c>
      <c r="AE98" s="5">
        <v>0.10025615940907424</v>
      </c>
      <c r="AF98" s="5">
        <v>0.26593708632614715</v>
      </c>
      <c r="AG98" s="5">
        <v>3.8911872801361852E-2</v>
      </c>
      <c r="AH98" s="5">
        <v>0.12521990661249088</v>
      </c>
      <c r="AI98" s="5">
        <v>2.3265145110959992E-2</v>
      </c>
      <c r="AJ98" s="5">
        <v>0.11710354003673699</v>
      </c>
      <c r="AK98" s="5">
        <v>0.48707655038084852</v>
      </c>
      <c r="AL98" s="5">
        <v>0.24459439263996377</v>
      </c>
      <c r="AM98" s="5">
        <v>1.2793891472085438E-2</v>
      </c>
      <c r="AN98" s="5">
        <v>9.4945499106573003E-2</v>
      </c>
      <c r="AO98" s="5">
        <v>6.8455317323447814E-3</v>
      </c>
      <c r="AP98" s="5">
        <v>2.0756280080390658E-2</v>
      </c>
      <c r="AQ98" s="5">
        <v>5.4447435897969198E-3</v>
      </c>
      <c r="AR98" s="5">
        <v>3.7936581470611151E-2</v>
      </c>
      <c r="AS98" s="5"/>
      <c r="AT98" s="5"/>
      <c r="AU98" s="5"/>
      <c r="AV98" s="5"/>
      <c r="AW98" s="5"/>
      <c r="AX98" s="5"/>
      <c r="AY98" s="5"/>
      <c r="AZ98" s="5"/>
      <c r="BA98" s="5"/>
      <c r="BB98" s="5"/>
    </row>
    <row r="99" spans="1:54" x14ac:dyDescent="0.25">
      <c r="A99" s="5">
        <v>16060</v>
      </c>
      <c r="B99" s="5"/>
      <c r="C99" s="5">
        <v>-0.63313150324614342</v>
      </c>
      <c r="D99" s="5">
        <v>-4.0386497689364205E-2</v>
      </c>
      <c r="E99" s="5">
        <v>-9.8820058908679811E-3</v>
      </c>
      <c r="F99" s="5">
        <v>-5.7653401787843873E-2</v>
      </c>
      <c r="G99" s="5">
        <v>-5.3998521921305121E-3</v>
      </c>
      <c r="H99" s="5">
        <v>-0.55118519757011086</v>
      </c>
      <c r="I99" s="5">
        <v>-3.4136356411729477E-2</v>
      </c>
      <c r="J99" s="5">
        <v>-9.7956163328904944E-2</v>
      </c>
      <c r="K99" s="5">
        <v>-2.5682536794545359E-2</v>
      </c>
      <c r="L99" s="5">
        <v>-0.19042363074119931</v>
      </c>
      <c r="M99" s="5">
        <v>-4.4748891684365522E-2</v>
      </c>
      <c r="N99" s="5">
        <v>-2.3613890184908404</v>
      </c>
      <c r="O99" s="5">
        <v>-6.2675281107338637E-2</v>
      </c>
      <c r="P99" s="5">
        <v>-0.87973861523689723</v>
      </c>
      <c r="Q99" s="5">
        <v>-6.291429206458056E-2</v>
      </c>
      <c r="R99" s="5">
        <v>-0.34854683747343906</v>
      </c>
      <c r="S99" s="5">
        <v>-0.14909033554417406</v>
      </c>
      <c r="T99" s="5">
        <v>-0.57487365372436694</v>
      </c>
      <c r="U99" s="5">
        <v>5.7178794963708535E-2</v>
      </c>
      <c r="V99" s="5">
        <v>-1.7148017573366318E-2</v>
      </c>
      <c r="W99" s="5">
        <v>-4.1462916613343177E-2</v>
      </c>
      <c r="X99" s="5">
        <v>-5.4359785528308099E-3</v>
      </c>
      <c r="Y99" s="5">
        <v>5.0807593485370325E-2</v>
      </c>
      <c r="Z99" s="5">
        <v>0.31528562708471181</v>
      </c>
      <c r="AA99" s="5">
        <v>0.2063805166797105</v>
      </c>
      <c r="AB99" s="5">
        <v>0.15083501633936142</v>
      </c>
      <c r="AC99" s="5">
        <v>-0.1300044067488296</v>
      </c>
      <c r="AD99" s="5">
        <v>2.0110184700758675</v>
      </c>
      <c r="AE99" s="5">
        <v>0.10240949570867501</v>
      </c>
      <c r="AF99" s="5">
        <v>0.27224686404529008</v>
      </c>
      <c r="AG99" s="5">
        <v>3.992307589915934E-2</v>
      </c>
      <c r="AH99" s="5">
        <v>0.12875858710439353</v>
      </c>
      <c r="AI99" s="5">
        <v>2.3975775508274285E-2</v>
      </c>
      <c r="AJ99" s="5">
        <v>0.1209495112765657</v>
      </c>
      <c r="AK99" s="5">
        <v>0.50419862479076827</v>
      </c>
      <c r="AL99" s="5">
        <v>0.25376074404637777</v>
      </c>
      <c r="AM99" s="5">
        <v>1.3303236096251749E-2</v>
      </c>
      <c r="AN99" s="5">
        <v>9.8948432696436564E-2</v>
      </c>
      <c r="AO99" s="5">
        <v>7.1503097500138823E-3</v>
      </c>
      <c r="AP99" s="5">
        <v>2.1729691980722939E-2</v>
      </c>
      <c r="AQ99" s="5">
        <v>5.713090870273118E-3</v>
      </c>
      <c r="AR99" s="5">
        <v>3.9897422326851929E-2</v>
      </c>
      <c r="AS99" s="5"/>
      <c r="AT99" s="5"/>
      <c r="AU99" s="5"/>
      <c r="AV99" s="5"/>
      <c r="AW99" s="5"/>
      <c r="AX99" s="5"/>
      <c r="AY99" s="5"/>
      <c r="AZ99" s="5"/>
      <c r="BA99" s="5"/>
      <c r="BB99" s="5"/>
    </row>
    <row r="100" spans="1:54" x14ac:dyDescent="0.25">
      <c r="A100" s="5">
        <v>16050</v>
      </c>
      <c r="B100" s="5"/>
      <c r="C100" s="5">
        <v>-0.54494182056111795</v>
      </c>
      <c r="D100" s="5">
        <v>-3.8956610225448954E-2</v>
      </c>
      <c r="E100" s="5">
        <v>-9.5514543329662839E-3</v>
      </c>
      <c r="F100" s="5">
        <v>-5.5838193402477775E-2</v>
      </c>
      <c r="G100" s="5">
        <v>-5.2405025014373111E-3</v>
      </c>
      <c r="H100" s="5">
        <v>-0.53601368084965073</v>
      </c>
      <c r="I100" s="5">
        <v>-3.3264837468764234E-2</v>
      </c>
      <c r="J100" s="5">
        <v>-9.5651675442979839E-2</v>
      </c>
      <c r="K100" s="5">
        <v>-2.5130086506758621E-2</v>
      </c>
      <c r="L100" s="5">
        <v>-0.18671312521062744</v>
      </c>
      <c r="M100" s="5">
        <v>-4.3968023295975281E-2</v>
      </c>
      <c r="N100" s="5">
        <v>-2.3250140037247533</v>
      </c>
      <c r="O100" s="5">
        <v>-6.1838712944361204E-2</v>
      </c>
      <c r="P100" s="5">
        <v>-0.86981457946069241</v>
      </c>
      <c r="Q100" s="5">
        <v>-6.2335291242134119E-2</v>
      </c>
      <c r="R100" s="5">
        <v>-0.34606706427173362</v>
      </c>
      <c r="S100" s="5">
        <v>-0.14834259338184999</v>
      </c>
      <c r="T100" s="5">
        <v>-0.57320353501202881</v>
      </c>
      <c r="U100" s="5">
        <v>5.7133966603437128E-2</v>
      </c>
      <c r="V100" s="5">
        <v>-1.7171138195612966E-2</v>
      </c>
      <c r="W100" s="5">
        <v>-4.1607696880149085E-2</v>
      </c>
      <c r="X100" s="5">
        <v>-5.4666733682554487E-3</v>
      </c>
      <c r="Y100" s="5">
        <v>5.1204542986997149E-2</v>
      </c>
      <c r="Z100" s="5">
        <v>0.31843548287186085</v>
      </c>
      <c r="AA100" s="5">
        <v>0.20889418070952764</v>
      </c>
      <c r="AB100" s="5">
        <v>0.15300413110437638</v>
      </c>
      <c r="AC100" s="5">
        <v>-0.13216162864665854</v>
      </c>
      <c r="AD100" s="5">
        <v>2.0488619743924565</v>
      </c>
      <c r="AE100" s="5">
        <v>0.10456569624084192</v>
      </c>
      <c r="AF100" s="5">
        <v>0.27859114125411322</v>
      </c>
      <c r="AG100" s="5">
        <v>4.0943681356675095E-2</v>
      </c>
      <c r="AH100" s="5">
        <v>0.1323429043597894</v>
      </c>
      <c r="AI100" s="5">
        <v>2.4698000431352063E-2</v>
      </c>
      <c r="AJ100" s="5">
        <v>0.12487084385391037</v>
      </c>
      <c r="AK100" s="5">
        <v>0.5217104445645413</v>
      </c>
      <c r="AL100" s="5">
        <v>0.26316396864460478</v>
      </c>
      <c r="AM100" s="5">
        <v>1.3827274641691051E-2</v>
      </c>
      <c r="AN100" s="5">
        <v>0.10307864989570396</v>
      </c>
      <c r="AO100" s="5">
        <v>7.4656633140129502E-3</v>
      </c>
      <c r="AP100" s="5">
        <v>2.2739667450125185E-2</v>
      </c>
      <c r="AQ100" s="5">
        <v>5.9922777997679384E-3</v>
      </c>
      <c r="AR100" s="5">
        <v>4.1942972767295958E-2</v>
      </c>
      <c r="AS100" s="5"/>
      <c r="AT100" s="5"/>
      <c r="AU100" s="5"/>
      <c r="AV100" s="5"/>
      <c r="AW100" s="5"/>
      <c r="AX100" s="5"/>
      <c r="AY100" s="5"/>
      <c r="AZ100" s="5"/>
      <c r="BA100" s="5"/>
      <c r="BB100" s="5"/>
    </row>
    <row r="101" spans="1:54" x14ac:dyDescent="0.25">
      <c r="A101" s="5">
        <v>16040</v>
      </c>
      <c r="B101" s="5"/>
      <c r="C101" s="5">
        <v>-0.45593182644718927</v>
      </c>
      <c r="D101" s="5">
        <v>-3.7560402044737498E-2</v>
      </c>
      <c r="E101" s="5">
        <v>-9.2278080436500633E-3</v>
      </c>
      <c r="F101" s="5">
        <v>-5.4055885054759688E-2</v>
      </c>
      <c r="G101" s="5">
        <v>-5.0835809914681566E-3</v>
      </c>
      <c r="H101" s="5">
        <v>-0.52102733698748049</v>
      </c>
      <c r="I101" s="5">
        <v>-3.2401156298150491E-2</v>
      </c>
      <c r="J101" s="5">
        <v>-9.3359993861127019E-2</v>
      </c>
      <c r="K101" s="5">
        <v>-2.4578649938216915E-2</v>
      </c>
      <c r="L101" s="5">
        <v>-0.18299422767451812</v>
      </c>
      <c r="M101" s="5">
        <v>-4.3181795448079881E-2</v>
      </c>
      <c r="N101" s="5">
        <v>-2.2881962354769003</v>
      </c>
      <c r="O101" s="5">
        <v>-6.0986655615019023E-2</v>
      </c>
      <c r="P101" s="5">
        <v>-0.85962789819401819</v>
      </c>
      <c r="Q101" s="5">
        <v>-6.1734797947052791E-2</v>
      </c>
      <c r="R101" s="5">
        <v>-0.34345616816843716</v>
      </c>
      <c r="S101" s="5">
        <v>-0.14753489205491915</v>
      </c>
      <c r="T101" s="5">
        <v>-0.57129232424150944</v>
      </c>
      <c r="U101" s="5">
        <v>5.7064682383251339E-2</v>
      </c>
      <c r="V101" s="5">
        <v>-1.7186936550315973E-2</v>
      </c>
      <c r="W101" s="5">
        <v>-4.1735181913090336E-2</v>
      </c>
      <c r="X101" s="5">
        <v>-5.4952050545021801E-3</v>
      </c>
      <c r="Y101" s="5">
        <v>5.158273104017571E-2</v>
      </c>
      <c r="Z101" s="5">
        <v>0.32148098395840147</v>
      </c>
      <c r="AA101" s="5">
        <v>0.21134945234242966</v>
      </c>
      <c r="AB101" s="5">
        <v>0.1551393136546721</v>
      </c>
      <c r="AC101" s="5">
        <v>-0.13429845188084427</v>
      </c>
      <c r="AD101" s="5">
        <v>2.0865473918071347</v>
      </c>
      <c r="AE101" s="5">
        <v>0.10672293027913773</v>
      </c>
      <c r="AF101" s="5">
        <v>0.28496519276123505</v>
      </c>
      <c r="AG101" s="5">
        <v>4.1973045047109012E-2</v>
      </c>
      <c r="AH101" s="5">
        <v>0.13597103831671803</v>
      </c>
      <c r="AI101" s="5">
        <v>2.5431549349138476E-2</v>
      </c>
      <c r="AJ101" s="5">
        <v>0.12886663063908016</v>
      </c>
      <c r="AK101" s="5">
        <v>0.53961064582601825</v>
      </c>
      <c r="AL101" s="5">
        <v>0.27280487427849393</v>
      </c>
      <c r="AM101" s="5">
        <v>1.4366143456949526E-2</v>
      </c>
      <c r="AN101" s="5">
        <v>0.1073379889699958</v>
      </c>
      <c r="AO101" s="5">
        <v>7.7917944730794119E-3</v>
      </c>
      <c r="AP101" s="5">
        <v>2.3787062136022746E-2</v>
      </c>
      <c r="AQ101" s="5">
        <v>6.2826016206736961E-3</v>
      </c>
      <c r="AR101" s="5">
        <v>4.4075878204701845E-2</v>
      </c>
      <c r="AS101" s="5"/>
      <c r="AT101" s="5"/>
      <c r="AU101" s="5"/>
      <c r="AV101" s="5"/>
      <c r="AW101" s="5"/>
      <c r="AX101" s="5"/>
      <c r="AY101" s="5"/>
      <c r="AZ101" s="5"/>
      <c r="BA101" s="5"/>
      <c r="BB101" s="5"/>
    </row>
    <row r="102" spans="1:54" x14ac:dyDescent="0.25">
      <c r="A102" s="5">
        <v>16030</v>
      </c>
      <c r="B102" s="5"/>
      <c r="C102" s="5">
        <v>-0.36616165841789922</v>
      </c>
      <c r="D102" s="5">
        <v>-3.6197872746737948E-2</v>
      </c>
      <c r="E102" s="5">
        <v>-8.9111118163428121E-3</v>
      </c>
      <c r="F102" s="5">
        <v>-5.2306956347905123E-2</v>
      </c>
      <c r="G102" s="5">
        <v>-4.9291491243911674E-3</v>
      </c>
      <c r="H102" s="5">
        <v>-0.50623374963820589</v>
      </c>
      <c r="I102" s="5">
        <v>-3.1545841516003557E-2</v>
      </c>
      <c r="J102" s="5">
        <v>-9.1082744670198348E-2</v>
      </c>
      <c r="K102" s="5">
        <v>-2.4028667348950362E-2</v>
      </c>
      <c r="L102" s="5">
        <v>-0.17927020445173808</v>
      </c>
      <c r="M102" s="5">
        <v>-4.2390954276515978E-2</v>
      </c>
      <c r="N102" s="5">
        <v>-2.250972902642224</v>
      </c>
      <c r="O102" s="5">
        <v>-6.01200130602072E-2</v>
      </c>
      <c r="P102" s="5">
        <v>-0.84918978101924036</v>
      </c>
      <c r="Q102" s="5">
        <v>-6.1113488809519625E-2</v>
      </c>
      <c r="R102" s="5">
        <v>-0.34071711556092638</v>
      </c>
      <c r="S102" s="5">
        <v>-0.14666813521022931</v>
      </c>
      <c r="T102" s="5">
        <v>-0.56914200968524464</v>
      </c>
      <c r="U102" s="5">
        <v>5.6970985646307939E-2</v>
      </c>
      <c r="V102" s="5">
        <v>-1.7195378609630215E-2</v>
      </c>
      <c r="W102" s="5">
        <v>-4.1845176406191557E-2</v>
      </c>
      <c r="X102" s="5">
        <v>-5.5215336027437754E-3</v>
      </c>
      <c r="Y102" s="5">
        <v>5.1941656106835363E-2</v>
      </c>
      <c r="Z102" s="5">
        <v>0.32441829002383532</v>
      </c>
      <c r="AA102" s="5">
        <v>0.21374339653775221</v>
      </c>
      <c r="AB102" s="5">
        <v>0.15723816171274782</v>
      </c>
      <c r="AC102" s="5">
        <v>-0.13641263706765919</v>
      </c>
      <c r="AD102" s="5">
        <v>2.1240384314615124</v>
      </c>
      <c r="AE102" s="5">
        <v>0.10887932232425772</v>
      </c>
      <c r="AF102" s="5">
        <v>0.29136413124662913</v>
      </c>
      <c r="AG102" s="5">
        <v>4.3010493026514648E-2</v>
      </c>
      <c r="AH102" s="5">
        <v>0.13964105502931612</v>
      </c>
      <c r="AI102" s="5">
        <v>2.6176127735238457E-2</v>
      </c>
      <c r="AJ102" s="5">
        <v>0.13293583296640671</v>
      </c>
      <c r="AK102" s="5">
        <v>0.55789729222929652</v>
      </c>
      <c r="AL102" s="5">
        <v>0.28268398093652214</v>
      </c>
      <c r="AM102" s="5">
        <v>1.4919964611193775E-2</v>
      </c>
      <c r="AN102" s="5">
        <v>0.11172819512383932</v>
      </c>
      <c r="AO102" s="5">
        <v>8.1289001078514497E-3</v>
      </c>
      <c r="AP102" s="5">
        <v>2.4872722858508958E-2</v>
      </c>
      <c r="AQ102" s="5">
        <v>6.5843597135458011E-3</v>
      </c>
      <c r="AR102" s="5">
        <v>4.6298807376894839E-2</v>
      </c>
      <c r="AS102" s="5"/>
      <c r="AT102" s="5"/>
      <c r="AU102" s="5"/>
      <c r="AV102" s="5"/>
      <c r="AW102" s="5"/>
      <c r="AX102" s="5"/>
      <c r="AY102" s="5"/>
      <c r="AZ102" s="5"/>
      <c r="BA102" s="5"/>
      <c r="BB102" s="5"/>
    </row>
    <row r="103" spans="1:54" x14ac:dyDescent="0.25">
      <c r="A103" s="5">
        <v>16020</v>
      </c>
      <c r="B103" s="5"/>
      <c r="C103" s="5">
        <v>-0.27569242876690209</v>
      </c>
      <c r="D103" s="5">
        <v>-3.4868980432396113E-2</v>
      </c>
      <c r="E103" s="5">
        <v>-8.6014004503775186E-3</v>
      </c>
      <c r="F103" s="5">
        <v>-5.0591831425339941E-2</v>
      </c>
      <c r="G103" s="5">
        <v>-4.7772635840270155E-3</v>
      </c>
      <c r="H103" s="5">
        <v>-0.49164006947659111</v>
      </c>
      <c r="I103" s="5">
        <v>-3.0699398900866332E-2</v>
      </c>
      <c r="J103" s="5">
        <v>-8.8821501039086884E-2</v>
      </c>
      <c r="K103" s="5">
        <v>-2.3480568626985228E-2</v>
      </c>
      <c r="L103" s="5">
        <v>-0.17554427152512764</v>
      </c>
      <c r="M103" s="5">
        <v>-4.1596240286565604E-2</v>
      </c>
      <c r="N103" s="5">
        <v>-2.2133812125594372</v>
      </c>
      <c r="O103" s="5">
        <v>-5.9239697557041615E-2</v>
      </c>
      <c r="P103" s="5">
        <v>-0.83851165439290887</v>
      </c>
      <c r="Q103" s="5">
        <v>-6.0472062193865792E-2</v>
      </c>
      <c r="R103" s="5">
        <v>-0.33785302177290177</v>
      </c>
      <c r="S103" s="5">
        <v>-0.14574329952432197</v>
      </c>
      <c r="T103" s="5">
        <v>-0.56675488509509842</v>
      </c>
      <c r="U103" s="5">
        <v>5.6852951219237058E-2</v>
      </c>
      <c r="V103" s="5">
        <v>-1.7196439719889423E-2</v>
      </c>
      <c r="W103" s="5">
        <v>-4.1937506578857385E-2</v>
      </c>
      <c r="X103" s="5">
        <v>-5.5456215492390246E-3</v>
      </c>
      <c r="Y103" s="5">
        <v>5.2280836690047128E-2</v>
      </c>
      <c r="Z103" s="5">
        <v>0.32724365506157116</v>
      </c>
      <c r="AA103" s="5">
        <v>0.21607311623995148</v>
      </c>
      <c r="AB103" s="5">
        <v>0.15929828078730318</v>
      </c>
      <c r="AC103" s="5">
        <v>-0.13850193246133907</v>
      </c>
      <c r="AD103" s="5">
        <v>2.1612982950769526</v>
      </c>
      <c r="AE103" s="5">
        <v>0.11103295431579004</v>
      </c>
      <c r="AF103" s="5">
        <v>0.29778291157067505</v>
      </c>
      <c r="AG103" s="5">
        <v>4.4055321864240639E-2</v>
      </c>
      <c r="AH103" s="5">
        <v>0.14335090654454083</v>
      </c>
      <c r="AI103" s="5">
        <v>2.6931416787519639E-2</v>
      </c>
      <c r="AJ103" s="5">
        <v>0.13707727777235612</v>
      </c>
      <c r="AK103" s="5">
        <v>0.57656785656606291</v>
      </c>
      <c r="AL103" s="5">
        <v>0.29280150815247552</v>
      </c>
      <c r="AM103" s="5">
        <v>1.5488845062094848E-2</v>
      </c>
      <c r="AN103" s="5">
        <v>0.11625091313811127</v>
      </c>
      <c r="AO103" s="5">
        <v>8.4771713281166124E-3</v>
      </c>
      <c r="AP103" s="5">
        <v>2.5997485630394647E-2</v>
      </c>
      <c r="AQ103" s="5">
        <v>6.8978490624783031E-3</v>
      </c>
      <c r="AR103" s="5">
        <v>4.8614448748540311E-2</v>
      </c>
      <c r="AS103" s="5"/>
      <c r="AT103" s="5"/>
      <c r="AU103" s="5"/>
      <c r="AV103" s="5"/>
      <c r="AW103" s="5"/>
      <c r="AX103" s="5"/>
      <c r="AY103" s="5"/>
      <c r="AZ103" s="5"/>
      <c r="BA103" s="5"/>
      <c r="BB103" s="5"/>
    </row>
    <row r="104" spans="1:54" x14ac:dyDescent="0.25">
      <c r="A104" s="5">
        <v>16010</v>
      </c>
      <c r="B104" s="5"/>
      <c r="C104" s="5">
        <v>-0.18458615817788379</v>
      </c>
      <c r="D104" s="5">
        <v>-3.357364312876663E-2</v>
      </c>
      <c r="E104" s="5">
        <v>-8.2986990004755758E-3</v>
      </c>
      <c r="F104" s="5">
        <v>-4.8910879862867636E-2</v>
      </c>
      <c r="G104" s="5">
        <v>-4.6279763097030373E-3</v>
      </c>
      <c r="H104" s="5">
        <v>-0.47725301303308854</v>
      </c>
      <c r="I104" s="5">
        <v>-2.9862311070679021E-2</v>
      </c>
      <c r="J104" s="5">
        <v>-8.657778168861098E-2</v>
      </c>
      <c r="K104" s="5">
        <v>-2.2934772762614627E-2</v>
      </c>
      <c r="L104" s="5">
        <v>-0.17181958998231001</v>
      </c>
      <c r="M104" s="5">
        <v>-4.0798387189061383E-2</v>
      </c>
      <c r="N104" s="5">
        <v>-2.1754583279963162</v>
      </c>
      <c r="O104" s="5">
        <v>-5.8346628087872776E-2</v>
      </c>
      <c r="P104" s="5">
        <v>-0.82760514043483668</v>
      </c>
      <c r="Q104" s="5">
        <v>-5.9811236872902754E-2</v>
      </c>
      <c r="R104" s="5">
        <v>-0.33486714510903226</v>
      </c>
      <c r="S104" s="5">
        <v>-0.14476143287699006</v>
      </c>
      <c r="T104" s="5">
        <v>-0.56413354576201225</v>
      </c>
      <c r="U104" s="5">
        <v>5.6710685349667854E-2</v>
      </c>
      <c r="V104" s="5">
        <v>-1.719010468383134E-2</v>
      </c>
      <c r="W104" s="5">
        <v>-4.2012020613657018E-2</v>
      </c>
      <c r="X104" s="5">
        <v>-5.5674340619922356E-3</v>
      </c>
      <c r="Y104" s="5">
        <v>5.2599812385189862E-2</v>
      </c>
      <c r="Z104" s="5">
        <v>0.32995343511921937</v>
      </c>
      <c r="AA104" s="5">
        <v>0.21833575801005628</v>
      </c>
      <c r="AB104" s="5">
        <v>0.16131728849919053</v>
      </c>
      <c r="AC104" s="5">
        <v>-0.14056407766411655</v>
      </c>
      <c r="AD104" s="5">
        <v>2.1982897306527542</v>
      </c>
      <c r="AE104" s="5">
        <v>0.11318186799362011</v>
      </c>
      <c r="AF104" s="5">
        <v>0.30421633555070715</v>
      </c>
      <c r="AG104" s="5">
        <v>4.5106799048612242E-2</v>
      </c>
      <c r="AH104" s="5">
        <v>0.14709843102855288</v>
      </c>
      <c r="AI104" s="5">
        <v>2.7697073192240611E-2</v>
      </c>
      <c r="AJ104" s="5">
        <v>0.14128965492940229</v>
      </c>
      <c r="AK104" s="5">
        <v>0.59561920298165805</v>
      </c>
      <c r="AL104" s="5">
        <v>0.30315736256161702</v>
      </c>
      <c r="AM104" s="5">
        <v>1.6072875821477643E-2</v>
      </c>
      <c r="AN104" s="5">
        <v>0.12090767989590021</v>
      </c>
      <c r="AO104" s="5">
        <v>8.8367928539898419E-3</v>
      </c>
      <c r="AP104" s="5">
        <v>2.7162173601328415E-2</v>
      </c>
      <c r="AQ104" s="5">
        <v>7.2233656929618041E-3</v>
      </c>
      <c r="AR104" s="5">
        <v>5.1025506667825272E-2</v>
      </c>
      <c r="AS104" s="5"/>
      <c r="AT104" s="5"/>
      <c r="AU104" s="5"/>
      <c r="AV104" s="5"/>
      <c r="AW104" s="5"/>
      <c r="AX104" s="5"/>
      <c r="AY104" s="5"/>
      <c r="AZ104" s="5"/>
      <c r="BA104" s="5"/>
      <c r="BB104" s="5"/>
    </row>
    <row r="105" spans="1:54" x14ac:dyDescent="0.25">
      <c r="A105" s="5">
        <v>16000</v>
      </c>
      <c r="B105" s="5"/>
      <c r="C105" s="5">
        <v>-9.2905708019363889E-2</v>
      </c>
      <c r="D105" s="5">
        <v>-3.2311740250624957E-2</v>
      </c>
      <c r="E105" s="5">
        <v>-8.0030230388510766E-3</v>
      </c>
      <c r="F105" s="5">
        <v>-4.7264417648731336E-2</v>
      </c>
      <c r="G105" s="5">
        <v>-4.4813345390670783E-3</v>
      </c>
      <c r="H105" s="5">
        <v>-0.46307886246027846</v>
      </c>
      <c r="I105" s="5">
        <v>-2.9035037215160313E-2</v>
      </c>
      <c r="J105" s="5">
        <v>-8.4353049505866917E-2</v>
      </c>
      <c r="K105" s="5">
        <v>-2.2391687354977659E-2</v>
      </c>
      <c r="L105" s="5">
        <v>-0.16809926164467953</v>
      </c>
      <c r="M105" s="5">
        <v>-3.9998120767016733E-2</v>
      </c>
      <c r="N105" s="5">
        <v>-2.1372413049774801</v>
      </c>
      <c r="O105" s="5">
        <v>-5.7441728711101515E-2</v>
      </c>
      <c r="P105" s="5">
        <v>-0.81648203546586429</v>
      </c>
      <c r="Q105" s="5">
        <v>-5.9131750666305619E-2</v>
      </c>
      <c r="R105" s="5">
        <v>-0.33176288062561315</v>
      </c>
      <c r="S105" s="5">
        <v>-0.14372365237514403</v>
      </c>
      <c r="T105" s="5">
        <v>-0.56128088392626607</v>
      </c>
      <c r="U105" s="5">
        <v>5.6544325576016449E-2</v>
      </c>
      <c r="V105" s="5">
        <v>-1.7176367822844676E-2</v>
      </c>
      <c r="W105" s="5">
        <v>-4.2068589049752733E-2</v>
      </c>
      <c r="X105" s="5">
        <v>-5.5869390225141129E-3</v>
      </c>
      <c r="Y105" s="5">
        <v>5.2898144897335943E-2</v>
      </c>
      <c r="Z105" s="5">
        <v>0.33254409592224748</v>
      </c>
      <c r="AA105" s="5">
        <v>0.22052851765112588</v>
      </c>
      <c r="AB105" s="5">
        <v>0.16329281895900188</v>
      </c>
      <c r="AC105" s="5">
        <v>-0.1425968074305369</v>
      </c>
      <c r="AD105" s="5">
        <v>2.2349750883734978</v>
      </c>
      <c r="AE105" s="5">
        <v>0.1153240674066095</v>
      </c>
      <c r="AF105" s="5">
        <v>0.31065905720555598</v>
      </c>
      <c r="AG105" s="5">
        <v>4.6164163469064282E-2</v>
      </c>
      <c r="AH105" s="5">
        <v>0.15088135315059542</v>
      </c>
      <c r="AI105" s="5">
        <v>2.8472728934896559E-2</v>
      </c>
      <c r="AJ105" s="5">
        <v>0.14557151479015662</v>
      </c>
      <c r="AK105" s="5">
        <v>0.61504756987186204</v>
      </c>
      <c r="AL105" s="5">
        <v>0.31375112565249735</v>
      </c>
      <c r="AM105" s="5">
        <v>1.667213112090029E-2</v>
      </c>
      <c r="AN105" s="5">
        <v>0.12569991681189868</v>
      </c>
      <c r="AO105" s="5">
        <v>9.2079423819157232E-3</v>
      </c>
      <c r="AP105" s="5">
        <v>2.8367594927693508E-2</v>
      </c>
      <c r="AQ105" s="5">
        <v>7.5612040822793155E-3</v>
      </c>
      <c r="AR105" s="5">
        <v>5.3534697274797004E-2</v>
      </c>
      <c r="AS105" s="5"/>
      <c r="AT105" s="5"/>
      <c r="AU105" s="5"/>
      <c r="AV105" s="5"/>
      <c r="AW105" s="5"/>
      <c r="AX105" s="5"/>
      <c r="AY105" s="5"/>
      <c r="AZ105" s="5"/>
      <c r="BA105" s="5"/>
      <c r="BB105" s="5"/>
    </row>
    <row r="106" spans="1:54" x14ac:dyDescent="0.25">
      <c r="A106" s="5">
        <v>15990</v>
      </c>
      <c r="B106" s="5"/>
      <c r="C106" s="5">
        <v>-7.1471142824950512E-4</v>
      </c>
      <c r="D106" s="5">
        <v>-3.1083114094252674E-2</v>
      </c>
      <c r="E106" s="5">
        <v>-7.7143789289194058E-3</v>
      </c>
      <c r="F106" s="5">
        <v>-4.5652708246732281E-2</v>
      </c>
      <c r="G106" s="5">
        <v>-4.3373808595274224E-3</v>
      </c>
      <c r="H106" s="5">
        <v>-0.44912346620900701</v>
      </c>
      <c r="I106" s="5">
        <v>-2.8218012883089873E-2</v>
      </c>
      <c r="J106" s="5">
        <v>-8.2148710303741337E-2</v>
      </c>
      <c r="K106" s="5">
        <v>-2.1851708151627847E-2</v>
      </c>
      <c r="L106" s="5">
        <v>-0.16438632489272087</v>
      </c>
      <c r="M106" s="5">
        <v>-3.9196157775248854E-2</v>
      </c>
      <c r="N106" s="5">
        <v>-2.098767031602975</v>
      </c>
      <c r="O106" s="5">
        <v>-5.6525926937926629E-2</v>
      </c>
      <c r="P106" s="5">
        <v>-0.80515428835079861</v>
      </c>
      <c r="Q106" s="5">
        <v>-5.8434359046704541E-2</v>
      </c>
      <c r="R106" s="5">
        <v>-0.32854375363400795</v>
      </c>
      <c r="S106" s="5">
        <v>-0.1426311422321743</v>
      </c>
      <c r="T106" s="5">
        <v>-0.558200083549244</v>
      </c>
      <c r="U106" s="5">
        <v>5.6354040529631708E-2</v>
      </c>
      <c r="V106" s="5">
        <v>-1.7155233018962972E-2</v>
      </c>
      <c r="W106" s="5">
        <v>-4.2107105130602319E-2</v>
      </c>
      <c r="X106" s="5">
        <v>-5.6041071024218953E-3</v>
      </c>
      <c r="Y106" s="5">
        <v>5.3175419021788094E-2</v>
      </c>
      <c r="Z106" s="5">
        <v>0.33501222035933209</v>
      </c>
      <c r="AA106" s="5">
        <v>0.22264864581285618</v>
      </c>
      <c r="AB106" s="5">
        <v>0.16522252718574257</v>
      </c>
      <c r="AC106" s="5">
        <v>-0.144597855558011</v>
      </c>
      <c r="AD106" s="5">
        <v>2.2713163786286654</v>
      </c>
      <c r="AE106" s="5">
        <v>0.11745752156566107</v>
      </c>
      <c r="AF106" s="5">
        <v>0.3171055884671366</v>
      </c>
      <c r="AG106" s="5">
        <v>4.7226625975736028E-2</v>
      </c>
      <c r="AH106" s="5">
        <v>0.15469728473165939</v>
      </c>
      <c r="AI106" s="5">
        <v>2.9257991159904996E-2</v>
      </c>
      <c r="AJ106" s="5">
        <v>0.1499212659560962</v>
      </c>
      <c r="AK106" s="5">
        <v>0.63484855353338887</v>
      </c>
      <c r="AL106" s="5">
        <v>0.32458204175567018</v>
      </c>
      <c r="AM106" s="5">
        <v>1.7286667579421038E-2</v>
      </c>
      <c r="AN106" s="5">
        <v>0.13062892218140573</v>
      </c>
      <c r="AO106" s="5">
        <v>9.5907899364861306E-3</v>
      </c>
      <c r="AP106" s="5">
        <v>2.9614540570304465E-2</v>
      </c>
      <c r="AQ106" s="5">
        <v>7.9116565425868465E-3</v>
      </c>
      <c r="AR106" s="5">
        <v>5.6144744158725356E-2</v>
      </c>
      <c r="AS106" s="5"/>
      <c r="AT106" s="5"/>
      <c r="AU106" s="5"/>
      <c r="AV106" s="5"/>
      <c r="AW106" s="5"/>
      <c r="AX106" s="5"/>
      <c r="AY106" s="5"/>
      <c r="AZ106" s="5"/>
      <c r="BA106" s="5"/>
      <c r="BB106" s="5"/>
    </row>
    <row r="107" spans="1:54" x14ac:dyDescent="0.25">
      <c r="A107" s="5">
        <v>15980</v>
      </c>
      <c r="B107" s="5"/>
      <c r="C107" s="5">
        <v>9.1922496712868687E-2</v>
      </c>
      <c r="D107" s="5">
        <v>-2.9887571358676306E-2</v>
      </c>
      <c r="E107" s="5">
        <v>-7.4327641095857915E-3</v>
      </c>
      <c r="F107" s="5">
        <v>-4.4075963737447307E-2</v>
      </c>
      <c r="G107" s="5">
        <v>-4.196153267968219E-3</v>
      </c>
      <c r="H107" s="5">
        <v>-0.43539224059093595</v>
      </c>
      <c r="I107" s="5">
        <v>-2.7411649823826222E-2</v>
      </c>
      <c r="J107" s="5">
        <v>-7.9966111725827349E-2</v>
      </c>
      <c r="K107" s="5">
        <v>-2.1315218621666961E-2</v>
      </c>
      <c r="L107" s="5">
        <v>-0.16068375069513158</v>
      </c>
      <c r="M107" s="5">
        <v>-3.8393204875328463E-2</v>
      </c>
      <c r="N107" s="5">
        <v>-2.0600721680014913</v>
      </c>
      <c r="O107" s="5">
        <v>-5.5600152119095657E-2</v>
      </c>
      <c r="P107" s="5">
        <v>-0.79363397870324193</v>
      </c>
      <c r="Q107" s="5">
        <v>-5.7719833717225187E-2</v>
      </c>
      <c r="R107" s="5">
        <v>-0.32521341295440459</v>
      </c>
      <c r="S107" s="5">
        <v>-0.14148515150842708</v>
      </c>
      <c r="T107" s="5">
        <v>-0.55489461445956612</v>
      </c>
      <c r="U107" s="5">
        <v>5.6140029669600341E-2</v>
      </c>
      <c r="V107" s="5">
        <v>-1.7126713736389878E-2</v>
      </c>
      <c r="W107" s="5">
        <v>-4.2127485104692795E-2</v>
      </c>
      <c r="X107" s="5">
        <v>-5.6189118346298295E-3</v>
      </c>
      <c r="Y107" s="5">
        <v>5.3431243584773212E-2</v>
      </c>
      <c r="Z107" s="5">
        <v>0.33735451580790038</v>
      </c>
      <c r="AA107" s="5">
        <v>0.2246934535602767</v>
      </c>
      <c r="AB107" s="5">
        <v>0.16710409355571013</v>
      </c>
      <c r="AC107" s="5">
        <v>-0.14656495885511595</v>
      </c>
      <c r="AD107" s="5">
        <v>2.3072753320395933</v>
      </c>
      <c r="AE107" s="5">
        <v>0.11958016723773726</v>
      </c>
      <c r="AF107" s="5">
        <v>0.32355030535666318</v>
      </c>
      <c r="AG107" s="5">
        <v>4.8293370017336218E-2</v>
      </c>
      <c r="AH107" s="5">
        <v>0.15854372566467886</v>
      </c>
      <c r="AI107" s="5">
        <v>3.0052442081187146E-2</v>
      </c>
      <c r="AJ107" s="5">
        <v>0.15433717328514504</v>
      </c>
      <c r="AK107" s="5">
        <v>0.65501709264140884</v>
      </c>
      <c r="AL107" s="5">
        <v>0.33564900631157502</v>
      </c>
      <c r="AM107" s="5">
        <v>1.7916523375904079E-2</v>
      </c>
      <c r="AN107" s="5">
        <v>0.13569586346608453</v>
      </c>
      <c r="AO107" s="5">
        <v>9.9854972091553522E-3</v>
      </c>
      <c r="AP107" s="5">
        <v>3.0903782022276532E-2</v>
      </c>
      <c r="AQ107" s="5">
        <v>8.2750125769204905E-3</v>
      </c>
      <c r="AR107" s="5">
        <v>5.8858373762484963E-2</v>
      </c>
      <c r="AS107" s="5"/>
      <c r="AT107" s="5"/>
      <c r="AU107" s="5"/>
      <c r="AV107" s="5"/>
      <c r="AW107" s="5"/>
      <c r="AX107" s="5"/>
      <c r="AY107" s="5"/>
      <c r="AZ107" s="5"/>
      <c r="BA107" s="5"/>
      <c r="BB107" s="5"/>
    </row>
    <row r="108" spans="1:54" x14ac:dyDescent="0.25">
      <c r="A108" s="5">
        <v>15970</v>
      </c>
      <c r="B108" s="5"/>
      <c r="C108" s="5">
        <v>0.18494095079787815</v>
      </c>
      <c r="D108" s="5">
        <v>-2.8724884689708501E-2</v>
      </c>
      <c r="E108" s="5">
        <v>-7.1581673890884073E-3</v>
      </c>
      <c r="F108" s="5">
        <v>-4.2534346032506651E-2</v>
      </c>
      <c r="G108" s="5">
        <v>-4.0576852383737722E-3</v>
      </c>
      <c r="H108" s="5">
        <v>-0.42189017220206582</v>
      </c>
      <c r="I108" s="5">
        <v>-2.6616335882253334E-2</v>
      </c>
      <c r="J108" s="5">
        <v>-7.7806542296560421E-2</v>
      </c>
      <c r="K108" s="5">
        <v>-2.0782589562908873E-2</v>
      </c>
      <c r="L108" s="5">
        <v>-0.15699443884848693</v>
      </c>
      <c r="M108" s="5">
        <v>-3.7589957608055759E-2</v>
      </c>
      <c r="N108" s="5">
        <v>-2.0211930875570934</v>
      </c>
      <c r="O108" s="5">
        <v>-5.4665333845670606E-2</v>
      </c>
      <c r="P108" s="5">
        <v>-0.78193329500905384</v>
      </c>
      <c r="Q108" s="5">
        <v>-5.6988961164283661E-2</v>
      </c>
      <c r="R108" s="5">
        <v>-0.32177562393812675</v>
      </c>
      <c r="S108" s="5">
        <v>-0.14028699171882508</v>
      </c>
      <c r="T108" s="5">
        <v>-0.55136822588834955</v>
      </c>
      <c r="U108" s="5">
        <v>5.5902522950716203E-2</v>
      </c>
      <c r="V108" s="5">
        <v>-1.709083302240115E-2</v>
      </c>
      <c r="W108" s="5">
        <v>-4.2129668478194757E-2</v>
      </c>
      <c r="X108" s="5">
        <v>-5.6313296788947087E-3</v>
      </c>
      <c r="Y108" s="5">
        <v>5.3665252341380629E-2</v>
      </c>
      <c r="Z108" s="5">
        <v>0.3395678212784668</v>
      </c>
      <c r="AA108" s="5">
        <v>0.22666031789134061</v>
      </c>
      <c r="AB108" s="5">
        <v>0.16893522827039809</v>
      </c>
      <c r="AC108" s="5">
        <v>-0.14849586117871069</v>
      </c>
      <c r="AD108" s="5">
        <v>2.3428134613793361</v>
      </c>
      <c r="AE108" s="5">
        <v>0.12168991187689934</v>
      </c>
      <c r="AF108" s="5">
        <v>0.32998745462155477</v>
      </c>
      <c r="AG108" s="5">
        <v>4.9363552357853932E-2</v>
      </c>
      <c r="AH108" s="5">
        <v>0.16241806511233381</v>
      </c>
      <c r="AI108" s="5">
        <v>3.085563894559723E-2</v>
      </c>
      <c r="AJ108" s="5">
        <v>0.15881735615206449</v>
      </c>
      <c r="AK108" s="5">
        <v>0.67554745362783508</v>
      </c>
      <c r="AL108" s="5">
        <v>0.34695055446073575</v>
      </c>
      <c r="AM108" s="5">
        <v>1.8561717428310913E-2</v>
      </c>
      <c r="AN108" s="5">
        <v>0.14090176953459427</v>
      </c>
      <c r="AO108" s="5">
        <v>1.0392216885029618E-2</v>
      </c>
      <c r="AP108" s="5">
        <v>3.2236068969771325E-2</v>
      </c>
      <c r="AQ108" s="5">
        <v>8.651558208471407E-3</v>
      </c>
      <c r="AR108" s="5">
        <v>6.1678310532678658E-2</v>
      </c>
      <c r="AS108" s="5"/>
      <c r="AT108" s="5"/>
      <c r="AU108" s="5"/>
      <c r="AV108" s="5"/>
      <c r="AW108" s="5"/>
      <c r="AX108" s="5"/>
      <c r="AY108" s="5"/>
      <c r="AZ108" s="5"/>
      <c r="BA108" s="5"/>
      <c r="BB108" s="5"/>
    </row>
    <row r="109" spans="1:54" x14ac:dyDescent="0.25">
      <c r="A109" s="5">
        <v>15960</v>
      </c>
      <c r="B109" s="5"/>
      <c r="C109" s="5">
        <v>0.27827512641144753</v>
      </c>
      <c r="D109" s="5">
        <v>-2.7594794242219601E-2</v>
      </c>
      <c r="E109" s="5">
        <v>-6.8905692473729754E-3</v>
      </c>
      <c r="F109" s="5">
        <v>-4.1027968156808134E-2</v>
      </c>
      <c r="G109" s="5">
        <v>-3.9220057969820907E-3</v>
      </c>
      <c r="H109" s="5">
        <v>-0.40862182117994433</v>
      </c>
      <c r="I109" s="5">
        <v>-2.5832434946207961E-2</v>
      </c>
      <c r="J109" s="5">
        <v>-7.5671230615965715E-2</v>
      </c>
      <c r="K109" s="5">
        <v>-2.0254178743432584E-2</v>
      </c>
      <c r="L109" s="5">
        <v>-0.15332121443346314</v>
      </c>
      <c r="M109" s="5">
        <v>-3.6787099405526782E-2</v>
      </c>
      <c r="N109" s="5">
        <v>-1.982165819542999</v>
      </c>
      <c r="O109" s="5">
        <v>-5.3722400367738288E-2</v>
      </c>
      <c r="P109" s="5">
        <v>-0.77006451272502285</v>
      </c>
      <c r="Q109" s="5">
        <v>-5.6242541189498362E-2</v>
      </c>
      <c r="R109" s="5">
        <v>-0.31823426127737331</v>
      </c>
      <c r="S109" s="5">
        <v>-0.13903803431406558</v>
      </c>
      <c r="T109" s="5">
        <v>-0.54762493941020662</v>
      </c>
      <c r="U109" s="5">
        <v>5.5641780425321953E-2</v>
      </c>
      <c r="V109" s="5">
        <v>-1.7047623487530247E-2</v>
      </c>
      <c r="W109" s="5">
        <v>-4.2113618218564498E-2</v>
      </c>
      <c r="X109" s="5">
        <v>-5.6413400814961882E-3</v>
      </c>
      <c r="Y109" s="5">
        <v>5.3877104827930046E-2</v>
      </c>
      <c r="Z109" s="5">
        <v>0.34164911435667739</v>
      </c>
      <c r="AA109" s="5">
        <v>0.22854668718810403</v>
      </c>
      <c r="AB109" s="5">
        <v>0.170713675831975</v>
      </c>
      <c r="AC109" s="5">
        <v>-0.15038831753057116</v>
      </c>
      <c r="AD109" s="5">
        <v>2.3778921252633038</v>
      </c>
      <c r="AE109" s="5">
        <v>0.12378463668788979</v>
      </c>
      <c r="AF109" s="5">
        <v>0.33641116082755423</v>
      </c>
      <c r="AG109" s="5">
        <v>5.0436303872475309E-2</v>
      </c>
      <c r="AH109" s="5">
        <v>0.16631758298786478</v>
      </c>
      <c r="AI109" s="5">
        <v>3.1667114051070692E-2</v>
      </c>
      <c r="AJ109" s="5">
        <v>0.16335978697538039</v>
      </c>
      <c r="AK109" s="5">
        <v>0.69643321703418404</v>
      </c>
      <c r="AL109" s="5">
        <v>0.35848485000020947</v>
      </c>
      <c r="AM109" s="5">
        <v>1.9222248582504212E-2</v>
      </c>
      <c r="AN109" s="5">
        <v>0.14624752287720247</v>
      </c>
      <c r="AO109" s="5">
        <v>1.081109195900672E-2</v>
      </c>
      <c r="AP109" s="5">
        <v>3.3612126888684674E-2</v>
      </c>
      <c r="AQ109" s="5">
        <v>9.0415752835760806E-3</v>
      </c>
      <c r="AR109" s="5">
        <v>6.4607271814968989E-2</v>
      </c>
      <c r="AS109" s="5"/>
      <c r="AT109" s="5"/>
      <c r="AU109" s="5"/>
      <c r="AV109" s="5"/>
      <c r="AW109" s="5"/>
      <c r="AX109" s="5"/>
      <c r="AY109" s="5"/>
      <c r="AZ109" s="5"/>
      <c r="BA109" s="5"/>
      <c r="BB109" s="5"/>
    </row>
    <row r="110" spans="1:54" x14ac:dyDescent="0.25">
      <c r="A110" s="5">
        <v>15950</v>
      </c>
      <c r="B110" s="5"/>
      <c r="C110" s="5">
        <v>0.37185901302668478</v>
      </c>
      <c r="D110" s="5">
        <v>-2.6497009256165126E-2</v>
      </c>
      <c r="E110" s="5">
        <v>-6.6299421459818262E-3</v>
      </c>
      <c r="F110" s="5">
        <v>-3.9556895593496628E-2</v>
      </c>
      <c r="G110" s="5">
        <v>-3.7891396045760771E-3</v>
      </c>
      <c r="H110" s="5">
        <v>-0.39559132526545759</v>
      </c>
      <c r="I110" s="5">
        <v>-2.5060286945308003E-2</v>
      </c>
      <c r="J110" s="5">
        <v>-7.3561344697994774E-2</v>
      </c>
      <c r="K110" s="5">
        <v>-1.9730330577772272E-2</v>
      </c>
      <c r="L110" s="5">
        <v>-0.14966682449291532</v>
      </c>
      <c r="M110" s="5">
        <v>-3.5985300644699937E-2</v>
      </c>
      <c r="N110" s="5">
        <v>-1.9430259932902167</v>
      </c>
      <c r="O110" s="5">
        <v>-5.2772277034903892E-2</v>
      </c>
      <c r="P110" s="5">
        <v>-0.75803997240897292</v>
      </c>
      <c r="Q110" s="5">
        <v>-5.548138542462111E-2</v>
      </c>
      <c r="R110" s="5">
        <v>-0.31459330162183752</v>
      </c>
      <c r="S110" s="5">
        <v>-0.13773970804218916</v>
      </c>
      <c r="T110" s="5">
        <v>-0.54366904130842009</v>
      </c>
      <c r="U110" s="5">
        <v>5.5358091779935115E-2</v>
      </c>
      <c r="V110" s="5">
        <v>-1.6997127265006545E-2</v>
      </c>
      <c r="W110" s="5">
        <v>-4.2079320908263003E-2</v>
      </c>
      <c r="X110" s="5">
        <v>-5.6489255288473712E-3</v>
      </c>
      <c r="Y110" s="5">
        <v>5.4066487166059496E-2</v>
      </c>
      <c r="Z110" s="5">
        <v>0.34359551792224829</v>
      </c>
      <c r="AA110" s="5">
        <v>0.23035008658617198</v>
      </c>
      <c r="AB110" s="5">
        <v>0.17243721951465715</v>
      </c>
      <c r="AC110" s="5">
        <v>-0.15224009820383835</v>
      </c>
      <c r="AD110" s="5">
        <v>2.4124725934794968</v>
      </c>
      <c r="AE110" s="5">
        <v>0.12586219981727506</v>
      </c>
      <c r="AF110" s="5">
        <v>0.34281543389901792</v>
      </c>
      <c r="AG110" s="5">
        <v>5.1510730422819895E-2</v>
      </c>
      <c r="AH110" s="5">
        <v>0.17023945172363752</v>
      </c>
      <c r="AI110" s="5">
        <v>3.2486374821237361E-2</v>
      </c>
      <c r="AJ110" s="5">
        <v>0.16796229002423427</v>
      </c>
      <c r="AK110" s="5">
        <v>0.71766726491244004</v>
      </c>
      <c r="AL110" s="5">
        <v>0.3702496747508523</v>
      </c>
      <c r="AM110" s="5">
        <v>1.989809481316963E-2</v>
      </c>
      <c r="AN110" s="5">
        <v>0.15173385181444585</v>
      </c>
      <c r="AO110" s="5">
        <v>1.1242255042633379E-2</v>
      </c>
      <c r="AP110" s="5">
        <v>3.5032654580698368E-2</v>
      </c>
      <c r="AQ110" s="5">
        <v>9.4453407489732723E-3</v>
      </c>
      <c r="AR110" s="5">
        <v>6.7647962494851471E-2</v>
      </c>
      <c r="AS110" s="5"/>
      <c r="AT110" s="5"/>
      <c r="AU110" s="5"/>
      <c r="AV110" s="5"/>
      <c r="AW110" s="5"/>
      <c r="AX110" s="5"/>
      <c r="AY110" s="5"/>
      <c r="AZ110" s="5"/>
      <c r="BA110" s="5"/>
      <c r="BB110" s="5"/>
    </row>
    <row r="111" spans="1:54" x14ac:dyDescent="0.25">
      <c r="A111" s="5">
        <v>15940</v>
      </c>
      <c r="B111" s="5"/>
      <c r="C111" s="5">
        <v>0.46562618737730727</v>
      </c>
      <c r="D111" s="5">
        <v>-2.5431209641991952E-2</v>
      </c>
      <c r="E111" s="5">
        <v>-6.3762508444497878E-3</v>
      </c>
      <c r="F111" s="5">
        <v>-3.8121147686499032E-2</v>
      </c>
      <c r="G111" s="5">
        <v>-3.6591070455092348E-3</v>
      </c>
      <c r="H111" s="5">
        <v>-0.38280240463847076</v>
      </c>
      <c r="I111" s="5">
        <v>-2.4300207899975335E-2</v>
      </c>
      <c r="J111" s="5">
        <v>-7.1477991451034298E-2</v>
      </c>
      <c r="K111" s="5">
        <v>-1.9211375837888976E-2</v>
      </c>
      <c r="L111" s="5">
        <v>-0.14603393493634881</v>
      </c>
      <c r="M111" s="5">
        <v>-3.5185217744232118E-2</v>
      </c>
      <c r="N111" s="5">
        <v>-1.9038087840126958</v>
      </c>
      <c r="O111" s="5">
        <v>-5.1815884762302769E-2</v>
      </c>
      <c r="P111" s="5">
        <v>-0.74587205793698241</v>
      </c>
      <c r="Q111" s="5">
        <v>-5.4706315833419408E-2</v>
      </c>
      <c r="R111" s="5">
        <v>-0.31085681602216142</v>
      </c>
      <c r="S111" s="5">
        <v>-0.13639349619767255</v>
      </c>
      <c r="T111" s="5">
        <v>-0.53950507438444839</v>
      </c>
      <c r="U111" s="5">
        <v>5.5051775807768308E-2</v>
      </c>
      <c r="V111" s="5">
        <v>-1.6939395949478471E-2</v>
      </c>
      <c r="W111" s="5">
        <v>-4.2026786847906721E-2</v>
      </c>
      <c r="X111" s="5">
        <v>-5.6540715948477744E-3</v>
      </c>
      <c r="Y111" s="5">
        <v>5.4233112815941412E-2</v>
      </c>
      <c r="Z111" s="5">
        <v>0.34540430662444022</v>
      </c>
      <c r="AA111" s="5">
        <v>0.23206812324707649</v>
      </c>
      <c r="AB111" s="5">
        <v>0.17410368582009811</v>
      </c>
      <c r="AC111" s="5">
        <v>-0.15404899296924784</v>
      </c>
      <c r="AD111" s="5">
        <v>2.4465161138199036</v>
      </c>
      <c r="AE111" s="5">
        <v>0.12792043966662442</v>
      </c>
      <c r="AF111" s="5">
        <v>0.34919417709874573</v>
      </c>
      <c r="AG111" s="5">
        <v>5.2585913811375083E-2</v>
      </c>
      <c r="AH111" s="5">
        <v>0.17418073833136799</v>
      </c>
      <c r="AI111" s="5">
        <v>3.331290393814438E-2</v>
      </c>
      <c r="AJ111" s="5">
        <v>0.17262254051810566</v>
      </c>
      <c r="AK111" s="5">
        <v>0.73924176934713015</v>
      </c>
      <c r="AL111" s="5">
        <v>0.38224241838049722</v>
      </c>
      <c r="AM111" s="5">
        <v>2.0589212439543196E-2</v>
      </c>
      <c r="AN111" s="5">
        <v>0.15736132272083542</v>
      </c>
      <c r="AO111" s="5">
        <v>1.1685827663143092E-2</v>
      </c>
      <c r="AP111" s="5">
        <v>3.6498321652485476E-2</v>
      </c>
      <c r="AQ111" s="5">
        <v>9.8631259039951118E-3</v>
      </c>
      <c r="AR111" s="5">
        <v>7.0803069384958575E-2</v>
      </c>
      <c r="AS111" s="5"/>
      <c r="AT111" s="5"/>
      <c r="AU111" s="5"/>
      <c r="AV111" s="5"/>
      <c r="AW111" s="5"/>
      <c r="AX111" s="5"/>
      <c r="AY111" s="5"/>
      <c r="AZ111" s="5"/>
      <c r="BA111" s="5"/>
      <c r="BB111" s="5"/>
    </row>
    <row r="112" spans="1:54" x14ac:dyDescent="0.25">
      <c r="A112" s="5">
        <v>15930</v>
      </c>
      <c r="B112" s="5"/>
      <c r="C112" s="5">
        <v>0.55950988739453933</v>
      </c>
      <c r="D112" s="5">
        <v>-2.4397047571170422E-2</v>
      </c>
      <c r="E112" s="5">
        <v>-6.1294527222102244E-3</v>
      </c>
      <c r="F112" s="5">
        <v>-3.6720699095389789E-2</v>
      </c>
      <c r="G112" s="5">
        <v>-3.5319243230554397E-3</v>
      </c>
      <c r="H112" s="5">
        <v>-0.37025836749507335</v>
      </c>
      <c r="I112" s="5">
        <v>-2.355249001932443E-2</v>
      </c>
      <c r="J112" s="5">
        <v>-6.9422216298768977E-2</v>
      </c>
      <c r="K112" s="5">
        <v>-1.8697631398960603E-2</v>
      </c>
      <c r="L112" s="5">
        <v>-0.14242512767457385</v>
      </c>
      <c r="M112" s="5">
        <v>-3.4387492306189503E-2</v>
      </c>
      <c r="N112" s="5">
        <v>-1.8645488604042051</v>
      </c>
      <c r="O112" s="5">
        <v>-5.0854138525752046E-2</v>
      </c>
      <c r="P112" s="5">
        <v>-0.73357317486265938</v>
      </c>
      <c r="Q112" s="5">
        <v>-5.3918163204451849E-2</v>
      </c>
      <c r="R112" s="5">
        <v>-0.30702896222061493</v>
      </c>
      <c r="S112" s="5">
        <v>-0.13500093376551511</v>
      </c>
      <c r="T112" s="5">
        <v>-0.5351378292336314</v>
      </c>
      <c r="U112" s="5">
        <v>5.472317981845045E-2</v>
      </c>
      <c r="V112" s="5">
        <v>-1.687449051511624E-2</v>
      </c>
      <c r="W112" s="5">
        <v>-4.19560501083149E-2</v>
      </c>
      <c r="X112" s="5">
        <v>-5.6567669818083383E-3</v>
      </c>
      <c r="Y112" s="5">
        <v>5.437672327616231E-2</v>
      </c>
      <c r="Z112" s="5">
        <v>0.34707291309414584</v>
      </c>
      <c r="AA112" s="5">
        <v>0.23369849151833283</v>
      </c>
      <c r="AB112" s="5">
        <v>0.17571094890476002</v>
      </c>
      <c r="AC112" s="5">
        <v>-0.15581281529078769</v>
      </c>
      <c r="AD112" s="5">
        <v>2.4799839802662205</v>
      </c>
      <c r="AE112" s="5">
        <v>0.12995717832171039</v>
      </c>
      <c r="AF112" s="5">
        <v>0.35554119543712603</v>
      </c>
      <c r="AG112" s="5">
        <v>5.366091281474402E-2</v>
      </c>
      <c r="AH112" s="5">
        <v>0.17813840675719975</v>
      </c>
      <c r="AI112" s="5">
        <v>3.4146159534588119E-2</v>
      </c>
      <c r="AJ112" s="5">
        <v>0.177338064031933</v>
      </c>
      <c r="AK112" s="5">
        <v>0.76114818217079117</v>
      </c>
      <c r="AL112" s="5">
        <v>0.39446006872849615</v>
      </c>
      <c r="AM112" s="5">
        <v>2.1295535358686855E-2</v>
      </c>
      <c r="AN112" s="5">
        <v>0.16313033228550275</v>
      </c>
      <c r="AO112" s="5">
        <v>1.2141919556235049E-2</v>
      </c>
      <c r="AP112" s="5">
        <v>3.800976594222847E-2</v>
      </c>
      <c r="AQ112" s="5">
        <v>1.0295195628472273E-2</v>
      </c>
      <c r="AR112" s="5">
        <v>7.4075255360864956E-2</v>
      </c>
      <c r="AS112" s="5"/>
      <c r="AT112" s="5"/>
      <c r="AU112" s="5"/>
      <c r="AV112" s="5"/>
      <c r="AW112" s="5"/>
      <c r="AX112" s="5"/>
      <c r="AY112" s="5"/>
      <c r="AZ112" s="5"/>
      <c r="BA112" s="5"/>
      <c r="BB112" s="5"/>
    </row>
    <row r="113" spans="1:54" x14ac:dyDescent="0.25">
      <c r="A113" s="5">
        <v>15920</v>
      </c>
      <c r="B113" s="5"/>
      <c r="C113" s="5">
        <v>0.65344308659920947</v>
      </c>
      <c r="D113" s="5">
        <v>-2.3394149067720516E-2</v>
      </c>
      <c r="E113" s="5">
        <v>-5.8894981050316535E-3</v>
      </c>
      <c r="F113" s="5">
        <v>-3.535548129735662E-2</v>
      </c>
      <c r="G113" s="5">
        <v>-3.4076035606635329E-3</v>
      </c>
      <c r="H113" s="5">
        <v>-0.35796211633283354</v>
      </c>
      <c r="I113" s="5">
        <v>-2.2817401846480616E-2</v>
      </c>
      <c r="J113" s="5">
        <v>-6.7395002939217075E-2</v>
      </c>
      <c r="K113" s="5">
        <v>-1.8189400019925778E-2</v>
      </c>
      <c r="L113" s="5">
        <v>-0.13884289798760802</v>
      </c>
      <c r="M113" s="5">
        <v>-3.3592750304090382E-2</v>
      </c>
      <c r="N113" s="5">
        <v>-1.8252803341153754</v>
      </c>
      <c r="O113" s="5">
        <v>-4.9887945889531882E-2</v>
      </c>
      <c r="P113" s="5">
        <v>-0.72115572897250302</v>
      </c>
      <c r="Q113" s="5">
        <v>-5.3117765638685054E-2</v>
      </c>
      <c r="R113" s="5">
        <v>-0.30311397680975405</v>
      </c>
      <c r="S113" s="5">
        <v>-0.13356360446808418</v>
      </c>
      <c r="T113" s="5">
        <v>-0.53057233501052681</v>
      </c>
      <c r="U113" s="5">
        <v>5.4372678986449118E-2</v>
      </c>
      <c r="V113" s="5">
        <v>-1.6802481213252431E-2</v>
      </c>
      <c r="W113" s="5">
        <v>-4.1867168531070281E-2</v>
      </c>
      <c r="X113" s="5">
        <v>-5.6570035547962982E-3</v>
      </c>
      <c r="Y113" s="5">
        <v>5.4497088727939826E-2</v>
      </c>
      <c r="Z113" s="5">
        <v>0.34859893387327118</v>
      </c>
      <c r="AA113" s="5">
        <v>0.2352389779660374</v>
      </c>
      <c r="AB113" s="5">
        <v>0.17725693496711409</v>
      </c>
      <c r="AC113" s="5">
        <v>-0.15752940656012099</v>
      </c>
      <c r="AD113" s="5">
        <v>2.5128376023764023</v>
      </c>
      <c r="AE113" s="5">
        <v>0.13197022509119469</v>
      </c>
      <c r="AF113" s="5">
        <v>0.3618502044987596</v>
      </c>
      <c r="AG113" s="5">
        <v>5.4734764295077051E-2</v>
      </c>
      <c r="AH113" s="5">
        <v>0.18210932053395051</v>
      </c>
      <c r="AI113" s="5">
        <v>3.4985575447434053E-2</v>
      </c>
      <c r="AJ113" s="5">
        <v>0.18210623621863647</v>
      </c>
      <c r="AK113" s="5">
        <v>0.78337722594408066</v>
      </c>
      <c r="AL113" s="5">
        <v>0.40689920267731405</v>
      </c>
      <c r="AM113" s="5">
        <v>2.2016974299126916E-2</v>
      </c>
      <c r="AN113" s="5">
        <v>0.16904109983252755</v>
      </c>
      <c r="AO113" s="5">
        <v>1.2610627954244688E-2</v>
      </c>
      <c r="AP113" s="5">
        <v>3.9567590897984166E-2</v>
      </c>
      <c r="AQ113" s="5">
        <v>1.0741807587253007E-2</v>
      </c>
      <c r="AR113" s="5">
        <v>7.7467153248249349E-2</v>
      </c>
      <c r="AS113" s="5"/>
      <c r="AT113" s="5"/>
      <c r="AU113" s="5"/>
      <c r="AV113" s="5"/>
      <c r="AW113" s="5"/>
      <c r="AX113" s="5"/>
      <c r="AY113" s="5"/>
      <c r="AZ113" s="5"/>
      <c r="BA113" s="5"/>
      <c r="BB113" s="5"/>
    </row>
    <row r="114" spans="1:54" x14ac:dyDescent="0.25">
      <c r="A114" s="5">
        <v>15910</v>
      </c>
      <c r="B114" s="5"/>
      <c r="C114" s="5">
        <v>0.74735856883913732</v>
      </c>
      <c r="D114" s="5">
        <v>-2.2422115596738609E-2</v>
      </c>
      <c r="E114" s="5">
        <v>-5.6563305950212521E-3</v>
      </c>
      <c r="F114" s="5">
        <v>-3.4025384131064033E-2</v>
      </c>
      <c r="G114" s="5">
        <v>-3.2861529086928762E-3</v>
      </c>
      <c r="H114" s="5">
        <v>-0.34591615490924932</v>
      </c>
      <c r="I114" s="5">
        <v>-2.2095188449780596E-2</v>
      </c>
      <c r="J114" s="5">
        <v>-6.5397273239391596E-2</v>
      </c>
      <c r="K114" s="5">
        <v>-1.7686970158612859E-2</v>
      </c>
      <c r="L114" s="5">
        <v>-0.1352896521281253</v>
      </c>
      <c r="M114" s="5">
        <v>-3.2801601318567616E-2</v>
      </c>
      <c r="N114" s="5">
        <v>-1.7860367112122741</v>
      </c>
      <c r="O114" s="5">
        <v>-4.8918205570154472E-2</v>
      </c>
      <c r="P114" s="5">
        <v>-0.70863210509029551</v>
      </c>
      <c r="Q114" s="5">
        <v>-5.2305967035881348E-2</v>
      </c>
      <c r="R114" s="5">
        <v>-0.29911616728010176</v>
      </c>
      <c r="S114" s="5">
        <v>-0.13208313772276542</v>
      </c>
      <c r="T114" s="5">
        <v>-0.52581384970886325</v>
      </c>
      <c r="U114" s="5">
        <v>5.400067563988116E-2</v>
      </c>
      <c r="V114" s="5">
        <v>-1.6723447449781083E-2</v>
      </c>
      <c r="W114" s="5">
        <v>-4.1760223677365406E-2</v>
      </c>
      <c r="X114" s="5">
        <v>-5.6547763692667589E-3</v>
      </c>
      <c r="Y114" s="5">
        <v>5.45940086214977E-2</v>
      </c>
      <c r="Z114" s="5">
        <v>0.34998013504268288</v>
      </c>
      <c r="AA114" s="5">
        <v>0.23668746626503875</v>
      </c>
      <c r="AB114" s="5">
        <v>0.17873962658244069</v>
      </c>
      <c r="AC114" s="5">
        <v>-0.15919664033888392</v>
      </c>
      <c r="AD114" s="5">
        <v>2.5450385757108962</v>
      </c>
      <c r="AE114" s="5">
        <v>0.1339573801477893</v>
      </c>
      <c r="AF114" s="5">
        <v>0.36811483967312769</v>
      </c>
      <c r="AG114" s="5">
        <v>5.5806484388784883E-2</v>
      </c>
      <c r="AH114" s="5">
        <v>0.18609024573198446</v>
      </c>
      <c r="AI114" s="5">
        <v>3.58305615331381E-2</v>
      </c>
      <c r="AJ114" s="5">
        <v>0.18692428286041057</v>
      </c>
      <c r="AK114" s="5">
        <v>0.80591888627043584</v>
      </c>
      <c r="AL114" s="5">
        <v>0.41955597761691477</v>
      </c>
      <c r="AM114" s="5">
        <v>2.2753416097715744E-2</v>
      </c>
      <c r="AN114" s="5">
        <v>0.17509365972454244</v>
      </c>
      <c r="AO114" s="5">
        <v>1.3092036871447318E-2</v>
      </c>
      <c r="AP114" s="5">
        <v>4.1172362912809159E-2</v>
      </c>
      <c r="AQ114" s="5">
        <v>1.1203211412356685E-2</v>
      </c>
      <c r="AR114" s="5">
        <v>8.0981359465256489E-2</v>
      </c>
      <c r="AS114" s="5"/>
      <c r="AT114" s="5"/>
      <c r="AU114" s="5"/>
      <c r="AV114" s="5"/>
      <c r="AW114" s="5"/>
      <c r="AX114" s="5"/>
      <c r="AY114" s="5"/>
      <c r="AZ114" s="5"/>
      <c r="BA114" s="5"/>
      <c r="BB114" s="5"/>
    </row>
    <row r="115" spans="1:54" x14ac:dyDescent="0.25">
      <c r="A115" s="5">
        <v>15900</v>
      </c>
      <c r="B115" s="5"/>
      <c r="C115" s="5">
        <v>0.84118900326243629</v>
      </c>
      <c r="D115" s="5">
        <v>-2.1480525646077987E-2</v>
      </c>
      <c r="E115" s="5">
        <v>-5.4298874032534363E-3</v>
      </c>
      <c r="F115" s="5">
        <v>-3.273025737723672E-2</v>
      </c>
      <c r="G115" s="5">
        <v>-3.1675766562016864E-3</v>
      </c>
      <c r="H115" s="5">
        <v>-0.33412259583752202</v>
      </c>
      <c r="I115" s="5">
        <v>-2.1386071658214181E-2</v>
      </c>
      <c r="J115" s="5">
        <v>-6.3429887262697285E-2</v>
      </c>
      <c r="K115" s="5">
        <v>-1.7190615821188596E-2</v>
      </c>
      <c r="L115" s="5">
        <v>-0.13176770516201269</v>
      </c>
      <c r="M115" s="5">
        <v>-3.2014637821785451E-2</v>
      </c>
      <c r="N115" s="5">
        <v>-1.7468508457105589</v>
      </c>
      <c r="O115" s="5">
        <v>-4.7945806039328298E-2</v>
      </c>
      <c r="P115" s="5">
        <v>-0.69601464618219588</v>
      </c>
      <c r="Q115" s="5">
        <v>-5.1483615583664245E-2</v>
      </c>
      <c r="R115" s="5">
        <v>-0.29503990397811475</v>
      </c>
      <c r="S115" s="5">
        <v>-0.13056120551868899</v>
      </c>
      <c r="T115" s="5">
        <v>-0.52086784998252511</v>
      </c>
      <c r="U115" s="5">
        <v>5.36075984915802E-2</v>
      </c>
      <c r="V115" s="5">
        <v>-1.6637477642598406E-2</v>
      </c>
      <c r="W115" s="5">
        <v>-4.163532072506259E-2</v>
      </c>
      <c r="X115" s="5">
        <v>-5.6500836918673032E-3</v>
      </c>
      <c r="Y115" s="5">
        <v>5.4667312202577055E-2</v>
      </c>
      <c r="Z115" s="5">
        <v>0.35121445753074293</v>
      </c>
      <c r="AA115" s="5">
        <v>0.23804194193196021</v>
      </c>
      <c r="AB115" s="5">
        <v>0.18015706697296457</v>
      </c>
      <c r="AC115" s="5">
        <v>-0.16081242659771283</v>
      </c>
      <c r="AD115" s="5">
        <v>2.576548753131561</v>
      </c>
      <c r="AE115" s="5">
        <v>0.13591643826437777</v>
      </c>
      <c r="AF115" s="5">
        <v>0.37432866577426127</v>
      </c>
      <c r="AG115" s="5">
        <v>5.6875069771374777E-2</v>
      </c>
      <c r="AH115" s="5">
        <v>0.19007785420930495</v>
      </c>
      <c r="AI115" s="5">
        <v>3.6680504046544125E-2</v>
      </c>
      <c r="AJ115" s="5">
        <v>0.19178928025958913</v>
      </c>
      <c r="AK115" s="5">
        <v>0.82876240551336677</v>
      </c>
      <c r="AL115" s="5">
        <v>0.43242612354758753</v>
      </c>
      <c r="AM115" s="5">
        <v>2.3504723002620347E-2</v>
      </c>
      <c r="AN115" s="5">
        <v>0.18128785387390714</v>
      </c>
      <c r="AO115" s="5">
        <v>1.3586216388330324E-2</v>
      </c>
      <c r="AP115" s="5">
        <v>4.282460862192522E-2</v>
      </c>
      <c r="AQ115" s="5">
        <v>1.1679647863906809E-2</v>
      </c>
      <c r="AR115" s="5">
        <v>8.4620427424897074E-2</v>
      </c>
      <c r="AS115" s="5"/>
      <c r="AT115" s="5"/>
      <c r="AU115" s="5"/>
      <c r="AV115" s="5"/>
      <c r="AW115" s="5"/>
      <c r="AX115" s="5"/>
      <c r="AY115" s="5"/>
      <c r="AZ115" s="5"/>
      <c r="BA115" s="5"/>
      <c r="BB115" s="5"/>
    </row>
    <row r="116" spans="1:54" x14ac:dyDescent="0.25">
      <c r="A116" s="5">
        <v>15890</v>
      </c>
      <c r="B116" s="5"/>
      <c r="C116" s="5">
        <v>0.93486701941754768</v>
      </c>
      <c r="D116" s="5">
        <v>-2.0568936297483888E-2</v>
      </c>
      <c r="E116" s="5">
        <v>-5.210099684104178E-3</v>
      </c>
      <c r="F116" s="5">
        <v>-3.1469912370841999E-2</v>
      </c>
      <c r="G116" s="5">
        <v>-3.0518753473568081E-3</v>
      </c>
      <c r="H116" s="5">
        <v>-0.32258316878285809</v>
      </c>
      <c r="I116" s="5">
        <v>-2.0690250339374675E-2</v>
      </c>
      <c r="J116" s="5">
        <v>-6.149364342584742E-2</v>
      </c>
      <c r="K116" s="5">
        <v>-1.6700596445565135E-2</v>
      </c>
      <c r="L116" s="5">
        <v>-0.128279279046879</v>
      </c>
      <c r="M116" s="5">
        <v>-3.1232434511572725E-2</v>
      </c>
      <c r="N116" s="5">
        <v>-1.7077548952717276</v>
      </c>
      <c r="O116" s="5">
        <v>-4.6971624169169127E-2</v>
      </c>
      <c r="P116" s="5">
        <v>-0.68331563281278307</v>
      </c>
      <c r="Q116" s="5">
        <v>-5.0651562253126461E-2</v>
      </c>
      <c r="R116" s="5">
        <v>-0.29088961199583618</v>
      </c>
      <c r="S116" s="5">
        <v>-0.12899951922103164</v>
      </c>
      <c r="T116" s="5">
        <v>-0.51574002053530654</v>
      </c>
      <c r="U116" s="5">
        <v>5.3193901814467884E-2</v>
      </c>
      <c r="V116" s="5">
        <v>-1.6544669059429518E-2</v>
      </c>
      <c r="W116" s="5">
        <v>-4.1492588314054189E-2</v>
      </c>
      <c r="X116" s="5">
        <v>-5.6429270143221241E-3</v>
      </c>
      <c r="Y116" s="5">
        <v>5.4716858977226238E-2</v>
      </c>
      <c r="Z116" s="5">
        <v>0.35230002208519384</v>
      </c>
      <c r="AA116" s="5">
        <v>0.23930049688662353</v>
      </c>
      <c r="AB116" s="5">
        <v>0.18150736420106711</v>
      </c>
      <c r="AC116" s="5">
        <v>-0.16237471594068628</v>
      </c>
      <c r="AD116" s="5">
        <v>2.6073303167994935</v>
      </c>
      <c r="AE116" s="5">
        <v>0.13784519263714229</v>
      </c>
      <c r="AF116" s="5">
        <v>0.38048518703278728</v>
      </c>
      <c r="AG116" s="5">
        <v>5.7939498996967674E-2</v>
      </c>
      <c r="AH116" s="5">
        <v>0.1940687271605061</v>
      </c>
      <c r="AI116" s="5">
        <v>3.7534766083848231E-2</v>
      </c>
      <c r="AJ116" s="5">
        <v>0.19669815597909263</v>
      </c>
      <c r="AK116" s="5">
        <v>0.8518962779827417</v>
      </c>
      <c r="AL116" s="5">
        <v>0.44550493586659401</v>
      </c>
      <c r="AM116" s="5">
        <v>2.4270732005384779E-2</v>
      </c>
      <c r="AN116" s="5">
        <v>0.18762332438652291</v>
      </c>
      <c r="AO116" s="5">
        <v>1.4093221936752396E-2</v>
      </c>
      <c r="AP116" s="5">
        <v>4.4524812167599931E-2</v>
      </c>
      <c r="AQ116" s="5">
        <v>1.2171347971114589E-2</v>
      </c>
      <c r="AR116" s="5">
        <v>8.8386860703326575E-2</v>
      </c>
      <c r="AS116" s="5"/>
      <c r="AT116" s="5"/>
      <c r="AU116" s="5"/>
      <c r="AV116" s="5"/>
      <c r="AW116" s="5"/>
      <c r="AX116" s="5"/>
      <c r="AY116" s="5"/>
      <c r="AZ116" s="5"/>
      <c r="BA116" s="5"/>
      <c r="BB116" s="5"/>
    </row>
    <row r="117" spans="1:54" x14ac:dyDescent="0.25">
      <c r="A117" s="5">
        <v>15880</v>
      </c>
      <c r="B117" s="5"/>
      <c r="C117" s="5">
        <v>1.028325282371638</v>
      </c>
      <c r="D117" s="5">
        <v>-1.9686884783650143E-2</v>
      </c>
      <c r="E117" s="5">
        <v>-4.9968928703972588E-3</v>
      </c>
      <c r="F117" s="5">
        <v>-3.0244123639815323E-2</v>
      </c>
      <c r="G117" s="5">
        <v>-2.9390459020336547E-3</v>
      </c>
      <c r="H117" s="5">
        <v>-0.31129922922173869</v>
      </c>
      <c r="I117" s="5">
        <v>-2.0007900718103606E-2</v>
      </c>
      <c r="J117" s="5">
        <v>-5.9589278781774148E-2</v>
      </c>
      <c r="K117" s="5">
        <v>-1.6217156818308542E-2</v>
      </c>
      <c r="L117" s="5">
        <v>-0.12482650094862244</v>
      </c>
      <c r="M117" s="5">
        <v>-3.045554769607824E-2</v>
      </c>
      <c r="N117" s="5">
        <v>-1.668780279140242</v>
      </c>
      <c r="O117" s="5">
        <v>-4.5996523922544705E-2</v>
      </c>
      <c r="P117" s="5">
        <v>-0.67054726300070877</v>
      </c>
      <c r="Q117" s="5">
        <v>-4.9810659304794787E-2</v>
      </c>
      <c r="R117" s="5">
        <v>-0.28666976301371117</v>
      </c>
      <c r="S117" s="5">
        <v>-0.12739982631156571</v>
      </c>
      <c r="T117" s="5">
        <v>-0.51043624310845637</v>
      </c>
      <c r="U117" s="5">
        <v>5.2760064563443065E-2</v>
      </c>
      <c r="V117" s="5">
        <v>-1.6445127636446288E-2</v>
      </c>
      <c r="W117" s="5">
        <v>-4.1332178340167385E-2</v>
      </c>
      <c r="X117" s="5">
        <v>-5.633311060322754E-3</v>
      </c>
      <c r="Y117" s="5">
        <v>5.4742539113186564E-2</v>
      </c>
      <c r="Z117" s="5">
        <v>0.35323513389204253</v>
      </c>
      <c r="AA117" s="5">
        <v>0.24046133382777221</v>
      </c>
      <c r="AB117" s="5">
        <v>0.18278869527337105</v>
      </c>
      <c r="AC117" s="5">
        <v>-0.16388150380371241</v>
      </c>
      <c r="AD117" s="5">
        <v>2.6373458506930709</v>
      </c>
      <c r="AE117" s="5">
        <v>0.13974143878727588</v>
      </c>
      <c r="AF117" s="5">
        <v>0.38657785744215512</v>
      </c>
      <c r="AG117" s="5">
        <v>5.8998733910794965E-2</v>
      </c>
      <c r="AH117" s="5">
        <v>0.19805935896326909</v>
      </c>
      <c r="AI117" s="5">
        <v>3.8392688090464526E-2</v>
      </c>
      <c r="AJ117" s="5">
        <v>0.20164768994175275</v>
      </c>
      <c r="AK117" s="5">
        <v>0.87530824665389351</v>
      </c>
      <c r="AL117" s="5">
        <v>0.45878726888356719</v>
      </c>
      <c r="AM117" s="5">
        <v>2.505125420503267E-2</v>
      </c>
      <c r="AN117" s="5">
        <v>0.19409950636396578</v>
      </c>
      <c r="AO117" s="5">
        <v>1.4613093587992048E-2</v>
      </c>
      <c r="AP117" s="5">
        <v>4.627341243777193E-2</v>
      </c>
      <c r="AQ117" s="5">
        <v>1.2678532154712336E-2</v>
      </c>
      <c r="AR117" s="5">
        <v>9.2283105980936017E-2</v>
      </c>
      <c r="AS117" s="5"/>
      <c r="AT117" s="5"/>
      <c r="AU117" s="5"/>
      <c r="AV117" s="5"/>
      <c r="AW117" s="5"/>
      <c r="AX117" s="5"/>
      <c r="AY117" s="5"/>
      <c r="AZ117" s="5"/>
      <c r="BA117" s="5"/>
      <c r="BB117" s="5"/>
    </row>
    <row r="118" spans="1:54" x14ac:dyDescent="0.25">
      <c r="A118" s="5">
        <v>15870</v>
      </c>
      <c r="B118" s="5"/>
      <c r="C118" s="5">
        <v>1.1214965677396007</v>
      </c>
      <c r="D118" s="5">
        <v>-1.8833890027826709E-2</v>
      </c>
      <c r="E118" s="5">
        <v>-4.7901870084962224E-3</v>
      </c>
      <c r="F118" s="5">
        <v>-2.9052630565355279E-2</v>
      </c>
      <c r="G118" s="5">
        <v>-2.8290817401743621E-3</v>
      </c>
      <c r="H118" s="5">
        <v>-0.30027176772596909</v>
      </c>
      <c r="I118" s="5">
        <v>-1.9339176733942913E-2</v>
      </c>
      <c r="J118" s="5">
        <v>-5.7717469424722424E-2</v>
      </c>
      <c r="K118" s="5">
        <v>-1.5740527024505388E-2</v>
      </c>
      <c r="L118" s="5">
        <v>-0.12141140179545203</v>
      </c>
      <c r="M118" s="5">
        <v>-2.9684514729584659E-2</v>
      </c>
      <c r="N118" s="5">
        <v>-1.6299576383923982</v>
      </c>
      <c r="O118" s="5">
        <v>-4.502135509126489E-2</v>
      </c>
      <c r="P118" s="5">
        <v>-0.65772163252088101</v>
      </c>
      <c r="Q118" s="5">
        <v>-4.8961758808696861E-2</v>
      </c>
      <c r="R118" s="5">
        <v>-0.28238486711802507</v>
      </c>
      <c r="S118" s="5">
        <v>-0.12576390707427879</v>
      </c>
      <c r="T118" s="5">
        <v>-0.50496258509613456</v>
      </c>
      <c r="U118" s="5">
        <v>5.2306589446164654E-2</v>
      </c>
      <c r="V118" s="5">
        <v>-1.6338967778140479E-2</v>
      </c>
      <c r="W118" s="5">
        <v>-4.1154265698016293E-2</v>
      </c>
      <c r="X118" s="5">
        <v>-5.6212437853734466E-3</v>
      </c>
      <c r="Y118" s="5">
        <v>5.4744273776371401E-2</v>
      </c>
      <c r="Z118" s="5">
        <v>0.35401828682598152</v>
      </c>
      <c r="AA118" s="5">
        <v>0.24152277040938896</v>
      </c>
      <c r="AB118" s="5">
        <v>0.18399931014358559</v>
      </c>
      <c r="AC118" s="5">
        <v>-0.16533083461526146</v>
      </c>
      <c r="AD118" s="5">
        <v>2.6665584134617659</v>
      </c>
      <c r="AE118" s="5">
        <v>0.14160297853245174</v>
      </c>
      <c r="AF118" s="5">
        <v>0.39260009143930569</v>
      </c>
      <c r="AG118" s="5">
        <v>6.0051721132692193E-2</v>
      </c>
      <c r="AH118" s="5">
        <v>0.20204616132015102</v>
      </c>
      <c r="AI118" s="5">
        <v>3.9253588434326053E-2</v>
      </c>
      <c r="AJ118" s="5">
        <v>0.20663451589697684</v>
      </c>
      <c r="AK118" s="5">
        <v>0.8989853014809025</v>
      </c>
      <c r="AL118" s="5">
        <v>0.4722675301089726</v>
      </c>
      <c r="AM118" s="5">
        <v>2.5846074207192676E-2</v>
      </c>
      <c r="AN118" s="5">
        <v>0.20071562089021538</v>
      </c>
      <c r="AO118" s="5">
        <v>1.5145855345772643E-2</v>
      </c>
      <c r="AP118" s="5">
        <v>4.8070800284831953E-2</v>
      </c>
      <c r="AQ118" s="5">
        <v>1.3201409332364893E-2</v>
      </c>
      <c r="AR118" s="5">
        <v>9.6311545764287923E-2</v>
      </c>
      <c r="AS118" s="5"/>
      <c r="AT118" s="5"/>
      <c r="AU118" s="5"/>
      <c r="AV118" s="5"/>
      <c r="AW118" s="5"/>
      <c r="AX118" s="5"/>
      <c r="AY118" s="5"/>
      <c r="AZ118" s="5"/>
      <c r="BA118" s="5"/>
      <c r="BB118" s="5"/>
    </row>
    <row r="119" spans="1:54" x14ac:dyDescent="0.25">
      <c r="A119" s="5">
        <v>15860</v>
      </c>
      <c r="B119" s="5"/>
      <c r="C119" s="5">
        <v>1.2143138365171589</v>
      </c>
      <c r="D119" s="5">
        <v>-1.8009454162780741E-2</v>
      </c>
      <c r="E119" s="5">
        <v>-4.589897092505426E-3</v>
      </c>
      <c r="F119" s="5">
        <v>-2.7895139058906514E-2</v>
      </c>
      <c r="G119" s="5">
        <v>-2.721972909474788E-3</v>
      </c>
      <c r="H119" s="5">
        <v>-0.2895014197328451</v>
      </c>
      <c r="I119" s="5">
        <v>-1.8684210435438879E-2</v>
      </c>
      <c r="J119" s="5">
        <v>-5.5878831013436013E-2</v>
      </c>
      <c r="K119" s="5">
        <v>-1.527092242995599E-2</v>
      </c>
      <c r="L119" s="5">
        <v>-0.11803591506808284</v>
      </c>
      <c r="M119" s="5">
        <v>-2.8919853499953498E-2</v>
      </c>
      <c r="N119" s="5">
        <v>-1.5913167985598187</v>
      </c>
      <c r="O119" s="5">
        <v>-4.404695208465341E-2</v>
      </c>
      <c r="P119" s="5">
        <v>-0.64485071569821173</v>
      </c>
      <c r="Q119" s="5">
        <v>-4.8105711182202575E-2</v>
      </c>
      <c r="R119" s="5">
        <v>-0.27803946461435453</v>
      </c>
      <c r="S119" s="5">
        <v>-0.12409357123501578</v>
      </c>
      <c r="T119" s="5">
        <v>-0.4993252878199862</v>
      </c>
      <c r="U119" s="5">
        <v>5.1834001945258654E-2</v>
      </c>
      <c r="V119" s="5">
        <v>-1.6226312138974096E-2</v>
      </c>
      <c r="W119" s="5">
        <v>-4.0959047973362202E-2</v>
      </c>
      <c r="X119" s="5">
        <v>-5.6067363695606375E-3</v>
      </c>
      <c r="Y119" s="5">
        <v>5.4722015401124292E-2</v>
      </c>
      <c r="Z119" s="5">
        <v>0.35464816731788479</v>
      </c>
      <c r="AA119" s="5">
        <v>0.24248324320435058</v>
      </c>
      <c r="AB119" s="5">
        <v>0.18513753560214172</v>
      </c>
      <c r="AC119" s="5">
        <v>-0.16672080590779381</v>
      </c>
      <c r="AD119" s="5">
        <v>2.6949316114274291</v>
      </c>
      <c r="AE119" s="5">
        <v>0.14342762401879258</v>
      </c>
      <c r="AF119" s="5">
        <v>0.39854527489853259</v>
      </c>
      <c r="AG119" s="5">
        <v>6.1097393609333028E-2</v>
      </c>
      <c r="AH119" s="5">
        <v>0.20602546769238486</v>
      </c>
      <c r="AI119" s="5">
        <v>4.0116764044980685E-2</v>
      </c>
      <c r="AJ119" s="5">
        <v>0.21165512326228528</v>
      </c>
      <c r="AK119" s="5">
        <v>0.92291367936250235</v>
      </c>
      <c r="AL119" s="5">
        <v>0.48593967535912902</v>
      </c>
      <c r="AM119" s="5">
        <v>2.6654949561243424E-2</v>
      </c>
      <c r="AN119" s="5">
        <v>0.20747066822976681</v>
      </c>
      <c r="AO119" s="5">
        <v>1.5691514446423561E-2</v>
      </c>
      <c r="AP119" s="5">
        <v>4.9917315731330583E-2</v>
      </c>
      <c r="AQ119" s="5">
        <v>1.3740176008718066E-2</v>
      </c>
      <c r="AR119" s="5">
        <v>0.10047449089801988</v>
      </c>
      <c r="AS119" s="5"/>
      <c r="AT119" s="5"/>
      <c r="AU119" s="5"/>
      <c r="AV119" s="5"/>
      <c r="AW119" s="5"/>
      <c r="AX119" s="5"/>
      <c r="AY119" s="5"/>
      <c r="AZ119" s="5"/>
      <c r="BA119" s="5"/>
      <c r="BB119" s="5"/>
    </row>
    <row r="120" spans="1:54" x14ac:dyDescent="0.25">
      <c r="A120" s="5">
        <v>15850</v>
      </c>
      <c r="B120" s="5"/>
      <c r="C120" s="5">
        <v>1.3067103096123724</v>
      </c>
      <c r="D120" s="5">
        <v>-1.7213064026088791E-2</v>
      </c>
      <c r="E120" s="5">
        <v>-4.3959333967742769E-3</v>
      </c>
      <c r="F120" s="5">
        <v>-2.6771323251065016E-2</v>
      </c>
      <c r="G120" s="5">
        <v>-2.6177062159742654E-3</v>
      </c>
      <c r="H120" s="5">
        <v>-0.27898847576243818</v>
      </c>
      <c r="I120" s="5">
        <v>-1.8043112409289932E-2</v>
      </c>
      <c r="J120" s="5">
        <v>-5.4073919408105596E-2</v>
      </c>
      <c r="K120" s="5">
        <v>-1.4808543694983151E-2</v>
      </c>
      <c r="L120" s="5">
        <v>-0.11470187582413027</v>
      </c>
      <c r="M120" s="5">
        <v>-2.8162061968016079E-2</v>
      </c>
      <c r="N120" s="5">
        <v>-1.5528867346823039</v>
      </c>
      <c r="O120" s="5">
        <v>-4.3074132770843293E-2</v>
      </c>
      <c r="P120" s="5">
        <v>-0.63194634673595318</v>
      </c>
      <c r="Q120" s="5">
        <v>-4.7243363749217983E-2</v>
      </c>
      <c r="R120" s="5">
        <v>-0.27363811785825842</v>
      </c>
      <c r="S120" s="5">
        <v>-0.122390654564176</v>
      </c>
      <c r="T120" s="5">
        <v>-0.4935307544949194</v>
      </c>
      <c r="U120" s="5">
        <v>5.1342849294623641E-2</v>
      </c>
      <c r="V120" s="5">
        <v>-1.6107291387385335E-2</v>
      </c>
      <c r="W120" s="5">
        <v>-4.0746745085697707E-2</v>
      </c>
      <c r="X120" s="5">
        <v>-5.5898032032373974E-3</v>
      </c>
      <c r="Y120" s="5">
        <v>5.4675747893136159E-2</v>
      </c>
      <c r="Z120" s="5">
        <v>0.35512365782595406</v>
      </c>
      <c r="AA120" s="5">
        <v>0.24334131144266333</v>
      </c>
      <c r="AB120" s="5">
        <v>0.1862017790408303</v>
      </c>
      <c r="AC120" s="5">
        <v>-0.16804957236817225</v>
      </c>
      <c r="AD120" s="5">
        <v>2.7224296715401599</v>
      </c>
      <c r="AE120" s="5">
        <v>0.14521320180372568</v>
      </c>
      <c r="AF120" s="5">
        <v>0.40440677641581901</v>
      </c>
      <c r="AG120" s="5">
        <v>6.2134672232681112E-2</v>
      </c>
      <c r="AH120" s="5">
        <v>0.20999353802139722</v>
      </c>
      <c r="AI120" s="5">
        <v>4.0981491118633674E-2</v>
      </c>
      <c r="AJ120" s="5">
        <v>0.2167058593463505</v>
      </c>
      <c r="AK120" s="5">
        <v>0.9470788658156527</v>
      </c>
      <c r="AL120" s="5">
        <v>0.49979720472028993</v>
      </c>
      <c r="AM120" s="5">
        <v>2.7477610238463308E-2</v>
      </c>
      <c r="AN120" s="5">
        <v>0.21436342126434965</v>
      </c>
      <c r="AO120" s="5">
        <v>1.6250060668408901E-2</v>
      </c>
      <c r="AP120" s="5">
        <v>5.1813245169740639E-2</v>
      </c>
      <c r="AQ120" s="5">
        <v>1.4295015351873486E-2</v>
      </c>
      <c r="AR120" s="5">
        <v>0.10477417287702126</v>
      </c>
      <c r="AS120" s="5"/>
      <c r="AT120" s="5"/>
      <c r="AU120" s="5"/>
      <c r="AV120" s="5"/>
      <c r="AW120" s="5"/>
      <c r="AX120" s="5"/>
      <c r="AY120" s="5"/>
      <c r="AZ120" s="5"/>
      <c r="BA120" s="5"/>
      <c r="BB120" s="5"/>
    </row>
    <row r="121" spans="1:54" x14ac:dyDescent="0.25">
      <c r="A121" s="5">
        <v>15840</v>
      </c>
      <c r="B121" s="5"/>
      <c r="C121" s="5">
        <v>1.3986195419716907</v>
      </c>
      <c r="D121" s="5">
        <v>-1.644419262892138E-2</v>
      </c>
      <c r="E121" s="5">
        <v>-4.2082018059330234E-3</v>
      </c>
      <c r="F121" s="5">
        <v>-2.5680827187754569E-2</v>
      </c>
      <c r="G121" s="5">
        <v>-2.5162653571260277E-3</v>
      </c>
      <c r="H121" s="5">
        <v>-0.26873289204280548</v>
      </c>
      <c r="I121" s="5">
        <v>-1.7415972242276097E-2</v>
      </c>
      <c r="J121" s="5">
        <v>-5.2303231416512164E-2</v>
      </c>
      <c r="K121" s="5">
        <v>-1.4353576819064582E-2</v>
      </c>
      <c r="L121" s="5">
        <v>-0.11141101995407179</v>
      </c>
      <c r="M121" s="5">
        <v>-2.7411617759056522E-2</v>
      </c>
      <c r="N121" s="5">
        <v>-1.5146955388366148</v>
      </c>
      <c r="O121" s="5">
        <v>-4.210369737295333E-2</v>
      </c>
      <c r="P121" s="5">
        <v>-0.61902020161950178</v>
      </c>
      <c r="Q121" s="5">
        <v>-4.6375559324210835E-2</v>
      </c>
      <c r="R121" s="5">
        <v>-0.26918540312421557</v>
      </c>
      <c r="S121" s="5">
        <v>-0.12065701545155398</v>
      </c>
      <c r="T121" s="5">
        <v>-0.48758553791901094</v>
      </c>
      <c r="U121" s="5">
        <v>5.0833699412642208E-2</v>
      </c>
      <c r="V121" s="5">
        <v>-1.5982043952781837E-2</v>
      </c>
      <c r="W121" s="5">
        <v>-4.051759888192661E-2</v>
      </c>
      <c r="X121" s="5">
        <v>-5.5704618656356028E-3</v>
      </c>
      <c r="Y121" s="5">
        <v>5.4605486764101138E-2</v>
      </c>
      <c r="Z121" s="5">
        <v>0.3554438398981935</v>
      </c>
      <c r="AA121" s="5">
        <v>0.24409566051208303</v>
      </c>
      <c r="AB121" s="5">
        <v>0.18719053208088479</v>
      </c>
      <c r="AC121" s="5">
        <v>-0.16931534981536975</v>
      </c>
      <c r="AD121" s="5">
        <v>2.7490175140931825</v>
      </c>
      <c r="AE121" s="5">
        <v>0.14695755697973781</v>
      </c>
      <c r="AF121" s="5">
        <v>0.41017795885950592</v>
      </c>
      <c r="AG121" s="5">
        <v>6.3162467521853463E-2</v>
      </c>
      <c r="AH121" s="5">
        <v>0.21394656373276436</v>
      </c>
      <c r="AI121" s="5">
        <v>4.1847025889085246E-2</v>
      </c>
      <c r="AJ121" s="5">
        <v>0.22178293195917043</v>
      </c>
      <c r="AK121" s="5">
        <v>0.97146559840854751</v>
      </c>
      <c r="AL121" s="5">
        <v>0.51383315941308927</v>
      </c>
      <c r="AM121" s="5">
        <v>2.8313758154154323E-2</v>
      </c>
      <c r="AN121" s="5">
        <v>0.22139241919583608</v>
      </c>
      <c r="AO121" s="5">
        <v>1.6821465653527126E-2</v>
      </c>
      <c r="AP121" s="5">
        <v>5.3758818563748575E-2</v>
      </c>
      <c r="AQ121" s="5">
        <v>1.4866096258208528E-2</v>
      </c>
      <c r="AR121" s="5">
        <v>0.10921273597036189</v>
      </c>
      <c r="AS121" s="5"/>
      <c r="AT121" s="5"/>
      <c r="AU121" s="5"/>
      <c r="AV121" s="5"/>
      <c r="AW121" s="5"/>
      <c r="AX121" s="5"/>
      <c r="AY121" s="5"/>
      <c r="AZ121" s="5"/>
      <c r="BA121" s="5"/>
      <c r="BB121" s="5"/>
    </row>
    <row r="122" spans="1:54" x14ac:dyDescent="0.25">
      <c r="A122" s="5">
        <v>15830</v>
      </c>
      <c r="B122" s="5"/>
      <c r="C122" s="5">
        <v>1.4899754961976577</v>
      </c>
      <c r="D122" s="5">
        <v>-1.5702300595658837E-2</v>
      </c>
      <c r="E122" s="5">
        <v>-4.0266041417215872E-3</v>
      </c>
      <c r="F122" s="5">
        <v>-2.4623266529160446E-2</v>
      </c>
      <c r="G122" s="5">
        <v>-2.4176310569327232E-3</v>
      </c>
      <c r="H122" s="5">
        <v>-0.25873430150387583</v>
      </c>
      <c r="I122" s="5">
        <v>-1.6802859013870602E-2</v>
      </c>
      <c r="J122" s="5">
        <v>-5.0567205644592925E-2</v>
      </c>
      <c r="K122" s="5">
        <v>-1.3906193215426504E-2</v>
      </c>
      <c r="L122" s="5">
        <v>-0.10816498366552878</v>
      </c>
      <c r="M122" s="5">
        <v>-2.666897780638338E-2</v>
      </c>
      <c r="N122" s="5">
        <v>-1.4767703901795444</v>
      </c>
      <c r="O122" s="5">
        <v>-4.1136427422101177E-2</v>
      </c>
      <c r="P122" s="5">
        <v>-0.60608378063428736</v>
      </c>
      <c r="Q122" s="5">
        <v>-4.5503134824434271E-2</v>
      </c>
      <c r="R122" s="5">
        <v>-0.26468590253351659</v>
      </c>
      <c r="S122" s="5">
        <v>-0.11889453146245092</v>
      </c>
      <c r="T122" s="5">
        <v>-0.48149632792116959</v>
      </c>
      <c r="U122" s="5">
        <v>5.0307139795235031E-2</v>
      </c>
      <c r="V122" s="5">
        <v>-1.5850715756205794E-2</v>
      </c>
      <c r="W122" s="5">
        <v>-4.0271872682161439E-2</v>
      </c>
      <c r="X122" s="5">
        <v>-5.548733096440283E-3</v>
      </c>
      <c r="Y122" s="5">
        <v>5.4511279197395159E-2</v>
      </c>
      <c r="Z122" s="5">
        <v>0.35560799681504784</v>
      </c>
      <c r="AA122" s="5">
        <v>0.24474510520952034</v>
      </c>
      <c r="AB122" s="5">
        <v>0.18810237405322383</v>
      </c>
      <c r="AC122" s="5">
        <v>-0.17051641909383039</v>
      </c>
      <c r="AD122" s="5">
        <v>2.7746608249978313</v>
      </c>
      <c r="AE122" s="5">
        <v>0.14865855732873459</v>
      </c>
      <c r="AF122" s="5">
        <v>0.41585219116177929</v>
      </c>
      <c r="AG122" s="5">
        <v>6.4179681365334293E-2</v>
      </c>
      <c r="AH122" s="5">
        <v>0.21788067301625413</v>
      </c>
      <c r="AI122" s="5">
        <v>4.2712605464310535E-2</v>
      </c>
      <c r="AJ122" s="5">
        <v>0.22688241241389581</v>
      </c>
      <c r="AK122" s="5">
        <v>0.9960578720006904</v>
      </c>
      <c r="AL122" s="5">
        <v>0.52804011959727082</v>
      </c>
      <c r="AM122" s="5">
        <v>2.9163066736692733E-2</v>
      </c>
      <c r="AN122" s="5">
        <v>0.22855596154317159</v>
      </c>
      <c r="AO122" s="5">
        <v>1.7405682242141774E-2</v>
      </c>
      <c r="AP122" s="5">
        <v>5.5754206658884677E-2</v>
      </c>
      <c r="AQ122" s="5">
        <v>1.5453572407593787E-2</v>
      </c>
      <c r="AR122" s="5">
        <v>0.11379222916960149</v>
      </c>
      <c r="AS122" s="5"/>
      <c r="AT122" s="5"/>
      <c r="AU122" s="5"/>
      <c r="AV122" s="5"/>
      <c r="AW122" s="5"/>
      <c r="AX122" s="5"/>
      <c r="AY122" s="5"/>
      <c r="AZ122" s="5"/>
      <c r="BA122" s="5"/>
      <c r="BB122" s="5"/>
    </row>
    <row r="123" spans="1:54" x14ac:dyDescent="0.25">
      <c r="A123" s="5">
        <v>15820</v>
      </c>
      <c r="B123" s="5"/>
      <c r="C123" s="5">
        <v>1.5807126155575202</v>
      </c>
      <c r="D123" s="5">
        <v>-1.4986837571867594E-2</v>
      </c>
      <c r="E123" s="5">
        <v>-3.8510384859093464E-3</v>
      </c>
      <c r="F123" s="5">
        <v>-2.3598230247049268E-2</v>
      </c>
      <c r="G123" s="5">
        <v>-2.3217812027384625E-3</v>
      </c>
      <c r="H123" s="5">
        <v>-0.24899202510084034</v>
      </c>
      <c r="I123" s="5">
        <v>-1.6203821817399808E-2</v>
      </c>
      <c r="J123" s="5">
        <v>-4.8866223446469334E-2</v>
      </c>
      <c r="K123" s="5">
        <v>-1.3466549814666978E-2</v>
      </c>
      <c r="L123" s="5">
        <v>-0.10496530319199124</v>
      </c>
      <c r="M123" s="5">
        <v>-2.5934578046821578E-2</v>
      </c>
      <c r="N123" s="5">
        <v>-1.4391375275354401</v>
      </c>
      <c r="O123" s="5">
        <v>-4.0173084769009597E-2</v>
      </c>
      <c r="P123" s="5">
        <v>-0.59314839153401067</v>
      </c>
      <c r="Q123" s="5">
        <v>-4.4626919913592425E-2</v>
      </c>
      <c r="R123" s="5">
        <v>-0.26014419606144978</v>
      </c>
      <c r="S123" s="5">
        <v>-0.11710509588415663</v>
      </c>
      <c r="T123" s="5">
        <v>-0.47526993860071753</v>
      </c>
      <c r="U123" s="5">
        <v>4.9763776371805318E-2</v>
      </c>
      <c r="V123" s="5">
        <v>-1.5713459925404474E-2</v>
      </c>
      <c r="W123" s="5">
        <v>-4.0009850778810134E-2</v>
      </c>
      <c r="X123" s="5">
        <v>-5.5246407603824002E-3</v>
      </c>
      <c r="Y123" s="5">
        <v>5.4393204044269929E-2</v>
      </c>
      <c r="Z123" s="5">
        <v>0.3556156158022471</v>
      </c>
      <c r="AA123" s="5">
        <v>0.24528859273228815</v>
      </c>
      <c r="AB123" s="5">
        <v>0.18893597531988543</v>
      </c>
      <c r="AC123" s="5">
        <v>-0.17165112987091616</v>
      </c>
      <c r="AD123" s="5">
        <v>2.7993261274183578</v>
      </c>
      <c r="AE123" s="5">
        <v>0.15031409749639305</v>
      </c>
      <c r="AF123" s="5">
        <v>0.4214228603241546</v>
      </c>
      <c r="AG123" s="5">
        <v>6.5185208820204343E-2</v>
      </c>
      <c r="AH123" s="5">
        <v>0.22179193637456493</v>
      </c>
      <c r="AI123" s="5">
        <v>4.3577448728198721E-2</v>
      </c>
      <c r="AJ123" s="5">
        <v>0.23200023892381952</v>
      </c>
      <c r="AK123" s="5">
        <v>1.020838945833644</v>
      </c>
      <c r="AL123" s="5">
        <v>0.54241020315503485</v>
      </c>
      <c r="AM123" s="5">
        <v>3.0025180546404795E-2</v>
      </c>
      <c r="AN123" s="5">
        <v>0.23585210246139182</v>
      </c>
      <c r="AO123" s="5">
        <v>1.8002643824859259E-2</v>
      </c>
      <c r="AP123" s="5">
        <v>5.7799518210627385E-2</v>
      </c>
      <c r="AQ123" s="5">
        <v>1.6057581311182376E-2</v>
      </c>
      <c r="AR123" s="5">
        <v>0.11851459797534994</v>
      </c>
      <c r="AS123" s="5"/>
      <c r="AT123" s="5"/>
      <c r="AU123" s="5"/>
      <c r="AV123" s="5"/>
      <c r="AW123" s="5"/>
      <c r="AX123" s="5"/>
      <c r="AY123" s="5"/>
      <c r="AZ123" s="5"/>
      <c r="BA123" s="5"/>
      <c r="BB123" s="5"/>
    </row>
    <row r="124" spans="1:54" x14ac:dyDescent="0.25">
      <c r="A124" s="5">
        <v>15810</v>
      </c>
      <c r="B124" s="5"/>
      <c r="C124" s="5">
        <v>1.6707658962834149</v>
      </c>
      <c r="D124" s="5">
        <v>-1.4297243598350851E-2</v>
      </c>
      <c r="E124" s="5">
        <v>-3.6813994986406194E-3</v>
      </c>
      <c r="F124" s="5">
        <v>-2.2605282316259509E-2</v>
      </c>
      <c r="G124" s="5">
        <v>-2.2286909832765168E-3</v>
      </c>
      <c r="H124" s="5">
        <v>-0.23950508342808216</v>
      </c>
      <c r="I124" s="5">
        <v>-1.5618890307593813E-2</v>
      </c>
      <c r="J124" s="5">
        <v>-4.7200609968808829E-2</v>
      </c>
      <c r="K124" s="5">
        <v>-1.3034789196411142E-2</v>
      </c>
      <c r="L124" s="5">
        <v>-0.10181341472152508</v>
      </c>
      <c r="M124" s="5">
        <v>-2.5208833167813832E-2</v>
      </c>
      <c r="N124" s="5">
        <v>-1.4018222245501526</v>
      </c>
      <c r="O124" s="5">
        <v>-3.921441065575855E-2</v>
      </c>
      <c r="P124" s="5">
        <v>-0.58022513339302684</v>
      </c>
      <c r="Q124" s="5">
        <v>-4.3747735680056958E-2</v>
      </c>
      <c r="R124" s="5">
        <v>-0.25556485364369352</v>
      </c>
      <c r="S124" s="5">
        <v>-0.11529061427188432</v>
      </c>
      <c r="T124" s="5">
        <v>-0.46891329539356452</v>
      </c>
      <c r="U124" s="5">
        <v>4.9204232327226059E-2</v>
      </c>
      <c r="V124" s="5">
        <v>-1.5570436495087043E-2</v>
      </c>
      <c r="W124" s="5">
        <v>-3.9731837890268497E-2</v>
      </c>
      <c r="X124" s="5">
        <v>-5.4982118049280177E-3</v>
      </c>
      <c r="Y124" s="5">
        <v>5.4251371750266598E-2</v>
      </c>
      <c r="Z124" s="5">
        <v>0.35546638980515016</v>
      </c>
      <c r="AA124" s="5">
        <v>0.24572520539894344</v>
      </c>
      <c r="AB124" s="5">
        <v>0.18969010042604453</v>
      </c>
      <c r="AC124" s="5">
        <v>-0.17271790432702783</v>
      </c>
      <c r="AD124" s="5">
        <v>2.8229808525642888</v>
      </c>
      <c r="AE124" s="5">
        <v>0.1519221031756478</v>
      </c>
      <c r="AF124" s="5">
        <v>0.426883383608892</v>
      </c>
      <c r="AG124" s="5">
        <v>6.6177939964801924E-2</v>
      </c>
      <c r="AH124" s="5">
        <v>0.2256763724323762</v>
      </c>
      <c r="AI124" s="5">
        <v>4.444075730676543E-2</v>
      </c>
      <c r="AJ124" s="5">
        <v>0.23713222039679213</v>
      </c>
      <c r="AK124" s="5">
        <v>1.0457913525116029</v>
      </c>
      <c r="AL124" s="5">
        <v>0.5569350654895554</v>
      </c>
      <c r="AM124" s="5">
        <v>3.0899714947130886E-2</v>
      </c>
      <c r="AN124" s="5">
        <v>0.24327864541078287</v>
      </c>
      <c r="AO124" s="5">
        <v>1.8612263713123384E-2</v>
      </c>
      <c r="AP124" s="5">
        <v>5.9894797238411498E-2</v>
      </c>
      <c r="AQ124" s="5">
        <v>1.6678243354078685E-2</v>
      </c>
      <c r="AR124" s="5">
        <v>0.1233816760371607</v>
      </c>
      <c r="AS124" s="5"/>
      <c r="AT124" s="5"/>
      <c r="AU124" s="5"/>
      <c r="AV124" s="5"/>
      <c r="AW124" s="5"/>
      <c r="AX124" s="5"/>
      <c r="AY124" s="5"/>
      <c r="AZ124" s="5"/>
      <c r="BA124" s="5"/>
      <c r="BB124" s="5"/>
    </row>
    <row r="125" spans="1:54" x14ac:dyDescent="0.25">
      <c r="A125" s="5">
        <v>15800</v>
      </c>
      <c r="B125" s="5"/>
      <c r="C125" s="5">
        <v>1.7600709590670334</v>
      </c>
      <c r="D125" s="5">
        <v>-1.3632950449173523E-2</v>
      </c>
      <c r="E125" s="5">
        <v>-3.5175787315780199E-3</v>
      </c>
      <c r="F125" s="5">
        <v>-2.164396339630547E-2</v>
      </c>
      <c r="G125" s="5">
        <v>-2.1383330275821181E-3</v>
      </c>
      <c r="H125" s="5">
        <v>-0.23027220858501546</v>
      </c>
      <c r="I125" s="5">
        <v>-1.5048075272353686E-2</v>
      </c>
      <c r="J125" s="5">
        <v>-4.557063528425491E-2</v>
      </c>
      <c r="K125" s="5">
        <v>-1.261103974794477E-2</v>
      </c>
      <c r="L125" s="5">
        <v>-9.8710654540462683E-2</v>
      </c>
      <c r="M125" s="5">
        <v>-2.4492136405663226E-2</v>
      </c>
      <c r="N125" s="5">
        <v>-1.3648487674252934</v>
      </c>
      <c r="O125" s="5">
        <v>-3.8261124849027564E-2</v>
      </c>
      <c r="P125" s="5">
        <v>-0.56732488117412949</v>
      </c>
      <c r="Q125" s="5">
        <v>-4.2866393352605663E-2</v>
      </c>
      <c r="R125" s="5">
        <v>-0.25095242740131118</v>
      </c>
      <c r="S125" s="5">
        <v>-0.11345300100315774</v>
      </c>
      <c r="T125" s="5">
        <v>-0.46243342199991844</v>
      </c>
      <c r="U125" s="5">
        <v>4.8629146893116898E-2</v>
      </c>
      <c r="V125" s="5">
        <v>-1.5421812093192808E-2</v>
      </c>
      <c r="W125" s="5">
        <v>-3.9438158570673884E-2</v>
      </c>
      <c r="X125" s="5">
        <v>-5.4694762111633039E-3</v>
      </c>
      <c r="Y125" s="5">
        <v>5.408592421176707E-2</v>
      </c>
      <c r="Z125" s="5">
        <v>0.35516021881717952</v>
      </c>
      <c r="AA125" s="5">
        <v>0.24605416309022216</v>
      </c>
      <c r="AB125" s="5">
        <v>0.19036361107240937</v>
      </c>
      <c r="AC125" s="5">
        <v>-0.17371524072713801</v>
      </c>
      <c r="AD125" s="5">
        <v>2.8455934094380342</v>
      </c>
      <c r="AE125" s="5">
        <v>0.15348053528822272</v>
      </c>
      <c r="AF125" s="5">
        <v>0.43222722088710963</v>
      </c>
      <c r="AG125" s="5">
        <v>6.7156761800969245E-2</v>
      </c>
      <c r="AH125" s="5">
        <v>0.22952995399621662</v>
      </c>
      <c r="AI125" s="5">
        <v>4.5301716597910699E-2</v>
      </c>
      <c r="AJ125" s="5">
        <v>0.24227404062819188</v>
      </c>
      <c r="AK125" s="5">
        <v>1.070896908905997</v>
      </c>
      <c r="AL125" s="5">
        <v>0.57160590037323455</v>
      </c>
      <c r="AM125" s="5">
        <v>3.178625583326819E-2</v>
      </c>
      <c r="AN125" s="5">
        <v>0.25083313820431541</v>
      </c>
      <c r="AO125" s="5">
        <v>1.9234434531234051E-2</v>
      </c>
      <c r="AP125" s="5">
        <v>6.2040020314280943E-2</v>
      </c>
      <c r="AQ125" s="5">
        <v>1.7315660835314273E-2</v>
      </c>
      <c r="AR125" s="5">
        <v>0.12839517666301764</v>
      </c>
      <c r="AS125" s="5"/>
      <c r="AT125" s="5"/>
      <c r="AU125" s="5"/>
      <c r="AV125" s="5"/>
      <c r="AW125" s="5"/>
      <c r="AX125" s="5"/>
      <c r="AY125" s="5"/>
      <c r="AZ125" s="5"/>
      <c r="BA125" s="5"/>
      <c r="BB125" s="5"/>
    </row>
    <row r="126" spans="1:54" x14ac:dyDescent="0.25">
      <c r="A126" s="5">
        <v>15790</v>
      </c>
      <c r="B126" s="5"/>
      <c r="C126" s="5">
        <v>1.8485641196535227</v>
      </c>
      <c r="D126" s="5">
        <v>-1.2993382931753217E-2</v>
      </c>
      <c r="E126" s="5">
        <v>-3.3594649352546553E-3</v>
      </c>
      <c r="F126" s="5">
        <v>-2.0713792499216267E-2</v>
      </c>
      <c r="G126" s="5">
        <v>-2.0506775443891716E-3</v>
      </c>
      <c r="H126" s="5">
        <v>-0.22129185625565598</v>
      </c>
      <c r="I126" s="5">
        <v>-1.4491369226550865E-2</v>
      </c>
      <c r="J126" s="5">
        <v>-4.3976515608525564E-2</v>
      </c>
      <c r="K126" s="5">
        <v>-1.2195415848715679E-2</v>
      </c>
      <c r="L126" s="5">
        <v>-9.5658259386529568E-2</v>
      </c>
      <c r="M126" s="5">
        <v>-2.3784859394313317E-2</v>
      </c>
      <c r="N126" s="5">
        <v>-1.3282404352386692</v>
      </c>
      <c r="O126" s="5">
        <v>-3.7313924835969917E-2</v>
      </c>
      <c r="P126" s="5">
        <v>-0.55445827104037848</v>
      </c>
      <c r="Q126" s="5">
        <v>-4.1983693056499148E-2</v>
      </c>
      <c r="R126" s="5">
        <v>-0.24631144400321103</v>
      </c>
      <c r="S126" s="5">
        <v>-0.1115941758495516</v>
      </c>
      <c r="T126" s="5">
        <v>-0.45583742720874387</v>
      </c>
      <c r="U126" s="5">
        <v>4.8039174111736554E-2</v>
      </c>
      <c r="V126" s="5">
        <v>-1.5267759614037351E-2</v>
      </c>
      <c r="W126" s="5">
        <v>-3.9129156577313792E-2</v>
      </c>
      <c r="X126" s="5">
        <v>-5.438466937996031E-3</v>
      </c>
      <c r="Y126" s="5">
        <v>5.3897034562817601E-2</v>
      </c>
      <c r="Z126" s="5">
        <v>0.35469721075626504</v>
      </c>
      <c r="AA126" s="5">
        <v>0.2462748254013431</v>
      </c>
      <c r="AB126" s="5">
        <v>0.19095546889823525</v>
      </c>
      <c r="AC126" s="5">
        <v>-0.17464171686271626</v>
      </c>
      <c r="AD126" s="5">
        <v>2.867133253334933</v>
      </c>
      <c r="AE126" s="5">
        <v>0.1549873941529076</v>
      </c>
      <c r="AF126" s="5">
        <v>0.43744788711327126</v>
      </c>
      <c r="AG126" s="5">
        <v>6.8120560201804792E-2</v>
      </c>
      <c r="AH126" s="5">
        <v>0.23334861435469606</v>
      </c>
      <c r="AI126" s="5">
        <v>4.615949686358637E-2</v>
      </c>
      <c r="AJ126" s="5">
        <v>0.24742126289233907</v>
      </c>
      <c r="AK126" s="5">
        <v>1.0961367290135748</v>
      </c>
      <c r="AL126" s="5">
        <v>0.58641344187809763</v>
      </c>
      <c r="AM126" s="5">
        <v>3.2684359415006206E-2</v>
      </c>
      <c r="AN126" s="5">
        <v>0.25851286846130234</v>
      </c>
      <c r="AO126" s="5">
        <v>1.9869027632331473E-2</v>
      </c>
      <c r="AP126" s="5">
        <v>6.4235093895175538E-2</v>
      </c>
      <c r="AQ126" s="5">
        <v>1.7969917007681038E-2</v>
      </c>
      <c r="AR126" s="5">
        <v>0.13355668421593064</v>
      </c>
      <c r="AS126" s="5"/>
      <c r="AT126" s="5"/>
      <c r="AU126" s="5"/>
      <c r="AV126" s="5"/>
      <c r="AW126" s="5"/>
      <c r="AX126" s="5"/>
      <c r="AY126" s="5"/>
      <c r="AZ126" s="5"/>
      <c r="BA126" s="5"/>
      <c r="BB126" s="5"/>
    </row>
    <row r="127" spans="1:54" x14ac:dyDescent="0.25">
      <c r="A127" s="5">
        <v>15780</v>
      </c>
      <c r="B127" s="5"/>
      <c r="C127" s="5">
        <v>1.9361824584417699</v>
      </c>
      <c r="D127" s="5">
        <v>-1.2377960147288914E-2</v>
      </c>
      <c r="E127" s="5">
        <v>-3.2069443600852773E-3</v>
      </c>
      <c r="F127" s="5">
        <v>-1.9814268639902436E-2</v>
      </c>
      <c r="G127" s="5">
        <v>-1.9656924616417077E-3</v>
      </c>
      <c r="H127" s="5">
        <v>-0.21256221796431468</v>
      </c>
      <c r="I127" s="5">
        <v>-1.3948747025676483E-2</v>
      </c>
      <c r="J127" s="5">
        <v>-4.241841459569131E-2</v>
      </c>
      <c r="K127" s="5">
        <v>-1.1788018079546127E-2</v>
      </c>
      <c r="L127" s="5">
        <v>-9.2657367005368016E-2</v>
      </c>
      <c r="M127" s="5">
        <v>-2.3087352063918501E-2</v>
      </c>
      <c r="N127" s="5">
        <v>-1.2920194828488758</v>
      </c>
      <c r="O127" s="5">
        <v>-3.6373485083644859E-2</v>
      </c>
      <c r="P127" s="5">
        <v>-0.54163568643692983</v>
      </c>
      <c r="Q127" s="5">
        <v>-4.1100422612555546E-2</v>
      </c>
      <c r="R127" s="5">
        <v>-0.24164639718428277</v>
      </c>
      <c r="S127" s="5">
        <v>-0.10971606057456326</v>
      </c>
      <c r="T127" s="5">
        <v>-0.4491324916542096</v>
      </c>
      <c r="U127" s="5">
        <v>4.7434981575885035E-2</v>
      </c>
      <c r="V127" s="5">
        <v>-1.5108457879241399E-2</v>
      </c>
      <c r="W127" s="5">
        <v>-3.8805194197410152E-2</v>
      </c>
      <c r="X127" s="5">
        <v>-5.4052198598151515E-3</v>
      </c>
      <c r="Y127" s="5">
        <v>5.3684906892573735E-2</v>
      </c>
      <c r="Z127" s="5">
        <v>0.35407768188458011</v>
      </c>
      <c r="AA127" s="5">
        <v>0.24638669349778336</v>
      </c>
      <c r="AB127" s="5">
        <v>0.19146473806567826</v>
      </c>
      <c r="AC127" s="5">
        <v>-0.17549599335326635</v>
      </c>
      <c r="AD127" s="5">
        <v>2.8875709528942517</v>
      </c>
      <c r="AE127" s="5">
        <v>0.1564407236291438</v>
      </c>
      <c r="AF127" s="5">
        <v>0.44253896489472205</v>
      </c>
      <c r="AG127" s="5">
        <v>6.9068221900599705E-2</v>
      </c>
      <c r="AH127" s="5">
        <v>0.23712825380758512</v>
      </c>
      <c r="AI127" s="5">
        <v>4.7013254382988819E-2</v>
      </c>
      <c r="AJ127" s="5">
        <v>0.25256933493092382</v>
      </c>
      <c r="AK127" s="5">
        <v>1.1214912387918186</v>
      </c>
      <c r="AL127" s="5">
        <v>0.6013479674183404</v>
      </c>
      <c r="AM127" s="5">
        <v>3.3593552064389125E-2</v>
      </c>
      <c r="AN127" s="5">
        <v>0.26631485949502282</v>
      </c>
      <c r="AO127" s="5">
        <v>2.0515892540919914E-2</v>
      </c>
      <c r="AP127" s="5">
        <v>6.6479851708102417E-2</v>
      </c>
      <c r="AQ127" s="5">
        <v>1.8641075120088887E-2</v>
      </c>
      <c r="AR127" s="5">
        <v>0.13886764541637095</v>
      </c>
      <c r="AS127" s="5"/>
      <c r="AT127" s="5"/>
      <c r="AU127" s="5"/>
      <c r="AV127" s="5"/>
      <c r="AW127" s="5"/>
      <c r="AX127" s="5"/>
      <c r="AY127" s="5"/>
      <c r="AZ127" s="5"/>
      <c r="BA127" s="5"/>
      <c r="BB127" s="5"/>
    </row>
    <row r="128" spans="1:54" x14ac:dyDescent="0.25">
      <c r="A128" s="5">
        <v>15770</v>
      </c>
      <c r="B128" s="5"/>
      <c r="C128" s="5">
        <v>2.0228638890003148</v>
      </c>
      <c r="D128" s="5">
        <v>-1.1786096709990524E-2</v>
      </c>
      <c r="E128" s="5">
        <v>-3.0599010505253893E-3</v>
      </c>
      <c r="F128" s="5">
        <v>-1.8944872465531101E-2</v>
      </c>
      <c r="G128" s="5">
        <v>-1.8833435657629656E-3</v>
      </c>
      <c r="H128" s="5">
        <v>-0.20408123347048696</v>
      </c>
      <c r="I128" s="5">
        <v>-1.3420166497161403E-2</v>
      </c>
      <c r="J128" s="5">
        <v>-4.0896444706057113E-2</v>
      </c>
      <c r="K128" s="5">
        <v>-1.1388933455352569E-2</v>
      </c>
      <c r="L128" s="5">
        <v>-8.9709016903965377E-2</v>
      </c>
      <c r="M128" s="5">
        <v>-2.2399942588324308E-2</v>
      </c>
      <c r="N128" s="5">
        <v>-1.2562071263742602</v>
      </c>
      <c r="O128" s="5">
        <v>-3.5440456362732596E-2</v>
      </c>
      <c r="P128" s="5">
        <v>-0.52886724496609783</v>
      </c>
      <c r="Q128" s="5">
        <v>-4.0217356381716092E-2</v>
      </c>
      <c r="R128" s="5">
        <v>-0.23696174043676224</v>
      </c>
      <c r="S128" s="5">
        <v>-0.1078205755662264</v>
      </c>
      <c r="T128" s="5">
        <v>-0.44232585453935813</v>
      </c>
      <c r="U128" s="5">
        <v>4.6817249148270006E-2</v>
      </c>
      <c r="V128" s="5">
        <v>-1.4944091287382066E-2</v>
      </c>
      <c r="W128" s="5">
        <v>-3.8466651536126738E-2</v>
      </c>
      <c r="X128" s="5">
        <v>-5.3697736977703341E-3</v>
      </c>
      <c r="Y128" s="5">
        <v>5.3449775893934084E-2</v>
      </c>
      <c r="Z128" s="5">
        <v>0.35330215676824439</v>
      </c>
      <c r="AA128" s="5">
        <v>0.24638941166748526</v>
      </c>
      <c r="AB128" s="5">
        <v>0.19189058763673636</v>
      </c>
      <c r="AC128" s="5">
        <v>-0.17627681679701049</v>
      </c>
      <c r="AD128" s="5">
        <v>2.9068782555006978</v>
      </c>
      <c r="AE128" s="5">
        <v>0.15783861522434633</v>
      </c>
      <c r="AF128" s="5">
        <v>0.44749411712403842</v>
      </c>
      <c r="AG128" s="5">
        <v>6.9998636516420215E-2</v>
      </c>
      <c r="AH128" s="5">
        <v>0.24086474641122207</v>
      </c>
      <c r="AI128" s="5">
        <v>4.7862132665181606E-2</v>
      </c>
      <c r="AJ128" s="5">
        <v>0.25771359433575919</v>
      </c>
      <c r="AK128" s="5">
        <v>1.1469401929901089</v>
      </c>
      <c r="AL128" s="5">
        <v>0.61639930193250381</v>
      </c>
      <c r="AM128" s="5">
        <v>3.4513330224728939E-2</v>
      </c>
      <c r="AN128" s="5">
        <v>0.27423586666170785</v>
      </c>
      <c r="AO128" s="5">
        <v>2.1174856424517698E-2</v>
      </c>
      <c r="AP128" s="5">
        <v>6.8774052197665275E-2</v>
      </c>
      <c r="AQ128" s="5">
        <v>1.93291774652277E-2</v>
      </c>
      <c r="AR128" s="5">
        <v>0.14432936057043536</v>
      </c>
      <c r="AS128" s="5"/>
      <c r="AT128" s="5"/>
      <c r="AU128" s="5"/>
      <c r="AV128" s="5"/>
      <c r="AW128" s="5"/>
      <c r="AX128" s="5"/>
      <c r="AY128" s="5"/>
      <c r="AZ128" s="5"/>
      <c r="BA128" s="5"/>
      <c r="BB128" s="5"/>
    </row>
    <row r="129" spans="1:54" x14ac:dyDescent="0.25">
      <c r="A129" s="5">
        <v>15760</v>
      </c>
      <c r="B129" s="5"/>
      <c r="C129" s="5">
        <v>2.1085472254106961</v>
      </c>
      <c r="D129" s="5">
        <v>-1.1217203923751657E-2</v>
      </c>
      <c r="E129" s="5">
        <v>-2.9182171319081462E-3</v>
      </c>
      <c r="F129" s="5">
        <v>-1.8105067860581341E-2</v>
      </c>
      <c r="G129" s="5">
        <v>-1.8035946403375785E-3</v>
      </c>
      <c r="H129" s="5">
        <v>-0.19584660326678965</v>
      </c>
      <c r="I129" s="5">
        <v>-1.2905569087203302E-2</v>
      </c>
      <c r="J129" s="5">
        <v>-3.9410668641016486E-2</v>
      </c>
      <c r="K129" s="5">
        <v>-1.0998235680133285E-2</v>
      </c>
      <c r="L129" s="5">
        <v>-8.6814151294049111E-2</v>
      </c>
      <c r="M129" s="5">
        <v>-2.1722937380454589E-2</v>
      </c>
      <c r="N129" s="5">
        <v>-1.2208235312290507</v>
      </c>
      <c r="O129" s="5">
        <v>-3.4515465136046322E-2</v>
      </c>
      <c r="P129" s="5">
        <v>-0.51616278607611066</v>
      </c>
      <c r="Q129" s="5">
        <v>-3.9335254157423498E-2</v>
      </c>
      <c r="R129" s="5">
        <v>-0.23226187989163502</v>
      </c>
      <c r="S129" s="5">
        <v>-0.10590963651288618</v>
      </c>
      <c r="T129" s="5">
        <v>-0.43542480036207437</v>
      </c>
      <c r="U129" s="5">
        <v>4.6186667663833364E-2</v>
      </c>
      <c r="V129" s="5">
        <v>-1.4774849453338535E-2</v>
      </c>
      <c r="W129" s="5">
        <v>-3.8113925767763832E-2</v>
      </c>
      <c r="X129" s="5">
        <v>-5.3321699448534579E-3</v>
      </c>
      <c r="Y129" s="5">
        <v>5.3191906444143344E-2</v>
      </c>
      <c r="Z129" s="5">
        <v>0.35237136777507316</v>
      </c>
      <c r="AA129" s="5">
        <v>0.24628276856334264</v>
      </c>
      <c r="AB129" s="5">
        <v>0.19223229373458267</v>
      </c>
      <c r="AC129" s="5">
        <v>-0.17698302276059844</v>
      </c>
      <c r="AD129" s="5">
        <v>2.9250281508387328</v>
      </c>
      <c r="AE129" s="5">
        <v>0.15917921215332495</v>
      </c>
      <c r="AF129" s="5">
        <v>0.45230709964114196</v>
      </c>
      <c r="AG129" s="5">
        <v>7.0910698611574091E-2</v>
      </c>
      <c r="AH129" s="5">
        <v>0.24455394692678292</v>
      </c>
      <c r="AI129" s="5">
        <v>4.8705263719302776E-2</v>
      </c>
      <c r="AJ129" s="5">
        <v>0.26284927432183403</v>
      </c>
      <c r="AK129" s="5">
        <v>1.1724626939892435</v>
      </c>
      <c r="AL129" s="5">
        <v>0.63155682322994566</v>
      </c>
      <c r="AM129" s="5">
        <v>3.5443160385779299E-2</v>
      </c>
      <c r="AN129" s="5">
        <v>0.28227237419783296</v>
      </c>
      <c r="AO129" s="5">
        <v>2.184572359702943E-2</v>
      </c>
      <c r="AP129" s="5">
        <v>7.1117376045624306E-2</v>
      </c>
      <c r="AQ129" s="5">
        <v>2.0034244435421282E-2</v>
      </c>
      <c r="AR129" s="5">
        <v>0.14994297474485285</v>
      </c>
      <c r="AS129" s="5"/>
      <c r="AT129" s="5"/>
      <c r="AU129" s="5"/>
      <c r="AV129" s="5"/>
      <c r="AW129" s="5"/>
      <c r="AX129" s="5"/>
      <c r="AY129" s="5"/>
      <c r="AZ129" s="5"/>
      <c r="BA129" s="5"/>
      <c r="BB129" s="5"/>
    </row>
    <row r="130" spans="1:54" x14ac:dyDescent="0.25">
      <c r="A130" s="5">
        <v>15750</v>
      </c>
      <c r="B130" s="5"/>
      <c r="C130" s="5">
        <v>2.1931722483524401</v>
      </c>
      <c r="D130" s="5">
        <v>-1.0670690915089697E-2</v>
      </c>
      <c r="E130" s="5">
        <v>-2.7817730895275819E-3</v>
      </c>
      <c r="F130" s="5">
        <v>-1.7294303524441008E-2</v>
      </c>
      <c r="G130" s="5">
        <v>-1.7264076038767799E-3</v>
      </c>
      <c r="H130" s="5">
        <v>-0.18785580114468259</v>
      </c>
      <c r="I130" s="5">
        <v>-1.2404880520957151E-2</v>
      </c>
      <c r="J130" s="5">
        <v>-3.7961100839208631E-2</v>
      </c>
      <c r="K130" s="5">
        <v>-1.0615985422949011E-2</v>
      </c>
      <c r="L130" s="5">
        <v>-8.3973616218112404E-2</v>
      </c>
      <c r="M130" s="5">
        <v>-2.105662113447403E-2</v>
      </c>
      <c r="N130" s="5">
        <v>-1.1858878026918551</v>
      </c>
      <c r="O130" s="5">
        <v>-3.3599113012150926E-2</v>
      </c>
      <c r="P130" s="5">
        <v>-0.50353185958121638</v>
      </c>
      <c r="Q130" s="5">
        <v>-3.8454860107952522E-2</v>
      </c>
      <c r="R130" s="5">
        <v>-0.22755116740610912</v>
      </c>
      <c r="S130" s="5">
        <v>-0.10398515113035296</v>
      </c>
      <c r="T130" s="5">
        <v>-0.42843664567809714</v>
      </c>
      <c r="U130" s="5">
        <v>4.5543937618565948E-2</v>
      </c>
      <c r="V130" s="5">
        <v>-1.4600926838331165E-2</v>
      </c>
      <c r="W130" s="5">
        <v>-3.7747430352213916E-2</v>
      </c>
      <c r="X130" s="5">
        <v>-5.2924527849831518E-3</v>
      </c>
      <c r="Y130" s="5">
        <v>5.2911593118359981E-2</v>
      </c>
      <c r="Z130" s="5">
        <v>0.35128625410988462</v>
      </c>
      <c r="AA130" s="5">
        <v>0.24606669813073859</v>
      </c>
      <c r="AB130" s="5">
        <v>0.19248924148169305</v>
      </c>
      <c r="AC130" s="5">
        <v>-0.17761353859809573</v>
      </c>
      <c r="AD130" s="5">
        <v>2.9419949324045538</v>
      </c>
      <c r="AE130" s="5">
        <v>0.16046071333811046</v>
      </c>
      <c r="AF130" s="5">
        <v>0.45697177389142218</v>
      </c>
      <c r="AG130" s="5">
        <v>7.1803309776009655E-2</v>
      </c>
      <c r="AH130" s="5">
        <v>0.24819169795695259</v>
      </c>
      <c r="AI130" s="5">
        <v>4.9541769380300214E-2</v>
      </c>
      <c r="AJ130" s="5">
        <v>0.26797150988522456</v>
      </c>
      <c r="AK130" s="5">
        <v>1.1980372126556995</v>
      </c>
      <c r="AL130" s="5">
        <v>0.64680946852345589</v>
      </c>
      <c r="AM130" s="5">
        <v>3.6382479126959653E-2</v>
      </c>
      <c r="AN130" s="5">
        <v>0.29042059257206648</v>
      </c>
      <c r="AO130" s="5">
        <v>2.2528275056444412E-2</v>
      </c>
      <c r="AP130" s="5">
        <v>7.3509423772332452E-2</v>
      </c>
      <c r="AQ130" s="5">
        <v>2.0756273589662675E-2</v>
      </c>
      <c r="AR130" s="5">
        <v>0.1557094689111212</v>
      </c>
      <c r="AS130" s="5"/>
      <c r="AT130" s="5"/>
      <c r="AU130" s="5"/>
      <c r="AV130" s="5"/>
      <c r="AW130" s="5"/>
      <c r="AX130" s="5"/>
      <c r="AY130" s="5"/>
      <c r="AZ130" s="5"/>
      <c r="BA130" s="5"/>
      <c r="BB130" s="5"/>
    </row>
    <row r="131" spans="1:54" x14ac:dyDescent="0.25">
      <c r="A131" s="5">
        <v>15740</v>
      </c>
      <c r="B131" s="5"/>
      <c r="C131" s="5">
        <v>2.2766797698465888</v>
      </c>
      <c r="D131" s="5">
        <v>-1.0145965721353255E-2</v>
      </c>
      <c r="E131" s="5">
        <v>-2.6504480395772622E-3</v>
      </c>
      <c r="F131" s="5">
        <v>-1.6512014518611957E-2</v>
      </c>
      <c r="G131" s="5">
        <v>-1.6517426463501937E-3</v>
      </c>
      <c r="H131" s="5">
        <v>-0.18010608679368229</v>
      </c>
      <c r="I131" s="5">
        <v>-1.1918011473972603E-2</v>
      </c>
      <c r="J131" s="5">
        <v>-3.6547709028290305E-2</v>
      </c>
      <c r="K131" s="5">
        <v>-1.024223061359544E-2</v>
      </c>
      <c r="L131" s="5">
        <v>-8.1188162850384604E-2</v>
      </c>
      <c r="M131" s="5">
        <v>-2.0401256913487965E-2</v>
      </c>
      <c r="N131" s="5">
        <v>-1.1514179789748762</v>
      </c>
      <c r="O131" s="5">
        <v>-3.2691976264195031E-2</v>
      </c>
      <c r="P131" s="5">
        <v>-0.49098371502798538</v>
      </c>
      <c r="Q131" s="5">
        <v>-3.7576901770655868E-2</v>
      </c>
      <c r="R131" s="5">
        <v>-0.222833893872357</v>
      </c>
      <c r="S131" s="5">
        <v>-0.10204901594838858</v>
      </c>
      <c r="T131" s="5">
        <v>-0.4213687259354888</v>
      </c>
      <c r="U131" s="5">
        <v>4.488976784836101E-2</v>
      </c>
      <c r="V131" s="5">
        <v>-1.4422522371678941E-2</v>
      </c>
      <c r="W131" s="5">
        <v>-3.7367594218858075E-2</v>
      </c>
      <c r="X131" s="5">
        <v>-5.2506690063122106E-3</v>
      </c>
      <c r="Y131" s="5">
        <v>5.2609159637392822E-2</v>
      </c>
      <c r="Z131" s="5">
        <v>0.35004796038830982</v>
      </c>
      <c r="AA131" s="5">
        <v>0.2457412802158486</v>
      </c>
      <c r="AB131" s="5">
        <v>0.19266092670779886</v>
      </c>
      <c r="AC131" s="5">
        <v>-0.17816738608994276</v>
      </c>
      <c r="AD131" s="5">
        <v>2.9577542567848218</v>
      </c>
      <c r="AE131" s="5">
        <v>0.16168137733651106</v>
      </c>
      <c r="AF131" s="5">
        <v>0.46148211954550711</v>
      </c>
      <c r="AG131" s="5">
        <v>7.2675380733502784E-2</v>
      </c>
      <c r="AH131" s="5">
        <v>0.25177383725561464</v>
      </c>
      <c r="AI131" s="5">
        <v>5.0370762687890799E-2</v>
      </c>
      <c r="AJ131" s="5">
        <v>0.27307534433913672</v>
      </c>
      <c r="AK131" s="5">
        <v>1.2236416112110402</v>
      </c>
      <c r="AL131" s="5">
        <v>0.66214574216657751</v>
      </c>
      <c r="AM131" s="5">
        <v>3.7330693230771553E-2</v>
      </c>
      <c r="AN131" s="5">
        <v>0.29867645637759382</v>
      </c>
      <c r="AO131" s="5">
        <v>2.3222268059443708E-2</v>
      </c>
      <c r="AP131" s="5">
        <v>7.5949713430044044E-2</v>
      </c>
      <c r="AQ131" s="5">
        <v>2.1495238734915385E-2</v>
      </c>
      <c r="AR131" s="5">
        <v>0.16162965108214097</v>
      </c>
      <c r="AS131" s="5"/>
      <c r="AT131" s="5"/>
      <c r="AU131" s="5"/>
      <c r="AV131" s="5"/>
      <c r="AW131" s="5"/>
      <c r="AX131" s="5"/>
      <c r="AY131" s="5"/>
      <c r="AZ131" s="5"/>
      <c r="BA131" s="5"/>
      <c r="BB131" s="5"/>
    </row>
    <row r="132" spans="1:54" x14ac:dyDescent="0.25">
      <c r="A132" s="5">
        <v>15730</v>
      </c>
      <c r="B132" s="5"/>
      <c r="C132" s="5">
        <v>2.3590116965771215</v>
      </c>
      <c r="D132" s="5">
        <v>-9.6424363333727902E-3</v>
      </c>
      <c r="E132" s="5">
        <v>-2.5241199915925589E-3</v>
      </c>
      <c r="F132" s="5">
        <v>-1.5757623780783197E-2</v>
      </c>
      <c r="G132" s="5">
        <v>-1.5795583641832044E-3</v>
      </c>
      <c r="H132" s="5">
        <v>-0.17259451840082823</v>
      </c>
      <c r="I132" s="5">
        <v>-1.1444858252796028E-2</v>
      </c>
      <c r="J132" s="5">
        <v>-3.5170415826642085E-2</v>
      </c>
      <c r="K132" s="5">
        <v>-9.8770067566411445E-3</v>
      </c>
      <c r="L132" s="5">
        <v>-7.8458448964720165E-2</v>
      </c>
      <c r="M132" s="5">
        <v>-1.9757086281425577E-2</v>
      </c>
      <c r="N132" s="5">
        <v>-1.1174310267551513</v>
      </c>
      <c r="O132" s="5">
        <v>-3.1794605413866486E-2</v>
      </c>
      <c r="P132" s="5">
        <v>-0.47852729191983057</v>
      </c>
      <c r="Q132" s="5">
        <v>-3.6702089099893628E-2</v>
      </c>
      <c r="R132" s="5">
        <v>-0.21811428276185146</v>
      </c>
      <c r="S132" s="5">
        <v>-0.10010311316422955</v>
      </c>
      <c r="T132" s="5">
        <v>-0.41422838241437043</v>
      </c>
      <c r="U132" s="5">
        <v>4.4224874201460894E-2</v>
      </c>
      <c r="V132" s="5">
        <v>-1.4239839065320115E-2</v>
      </c>
      <c r="W132" s="5">
        <v>-3.6974860920175115E-2</v>
      </c>
      <c r="X132" s="5">
        <v>-5.2068679089955147E-3</v>
      </c>
      <c r="Y132" s="5">
        <v>5.228495825101951E-2</v>
      </c>
      <c r="Z132" s="5">
        <v>0.34865783475149115</v>
      </c>
      <c r="AA132" s="5">
        <v>0.24530674085139731</v>
      </c>
      <c r="AB132" s="5">
        <v>0.19274695742135373</v>
      </c>
      <c r="AC132" s="5">
        <v>-0.17864368389302654</v>
      </c>
      <c r="AD132" s="5">
        <v>2.9722832005152751</v>
      </c>
      <c r="AE132" s="5">
        <v>0.16283952618775555</v>
      </c>
      <c r="AF132" s="5">
        <v>0.46583224704583942</v>
      </c>
      <c r="AG132" s="5">
        <v>7.3525833464315418E-2</v>
      </c>
      <c r="AH132" s="5">
        <v>0.25529620519431129</v>
      </c>
      <c r="AI132" s="5">
        <v>5.1191349316231281E-2</v>
      </c>
      <c r="AJ132" s="5">
        <v>0.27815573621986683</v>
      </c>
      <c r="AK132" s="5">
        <v>1.2492531681101298</v>
      </c>
      <c r="AL132" s="5">
        <v>0.67755372461107255</v>
      </c>
      <c r="AM132" s="5">
        <v>3.8287179868394076E-2</v>
      </c>
      <c r="AN132" s="5">
        <v>0.30703562278962332</v>
      </c>
      <c r="AO132" s="5">
        <v>2.3927435735491255E-2</v>
      </c>
      <c r="AP132" s="5">
        <v>7.8437678398185523E-2</v>
      </c>
      <c r="AQ132" s="5">
        <v>2.2251089024853586E-2</v>
      </c>
      <c r="AR132" s="5">
        <v>0.16770414746587001</v>
      </c>
      <c r="AS132" s="5"/>
      <c r="AT132" s="5"/>
      <c r="AU132" s="5"/>
      <c r="AV132" s="5"/>
      <c r="AW132" s="5"/>
      <c r="AX132" s="5"/>
      <c r="AY132" s="5"/>
      <c r="AZ132" s="5"/>
      <c r="BA132" s="5"/>
      <c r="BB132" s="5"/>
    </row>
    <row r="133" spans="1:54" x14ac:dyDescent="0.25">
      <c r="A133" s="5">
        <v>15720</v>
      </c>
      <c r="B133" s="5"/>
      <c r="C133" s="5">
        <v>2.4401110917126076</v>
      </c>
      <c r="D133" s="5">
        <v>-9.1595116918950954E-3</v>
      </c>
      <c r="E133" s="5">
        <v>-2.4026661020842203E-3</v>
      </c>
      <c r="F133" s="5">
        <v>-1.5030543603240068E-2</v>
      </c>
      <c r="G133" s="5">
        <v>-1.5098118934343187E-3</v>
      </c>
      <c r="H133" s="5">
        <v>-0.16531796521830838</v>
      </c>
      <c r="I133" s="5">
        <v>-1.0985303482692707E-2</v>
      </c>
      <c r="J133" s="5">
        <v>-3.3829100389341803E-2</v>
      </c>
      <c r="K133" s="5">
        <v>-9.5203372624885398E-3</v>
      </c>
      <c r="L133" s="5">
        <v>-7.578504056108433E-2</v>
      </c>
      <c r="M133" s="5">
        <v>-1.9124329477659831E-2</v>
      </c>
      <c r="N133" s="5">
        <v>-1.0839428391226311</v>
      </c>
      <c r="O133" s="5">
        <v>-3.0907524880180642E-2</v>
      </c>
      <c r="P133" s="5">
        <v>-0.46617121080894652</v>
      </c>
      <c r="Q133" s="5">
        <v>-3.5831113570228189E-2</v>
      </c>
      <c r="R133" s="5">
        <v>-0.21339648391871185</v>
      </c>
      <c r="S133" s="5">
        <v>-9.8149307570547531E-2</v>
      </c>
      <c r="T133" s="5">
        <v>-0.4070229493051804</v>
      </c>
      <c r="U133" s="5">
        <v>4.354997820804607E-2</v>
      </c>
      <c r="V133" s="5">
        <v>-1.4053083622158621E-2</v>
      </c>
      <c r="W133" s="5">
        <v>-3.656968775742496E-2</v>
      </c>
      <c r="X133" s="5">
        <v>-5.1611012076731655E-3</v>
      </c>
      <c r="Y133" s="5">
        <v>5.1939369058499898E-2</v>
      </c>
      <c r="Z133" s="5">
        <v>0.34711742652549604</v>
      </c>
      <c r="AA133" s="5">
        <v>0.24476345221753851</v>
      </c>
      <c r="AB133" s="5">
        <v>0.19274705503889419</v>
      </c>
      <c r="AC133" s="5">
        <v>-0.17904164979351825</v>
      </c>
      <c r="AD133" s="5">
        <v>2.9855603143380298</v>
      </c>
      <c r="AE133" s="5">
        <v>0.16393354916367925</v>
      </c>
      <c r="AF133" s="5">
        <v>0.47001641004483935</v>
      </c>
      <c r="AG133" s="5">
        <v>7.4353603338858515E-2</v>
      </c>
      <c r="AH133" s="5">
        <v>0.25875465236833961</v>
      </c>
      <c r="AI133" s="5">
        <v>5.2002629051548385E-2</v>
      </c>
      <c r="AJ133" s="5">
        <v>0.28320756655312634</v>
      </c>
      <c r="AK133" s="5">
        <v>1.2748486049153627</v>
      </c>
      <c r="AL133" s="5">
        <v>0.69302108259643758</v>
      </c>
      <c r="AM133" s="5">
        <v>3.9251286859291107E-2</v>
      </c>
      <c r="AN133" s="5">
        <v>0.31549347061204397</v>
      </c>
      <c r="AO133" s="5">
        <v>2.4643486742947508E-2</v>
      </c>
      <c r="AP133" s="5">
        <v>8.0972665290789378E-2</v>
      </c>
      <c r="AQ133" s="5">
        <v>2.3023748079292604E-2</v>
      </c>
      <c r="AR133" s="5">
        <v>0.173933393661584</v>
      </c>
      <c r="AS133" s="5"/>
      <c r="AT133" s="5"/>
      <c r="AU133" s="5"/>
      <c r="AV133" s="5"/>
      <c r="AW133" s="5"/>
      <c r="AX133" s="5"/>
      <c r="AY133" s="5"/>
      <c r="AZ133" s="5"/>
      <c r="BA133" s="5"/>
      <c r="BB133" s="5"/>
    </row>
    <row r="134" spans="1:54" x14ac:dyDescent="0.25">
      <c r="A134" s="5">
        <v>15710</v>
      </c>
      <c r="B134" s="5"/>
      <c r="C134" s="5">
        <v>2.5199222351530057</v>
      </c>
      <c r="D134" s="5">
        <v>-8.6966026373102127E-3</v>
      </c>
      <c r="E134" s="5">
        <v>-2.2859629190893965E-3</v>
      </c>
      <c r="F134" s="5">
        <v>-1.4330177073277347E-2</v>
      </c>
      <c r="G134" s="5">
        <v>-1.4424590408824121E-3</v>
      </c>
      <c r="H134" s="5">
        <v>-0.15827312006834121</v>
      </c>
      <c r="I134" s="5">
        <v>-1.0539216800493349E-2</v>
      </c>
      <c r="J134" s="5">
        <v>-3.2523600092788443E-2</v>
      </c>
      <c r="K134" s="5">
        <v>-9.1722337941028704E-3</v>
      </c>
      <c r="L134" s="5">
        <v>-7.316841364207477E-2</v>
      </c>
      <c r="M134" s="5">
        <v>-1.8503185632816433E-2</v>
      </c>
      <c r="N134" s="5">
        <v>-1.0509682358935659</v>
      </c>
      <c r="O134" s="5">
        <v>-3.0031232692625899E-2</v>
      </c>
      <c r="P134" s="5">
        <v>-0.45392376526207368</v>
      </c>
      <c r="Q134" s="5">
        <v>-3.4964647336270881E-2</v>
      </c>
      <c r="R134" s="5">
        <v>-0.20868456761452628</v>
      </c>
      <c r="S134" s="5">
        <v>-9.6189443564931518E-2</v>
      </c>
      <c r="T134" s="5">
        <v>-0.39975974095788991</v>
      </c>
      <c r="U134" s="5">
        <v>4.286580575050019E-2</v>
      </c>
      <c r="V134" s="5">
        <v>-1.3862466039311749E-2</v>
      </c>
      <c r="W134" s="5">
        <v>-3.6152544880846668E-2</v>
      </c>
      <c r="X134" s="5">
        <v>-5.1134229289395957E-3</v>
      </c>
      <c r="Y134" s="5">
        <v>5.1572799268097144E-2</v>
      </c>
      <c r="Z134" s="5">
        <v>0.34542848343070265</v>
      </c>
      <c r="AA134" s="5">
        <v>0.24411193227653549</v>
      </c>
      <c r="AB134" s="5">
        <v>0.19266105536738795</v>
      </c>
      <c r="AC134" s="5">
        <v>-0.1793606027546584</v>
      </c>
      <c r="AD134" s="5">
        <v>2.9975656746819737</v>
      </c>
      <c r="AE134" s="5">
        <v>0.16496190641402381</v>
      </c>
      <c r="AF134" s="5">
        <v>0.47402901769918832</v>
      </c>
      <c r="AG134" s="5">
        <v>7.5157641256742486E-2</v>
      </c>
      <c r="AH134" s="5">
        <v>0.26214504732453825</v>
      </c>
      <c r="AI134" s="5">
        <v>5.280369731477199E-2</v>
      </c>
      <c r="AJ134" s="5">
        <v>0.28822564646977022</v>
      </c>
      <c r="AK134" s="5">
        <v>1.3004041151473176</v>
      </c>
      <c r="AL134" s="5">
        <v>0.70853508057978698</v>
      </c>
      <c r="AM134" s="5">
        <v>4.0222333006466486E-2</v>
      </c>
      <c r="AN134" s="5">
        <v>0.32404509993608777</v>
      </c>
      <c r="AO134" s="5">
        <v>2.5370104969703218E-2</v>
      </c>
      <c r="AP134" s="5">
        <v>8.3553931986306229E-2</v>
      </c>
      <c r="AQ134" s="5">
        <v>2.3813113127637613E-2</v>
      </c>
      <c r="AR134" s="5">
        <v>0.18031762592529121</v>
      </c>
      <c r="AS134" s="5"/>
      <c r="AT134" s="5"/>
      <c r="AU134" s="5"/>
      <c r="AV134" s="5"/>
      <c r="AW134" s="5"/>
      <c r="AX134" s="5"/>
      <c r="AY134" s="5"/>
      <c r="AZ134" s="5"/>
      <c r="BA134" s="5"/>
      <c r="BB134" s="5"/>
    </row>
    <row r="135" spans="1:54" x14ac:dyDescent="0.25">
      <c r="A135" s="5">
        <v>15700</v>
      </c>
      <c r="B135" s="5"/>
      <c r="C135" s="5">
        <v>2.598390682129434</v>
      </c>
      <c r="D135" s="5">
        <v>-8.2531228123362312E-3</v>
      </c>
      <c r="E135" s="5">
        <v>-2.1738866174045917E-3</v>
      </c>
      <c r="F135" s="5">
        <v>-1.3655919473490513E-2</v>
      </c>
      <c r="G135" s="5">
        <v>-1.3774544127704131E-3</v>
      </c>
      <c r="H135" s="5">
        <v>-0.15145651175569705</v>
      </c>
      <c r="I135" s="5">
        <v>-1.0106455550616473E-2</v>
      </c>
      <c r="J135" s="5">
        <v>-3.1253712252411324E-2</v>
      </c>
      <c r="K135" s="5">
        <v>-8.8326966280445496E-3</v>
      </c>
      <c r="L135" s="5">
        <v>-7.0608956130681355E-2</v>
      </c>
      <c r="M135" s="5">
        <v>-1.7893833024145083E-2</v>
      </c>
      <c r="N135" s="5">
        <v>-1.0185209662317352</v>
      </c>
      <c r="O135" s="5">
        <v>-2.9166200268002478E-2</v>
      </c>
      <c r="P135" s="5">
        <v>-0.44179291470371096</v>
      </c>
      <c r="Q135" s="5">
        <v>-3.4103342450372803E-2</v>
      </c>
      <c r="R135" s="5">
        <v>-0.20398251887613777</v>
      </c>
      <c r="S135" s="5">
        <v>-9.4225342247651084E-2</v>
      </c>
      <c r="T135" s="5">
        <v>-0.39244603933380384</v>
      </c>
      <c r="U135" s="5">
        <v>4.2173085737852264E-2</v>
      </c>
      <c r="V135" s="5">
        <v>-1.3668199207344304E-2</v>
      </c>
      <c r="W135" s="5">
        <v>-3.5723914366878842E-2</v>
      </c>
      <c r="X135" s="5">
        <v>-5.0638893040846292E-3</v>
      </c>
      <c r="Y135" s="5">
        <v>5.1185682397608435E-2</v>
      </c>
      <c r="Z135" s="5">
        <v>0.34359294834783582</v>
      </c>
      <c r="AA135" s="5">
        <v>0.24335284408093169</v>
      </c>
      <c r="AB135" s="5">
        <v>0.19248890933540164</v>
      </c>
      <c r="AC135" s="5">
        <v>-0.17959996475224468</v>
      </c>
      <c r="AD135" s="5">
        <v>3.0082809321976329</v>
      </c>
      <c r="AE135" s="5">
        <v>0.1659231324946098</v>
      </c>
      <c r="AF135" s="5">
        <v>0.47786464678464247</v>
      </c>
      <c r="AG135" s="5">
        <v>7.5936915785486614E-2</v>
      </c>
      <c r="AH135" s="5">
        <v>0.26546328439208444</v>
      </c>
      <c r="AI135" s="5">
        <v>5.3593646725993684E-2</v>
      </c>
      <c r="AJ135" s="5">
        <v>0.29320472515852036</v>
      </c>
      <c r="AK135" s="5">
        <v>1.3258953950852006</v>
      </c>
      <c r="AL135" s="5">
        <v>0.72408259341068915</v>
      </c>
      <c r="AM135" s="5">
        <v>4.1199608508830372E-2</v>
      </c>
      <c r="AN135" s="5">
        <v>0.33268533243268683</v>
      </c>
      <c r="AO135" s="5">
        <v>2.6106949280786874E-2</v>
      </c>
      <c r="AP135" s="5">
        <v>8.618064579003859E-2</v>
      </c>
      <c r="AQ135" s="5">
        <v>2.4619054179732196E-2</v>
      </c>
      <c r="AR135" s="5">
        <v>0.18685687253186686</v>
      </c>
      <c r="AS135" s="5"/>
      <c r="AT135" s="5"/>
      <c r="AU135" s="5"/>
      <c r="AV135" s="5"/>
      <c r="AW135" s="5"/>
      <c r="AX135" s="5"/>
      <c r="AY135" s="5"/>
      <c r="AZ135" s="5"/>
      <c r="BA135" s="5"/>
      <c r="BB135" s="5"/>
    </row>
    <row r="136" spans="1:54" x14ac:dyDescent="0.25">
      <c r="A136" s="5">
        <v>15690</v>
      </c>
      <c r="B136" s="5"/>
      <c r="C136" s="5">
        <v>2.6754633200876472</v>
      </c>
      <c r="D136" s="5">
        <v>-7.8284895174805958E-3</v>
      </c>
      <c r="E136" s="5">
        <v>-2.0663132243019162E-3</v>
      </c>
      <c r="F136" s="5">
        <v>-1.3007159640018662E-2</v>
      </c>
      <c r="G136" s="5">
        <v>-1.3147515409683661E-3</v>
      </c>
      <c r="H136" s="5">
        <v>-0.14486451735955969</v>
      </c>
      <c r="I136" s="5">
        <v>-9.686865482376095E-3</v>
      </c>
      <c r="J136" s="5">
        <v>-3.0019195867979669E-2</v>
      </c>
      <c r="K136" s="5">
        <v>-8.5017150284397852E-3</v>
      </c>
      <c r="L136" s="5">
        <v>-6.8106969920303684E-2</v>
      </c>
      <c r="M136" s="5">
        <v>-1.7296429368744089E-2</v>
      </c>
      <c r="N136" s="5">
        <v>-0.98661371351437699</v>
      </c>
      <c r="O136" s="5">
        <v>-2.8312872250112205E-2</v>
      </c>
      <c r="P136" s="5">
        <v>-0.42978627813767034</v>
      </c>
      <c r="Q136" s="5">
        <v>-3.3247830139151696E-2</v>
      </c>
      <c r="R136" s="5">
        <v>-0.19929423209687883</v>
      </c>
      <c r="S136" s="5">
        <v>-9.2258798614085577E-2</v>
      </c>
      <c r="T136" s="5">
        <v>-0.38508908169061534</v>
      </c>
      <c r="U136" s="5">
        <v>4.1472548787853503E-2</v>
      </c>
      <c r="V136" s="5">
        <v>-1.3470498506579947E-2</v>
      </c>
      <c r="W136" s="5">
        <v>-3.5284289274974977E-2</v>
      </c>
      <c r="X136" s="5">
        <v>-5.0125586574066416E-3</v>
      </c>
      <c r="Y136" s="5">
        <v>5.0778477418092181E-2</v>
      </c>
      <c r="Z136" s="5">
        <v>0.34161295564873234</v>
      </c>
      <c r="AA136" s="5">
        <v>0.24248699475591917</v>
      </c>
      <c r="AB136" s="5">
        <v>0.19223068346968072</v>
      </c>
      <c r="AC136" s="5">
        <v>-0.17975926239117884</v>
      </c>
      <c r="AD136" s="5">
        <v>3.017689357185013</v>
      </c>
      <c r="AE136" s="5">
        <v>0.1668158397673479</v>
      </c>
      <c r="AF136" s="5">
        <v>0.48151805359578459</v>
      </c>
      <c r="AG136" s="5">
        <v>7.6690415293047584E-2</v>
      </c>
      <c r="AH136" s="5">
        <v>0.26870529159687845</v>
      </c>
      <c r="AI136" s="5">
        <v>5.4371568707365737E-2</v>
      </c>
      <c r="AJ136" s="5">
        <v>0.29813949814193097</v>
      </c>
      <c r="AK136" s="5">
        <v>1.3512976764837095</v>
      </c>
      <c r="AL136" s="5">
        <v>0.73965012025164734</v>
      </c>
      <c r="AM136" s="5">
        <v>4.2182375451926088E-2</v>
      </c>
      <c r="AN136" s="5">
        <v>0.34140871229891012</v>
      </c>
      <c r="AO136" s="5">
        <v>2.6853653315331044E-2</v>
      </c>
      <c r="AP136" s="5">
        <v>8.8851881739404642E-2</v>
      </c>
      <c r="AQ136" s="5">
        <v>2.5441413227549024E-2</v>
      </c>
      <c r="AR136" s="5">
        <v>0.19355094526237498</v>
      </c>
      <c r="AS136" s="5"/>
      <c r="AT136" s="5"/>
      <c r="AU136" s="5"/>
      <c r="AV136" s="5"/>
      <c r="AW136" s="5"/>
      <c r="AX136" s="5"/>
      <c r="AY136" s="5"/>
      <c r="AZ136" s="5"/>
      <c r="BA136" s="5"/>
      <c r="BB136" s="5"/>
    </row>
    <row r="137" spans="1:54" x14ac:dyDescent="0.25">
      <c r="A137" s="5">
        <v>15680</v>
      </c>
      <c r="B137" s="5"/>
      <c r="C137" s="5">
        <v>2.7510884237888567</v>
      </c>
      <c r="D137" s="5">
        <v>-7.4221245192459375E-3</v>
      </c>
      <c r="E137" s="5">
        <v>-1.9631188355672081E-3</v>
      </c>
      <c r="F137" s="5">
        <v>-1.2383281277019816E-2</v>
      </c>
      <c r="G137" s="5">
        <v>-1.2543030063351273E-3</v>
      </c>
      <c r="H137" s="5">
        <v>-0.13849337437780837</v>
      </c>
      <c r="I137" s="5">
        <v>-9.2802814467435688E-3</v>
      </c>
      <c r="J137" s="5">
        <v>-2.8819773391117725E-2</v>
      </c>
      <c r="K137" s="5">
        <v>-8.1792676325244291E-3</v>
      </c>
      <c r="L137" s="5">
        <v>-6.5662673047910763E-2</v>
      </c>
      <c r="M137" s="5">
        <v>-1.6711112152859E-2</v>
      </c>
      <c r="N137" s="5">
        <v>-0.95525810237439868</v>
      </c>
      <c r="O137" s="5">
        <v>-2.7471666411284908E-2</v>
      </c>
      <c r="P137" s="5">
        <v>-0.41791112874517039</v>
      </c>
      <c r="Q137" s="5">
        <v>-3.2398720139656348E-2</v>
      </c>
      <c r="R137" s="5">
        <v>-0.19462350594070887</v>
      </c>
      <c r="S137" s="5">
        <v>-9.0291578847847581E-2</v>
      </c>
      <c r="T137" s="5">
        <v>-0.37769604853028199</v>
      </c>
      <c r="U137" s="5">
        <v>4.0764925920096215E-2</v>
      </c>
      <c r="V137" s="5">
        <v>-1.3269581401581947E-2</v>
      </c>
      <c r="W137" s="5">
        <v>-3.4834172686633975E-2</v>
      </c>
      <c r="X137" s="5">
        <v>-4.9594912904107908E-3</v>
      </c>
      <c r="Y137" s="5">
        <v>5.0351667843155243E-2</v>
      </c>
      <c r="Z137" s="5">
        <v>0.3394908271012882</v>
      </c>
      <c r="AA137" s="5">
        <v>0.2415153341576402</v>
      </c>
      <c r="AB137" s="5">
        <v>0.19188656011451197</v>
      </c>
      <c r="AC137" s="5">
        <v>-0.17983812829705997</v>
      </c>
      <c r="AD137" s="5">
        <v>3.0257758817611715</v>
      </c>
      <c r="AE137" s="5">
        <v>0.16763872166132338</v>
      </c>
      <c r="AF137" s="5">
        <v>0.48498418559525441</v>
      </c>
      <c r="AG137" s="5">
        <v>7.7417150068250049E-2</v>
      </c>
      <c r="AH137" s="5">
        <v>0.27186703863943262</v>
      </c>
      <c r="AI137" s="5">
        <v>5.513655512086639E-2</v>
      </c>
      <c r="AJ137" s="5">
        <v>0.30302461586046137</v>
      </c>
      <c r="AK137" s="5">
        <v>1.3765857611656001</v>
      </c>
      <c r="AL137" s="5">
        <v>0.75522379974092602</v>
      </c>
      <c r="AM137" s="5">
        <v>4.3169868378053575E-2</v>
      </c>
      <c r="AN137" s="5">
        <v>0.35020950787743632</v>
      </c>
      <c r="AO137" s="5">
        <v>2.760982533520883E-2</v>
      </c>
      <c r="AP137" s="5">
        <v>9.1566621062172268E-2</v>
      </c>
      <c r="AQ137" s="5">
        <v>2.628000348120137E-2</v>
      </c>
      <c r="AR137" s="5">
        <v>0.20039943104583027</v>
      </c>
      <c r="AS137" s="5"/>
      <c r="AT137" s="5"/>
      <c r="AU137" s="5"/>
      <c r="AV137" s="5"/>
      <c r="AW137" s="5"/>
      <c r="AX137" s="5"/>
      <c r="AY137" s="5"/>
      <c r="AZ137" s="5"/>
      <c r="BA137" s="5"/>
      <c r="BB137" s="5"/>
    </row>
    <row r="138" spans="1:54" x14ac:dyDescent="0.25">
      <c r="A138" s="5">
        <v>15670</v>
      </c>
      <c r="B138" s="5"/>
      <c r="C138" s="5">
        <v>2.8252157085643868</v>
      </c>
      <c r="D138" s="5">
        <v>-7.0334548111858379E-3</v>
      </c>
      <c r="E138" s="5">
        <v>-1.8641798217333614E-3</v>
      </c>
      <c r="F138" s="5">
        <v>-1.1783664225853408E-2</v>
      </c>
      <c r="G138" s="5">
        <v>-1.1960605590754132E-3</v>
      </c>
      <c r="H138" s="5">
        <v>-0.13233919269822808</v>
      </c>
      <c r="I138" s="5">
        <v>-8.8865280907976726E-3</v>
      </c>
      <c r="J138" s="5">
        <v>-2.7655132509739257E-2</v>
      </c>
      <c r="K138" s="5">
        <v>-7.8653228464045447E-3</v>
      </c>
      <c r="L138" s="5">
        <v>-6.3276201981099817E-2</v>
      </c>
      <c r="M138" s="5">
        <v>-1.6137998995417548E-2</v>
      </c>
      <c r="N138" s="5">
        <v>-0.92446470784549317</v>
      </c>
      <c r="O138" s="5">
        <v>-2.6642973614559702E-2</v>
      </c>
      <c r="P138" s="5">
        <v>-0.40617438935503714</v>
      </c>
      <c r="Q138" s="5">
        <v>-3.1556600095767329E-2</v>
      </c>
      <c r="R138" s="5">
        <v>-0.18997403854766537</v>
      </c>
      <c r="S138" s="5">
        <v>-8.8325417720225952E-2</v>
      </c>
      <c r="T138" s="5">
        <v>-0.37027405183821471</v>
      </c>
      <c r="U138" s="5">
        <v>4.0050947263512583E-2</v>
      </c>
      <c r="V138" s="5">
        <v>-1.3065667034893988E-2</v>
      </c>
      <c r="W138" s="5">
        <v>-3.4374076729310379E-2</v>
      </c>
      <c r="X138" s="5">
        <v>-4.904749362217603E-3</v>
      </c>
      <c r="Y138" s="5">
        <v>4.9905760766332172E-2</v>
      </c>
      <c r="Z138" s="5">
        <v>0.3372290673593909</v>
      </c>
      <c r="AA138" s="5">
        <v>0.24043895321017894</v>
      </c>
      <c r="AB138" s="5">
        <v>0.19145683739202987</v>
      </c>
      <c r="AC138" s="5">
        <v>-0.17983630227747144</v>
      </c>
      <c r="AD138" s="5">
        <v>3.0325271386228052</v>
      </c>
      <c r="AE138" s="5">
        <v>0.16839055578447837</v>
      </c>
      <c r="AF138" s="5">
        <v>0.48825819277726046</v>
      </c>
      <c r="AG138" s="5">
        <v>7.8116154423128845E-2</v>
      </c>
      <c r="AH138" s="5">
        <v>0.27494454491562437</v>
      </c>
      <c r="AI138" s="5">
        <v>5.588769993715189E-2</v>
      </c>
      <c r="AJ138" s="5">
        <v>0.30785469254810749</v>
      </c>
      <c r="AK138" s="5">
        <v>1.4017340574422472</v>
      </c>
      <c r="AL138" s="5">
        <v>0.7707894263903029</v>
      </c>
      <c r="AM138" s="5">
        <v>4.4161294936609169E-2</v>
      </c>
      <c r="AN138" s="5">
        <v>0.35908171396647853</v>
      </c>
      <c r="AO138" s="5">
        <v>2.8375048127574187E-2</v>
      </c>
      <c r="AP138" s="5">
        <v>9.432374979769706E-2</v>
      </c>
      <c r="AQ138" s="5">
        <v>2.7134608642786245E-2</v>
      </c>
      <c r="AR138" s="5">
        <v>0.20740168378546819</v>
      </c>
      <c r="AS138" s="5"/>
      <c r="AT138" s="5"/>
      <c r="AU138" s="5"/>
      <c r="AV138" s="5"/>
      <c r="AW138" s="5"/>
      <c r="AX138" s="5"/>
      <c r="AY138" s="5"/>
      <c r="AZ138" s="5"/>
      <c r="BA138" s="5"/>
      <c r="BB138" s="5"/>
    </row>
    <row r="139" spans="1:54" x14ac:dyDescent="0.25">
      <c r="A139" s="5">
        <v>15660</v>
      </c>
      <c r="B139" s="5"/>
      <c r="C139" s="5">
        <v>2.8977963816638317</v>
      </c>
      <c r="D139" s="5">
        <v>-6.661913328054497E-3</v>
      </c>
      <c r="E139" s="5">
        <v>-1.7693730244171834E-3</v>
      </c>
      <c r="F139" s="5">
        <v>-1.1207685687644823E-2</v>
      </c>
      <c r="G139" s="5">
        <v>-1.1399752359051271E-3</v>
      </c>
      <c r="H139" s="5">
        <v>-0.12639796637260198</v>
      </c>
      <c r="I139" s="5">
        <v>-8.5054205481652923E-3</v>
      </c>
      <c r="J139" s="5">
        <v>-2.6524927944240696E-2</v>
      </c>
      <c r="K139" s="5">
        <v>-7.5598392496858974E-3</v>
      </c>
      <c r="L139" s="5">
        <v>-6.0947614009734731E-2</v>
      </c>
      <c r="M139" s="5">
        <v>-1.5577188043902795E-2</v>
      </c>
      <c r="N139" s="5">
        <v>-0.89424306653222918</v>
      </c>
      <c r="O139" s="5">
        <v>-2.582715783518607E-2</v>
      </c>
      <c r="P139" s="5">
        <v>-0.39458262877900779</v>
      </c>
      <c r="Q139" s="5">
        <v>-3.0722035015241338E-2</v>
      </c>
      <c r="R139" s="5">
        <v>-0.18534942304797811</v>
      </c>
      <c r="S139" s="5">
        <v>-8.6362016101168365E-2</v>
      </c>
      <c r="T139" s="5">
        <v>-0.36283012364095235</v>
      </c>
      <c r="U139" s="5">
        <v>3.9331340781513943E-2</v>
      </c>
      <c r="V139" s="5">
        <v>-1.2858975821124625E-2</v>
      </c>
      <c r="W139" s="5">
        <v>-3.390452158790163E-2</v>
      </c>
      <c r="X139" s="5">
        <v>-4.8483967665175105E-3</v>
      </c>
      <c r="Y139" s="5">
        <v>4.9441285849246591E-2</v>
      </c>
      <c r="Z139" s="5">
        <v>0.33483035904994818</v>
      </c>
      <c r="AA139" s="5">
        <v>0.23925908192501383</v>
      </c>
      <c r="AB139" s="5">
        <v>0.19094192890243583</v>
      </c>
      <c r="AC139" s="5">
        <v>-0.17975363224829446</v>
      </c>
      <c r="AD139" s="5">
        <v>3.0379314962685449</v>
      </c>
      <c r="AE139" s="5">
        <v>0.16907020687577551</v>
      </c>
      <c r="AF139" s="5">
        <v>0.49133543871056695</v>
      </c>
      <c r="AG139" s="5">
        <v>7.8786488771158111E-2</v>
      </c>
      <c r="AH139" s="5">
        <v>0.27793388755907794</v>
      </c>
      <c r="AI139" s="5">
        <v>5.6624100931551201E-2</v>
      </c>
      <c r="AJ139" s="5">
        <v>0.31262431538180313</v>
      </c>
      <c r="AK139" s="5">
        <v>1.4267166183073861</v>
      </c>
      <c r="AL139" s="5">
        <v>0.78633246820613445</v>
      </c>
      <c r="AM139" s="5">
        <v>4.5155836615218277E-2</v>
      </c>
      <c r="AN139" s="5">
        <v>0.36801905483588848</v>
      </c>
      <c r="AO139" s="5">
        <v>2.9148878963436924E-2</v>
      </c>
      <c r="AP139" s="5">
        <v>9.712205759104485E-2</v>
      </c>
      <c r="AQ139" s="5">
        <v>2.8004982221587836E-2</v>
      </c>
      <c r="AR139" s="5">
        <v>0.21455681640028629</v>
      </c>
      <c r="AS139" s="5"/>
      <c r="AT139" s="5"/>
      <c r="AU139" s="5"/>
      <c r="AV139" s="5"/>
      <c r="AW139" s="5"/>
      <c r="AX139" s="5"/>
      <c r="AY139" s="5"/>
      <c r="AZ139" s="5"/>
      <c r="BA139" s="5"/>
      <c r="BB139" s="5"/>
    </row>
    <row r="140" spans="1:54" x14ac:dyDescent="0.25">
      <c r="A140" s="5">
        <v>15650</v>
      </c>
      <c r="B140" s="5"/>
      <c r="C140" s="5">
        <v>2.9687831916391176</v>
      </c>
      <c r="D140" s="5">
        <v>-6.3069396134190119E-3</v>
      </c>
      <c r="E140" s="5">
        <v>-1.6785759427011798E-3</v>
      </c>
      <c r="F140" s="5">
        <v>-1.0654721398099325E-2</v>
      </c>
      <c r="G140" s="5">
        <v>-1.0859974738552029E-3</v>
      </c>
      <c r="H140" s="5">
        <v>-0.12066558517113897</v>
      </c>
      <c r="I140" s="5">
        <v>-8.1367651238261722E-3</v>
      </c>
      <c r="J140" s="5">
        <v>-2.5428783250422988E-2</v>
      </c>
      <c r="K140" s="5">
        <v>-7.2627660076418823E-3</v>
      </c>
      <c r="L140" s="5">
        <v>-5.8676889732813195E-2</v>
      </c>
      <c r="M140" s="5">
        <v>-1.5028758400626365E-2</v>
      </c>
      <c r="N140" s="5">
        <v>-0.8646016897229799</v>
      </c>
      <c r="O140" s="5">
        <v>-2.502455623995329E-2</v>
      </c>
      <c r="P140" s="5">
        <v>-0.3831420590026472</v>
      </c>
      <c r="Q140" s="5">
        <v>-2.9895566787612425E-2</v>
      </c>
      <c r="R140" s="5">
        <v>-0.18075314339112952</v>
      </c>
      <c r="S140" s="5">
        <v>-8.4403038586614132E-2</v>
      </c>
      <c r="T140" s="5">
        <v>-0.3553712049082588</v>
      </c>
      <c r="U140" s="5">
        <v>3.8606831017946978E-2</v>
      </c>
      <c r="V140" s="5">
        <v>-1.2649729042450191E-2</v>
      </c>
      <c r="W140" s="5">
        <v>-3.3426034506529374E-2</v>
      </c>
      <c r="X140" s="5">
        <v>-4.7904990054167245E-3</v>
      </c>
      <c r="Y140" s="5">
        <v>4.8958794263396471E-2</v>
      </c>
      <c r="Z140" s="5">
        <v>0.33229755747039447</v>
      </c>
      <c r="AA140" s="5">
        <v>0.2379770871077167</v>
      </c>
      <c r="AB140" s="5">
        <v>0.19034236316391043</v>
      </c>
      <c r="AC140" s="5">
        <v>-0.17959007492108561</v>
      </c>
      <c r="AD140" s="5">
        <v>3.0419790905555169</v>
      </c>
      <c r="AE140" s="5">
        <v>0.16967662958810009</v>
      </c>
      <c r="AF140" s="5">
        <v>0.49421151122667883</v>
      </c>
      <c r="AG140" s="5">
        <v>7.9427241675314314E-2</v>
      </c>
      <c r="AH140" s="5">
        <v>0.28083120948352985</v>
      </c>
      <c r="AI140" s="5">
        <v>5.7344861403072531E-2</v>
      </c>
      <c r="AJ140" s="5">
        <v>0.31732805388540947</v>
      </c>
      <c r="AK140" s="5">
        <v>1.4515071813418805</v>
      </c>
      <c r="AL140" s="5">
        <v>0.80183808551782898</v>
      </c>
      <c r="AM140" s="5">
        <v>4.6152649551992796E-2</v>
      </c>
      <c r="AN140" s="5">
        <v>0.37701498796345201</v>
      </c>
      <c r="AO140" s="5">
        <v>2.9930849614295485E-2</v>
      </c>
      <c r="AP140" s="5">
        <v>9.9960236669693781E-2</v>
      </c>
      <c r="AQ140" s="5">
        <v>2.8890846894176026E-2</v>
      </c>
      <c r="AR140" s="5">
        <v>0.22186369311314991</v>
      </c>
      <c r="AS140" s="5"/>
      <c r="AT140" s="5"/>
      <c r="AU140" s="5"/>
      <c r="AV140" s="5"/>
      <c r="AW140" s="5"/>
      <c r="AX140" s="5"/>
      <c r="AY140" s="5"/>
      <c r="AZ140" s="5"/>
      <c r="BA140" s="5"/>
      <c r="BB140" s="5"/>
    </row>
    <row r="141" spans="1:54" x14ac:dyDescent="0.25">
      <c r="A141" s="5">
        <v>15640</v>
      </c>
      <c r="B141" s="5"/>
      <c r="C141" s="5">
        <v>3.038130475710088</v>
      </c>
      <c r="D141" s="5">
        <v>-5.9679804412255304E-3</v>
      </c>
      <c r="E141" s="5">
        <v>-1.5916669095338968E-3</v>
      </c>
      <c r="F141" s="5">
        <v>-1.012414675362259E-2</v>
      </c>
      <c r="G141" s="5">
        <v>-1.0340772205608942E-3</v>
      </c>
      <c r="H141" s="5">
        <v>-0.11513784589618728</v>
      </c>
      <c r="I141" s="5">
        <v>-7.7803599717324919E-3</v>
      </c>
      <c r="J141" s="5">
        <v>-2.4366292624267719E-2</v>
      </c>
      <c r="K141" s="5">
        <v>-6.9740432896086028E-3</v>
      </c>
      <c r="L141" s="5">
        <v>-5.6463935631188067E-2</v>
      </c>
      <c r="M141" s="5">
        <v>-1.4492770577418554E-2</v>
      </c>
      <c r="N141" s="5">
        <v>-0.83554807835975586</v>
      </c>
      <c r="O141" s="5">
        <v>-2.4235479322722041E-2</v>
      </c>
      <c r="P141" s="5">
        <v>-0.3718585332199717</v>
      </c>
      <c r="Q141" s="5">
        <v>-2.9077713762973727E-2</v>
      </c>
      <c r="R141" s="5">
        <v>-0.17618857049506817</v>
      </c>
      <c r="S141" s="5">
        <v>-8.2450111246548094E-2</v>
      </c>
      <c r="T141" s="5">
        <v>-0.34790413482410798</v>
      </c>
      <c r="U141" s="5">
        <v>3.7878137866941254E-2</v>
      </c>
      <c r="V141" s="5">
        <v>-1.2438148446596773E-2</v>
      </c>
      <c r="W141" s="5">
        <v>-3.2939148783349026E-2</v>
      </c>
      <c r="X141" s="5">
        <v>-4.7311230605279692E-3</v>
      </c>
      <c r="Y141" s="5">
        <v>4.8458857588542417E-2</v>
      </c>
      <c r="Z141" s="5">
        <v>0.32963368491128264</v>
      </c>
      <c r="AA141" s="5">
        <v>0.23659446975767109</v>
      </c>
      <c r="AB141" s="5">
        <v>0.18965878279281878</v>
      </c>
      <c r="AC141" s="5">
        <v>-0.17934569624828689</v>
      </c>
      <c r="AD141" s="5">
        <v>3.0446618524751949</v>
      </c>
      <c r="AE141" s="5">
        <v>0.17020887109259439</v>
      </c>
      <c r="AF141" s="5">
        <v>0.49688223271960597</v>
      </c>
      <c r="AG141" s="5">
        <v>8.0037531859920505E-2</v>
      </c>
      <c r="AH141" s="5">
        <v>0.2836327274030998</v>
      </c>
      <c r="AI141" s="5">
        <v>5.8049091912147674E-2</v>
      </c>
      <c r="AJ141" s="5">
        <v>0.3219604695679138</v>
      </c>
      <c r="AK141" s="5">
        <v>1.4760792102605806</v>
      </c>
      <c r="AL141" s="5">
        <v>0.81729115099346894</v>
      </c>
      <c r="AM141" s="5">
        <v>4.7150865429000571E-2</v>
      </c>
      <c r="AN141" s="5">
        <v>0.38606270850339169</v>
      </c>
      <c r="AO141" s="5">
        <v>3.0720466428738664E-2</v>
      </c>
      <c r="AP141" s="5">
        <v>0.10283688101225434</v>
      </c>
      <c r="AQ141" s="5">
        <v>2.9791893912927393E-2</v>
      </c>
      <c r="AR141" s="5">
        <v>0.22932092201733428</v>
      </c>
      <c r="AS141" s="5"/>
      <c r="AT141" s="5"/>
      <c r="AU141" s="5"/>
      <c r="AV141" s="5"/>
      <c r="AW141" s="5"/>
      <c r="AX141" s="5"/>
      <c r="AY141" s="5"/>
      <c r="AZ141" s="5"/>
      <c r="BA141" s="5"/>
      <c r="BB141" s="5"/>
    </row>
    <row r="142" spans="1:54" x14ac:dyDescent="0.25">
      <c r="A142" s="5">
        <v>15630</v>
      </c>
      <c r="B142" s="5"/>
      <c r="C142" s="5">
        <v>3.105794205060155</v>
      </c>
      <c r="D142" s="5">
        <v>-5.6444903919229909E-3</v>
      </c>
      <c r="E142" s="5">
        <v>-1.5085252581531613E-3</v>
      </c>
      <c r="F142" s="5">
        <v>-9.6153378879880822E-3</v>
      </c>
      <c r="G142" s="5">
        <v>-9.8416404089984215E-4</v>
      </c>
      <c r="H142" s="5">
        <v>-0.10981046343571932</v>
      </c>
      <c r="I142" s="5">
        <v>-7.4359957637691017E-3</v>
      </c>
      <c r="J142" s="5">
        <v>-2.3337022703850782E-2</v>
      </c>
      <c r="K142" s="5">
        <v>-6.6936026923179017E-3</v>
      </c>
      <c r="L142" s="5">
        <v>-5.4308586716792694E-2</v>
      </c>
      <c r="M142" s="5">
        <v>-1.3969266976728368E-2</v>
      </c>
      <c r="N142" s="5">
        <v>-0.80708873977560569</v>
      </c>
      <c r="O142" s="5">
        <v>-2.3460211094395694E-2</v>
      </c>
      <c r="P142" s="5">
        <v>-0.36073754469756281</v>
      </c>
      <c r="Q142" s="5">
        <v>-2.8268970391473618E-2</v>
      </c>
      <c r="R142" s="5">
        <v>-0.17165895871970921</v>
      </c>
      <c r="S142" s="5">
        <v>-8.0504819497707394E-2</v>
      </c>
      <c r="T142" s="5">
        <v>-0.34043564044960872</v>
      </c>
      <c r="U142" s="5">
        <v>3.7145975369614198E-2</v>
      </c>
      <c r="V142" s="5">
        <v>-1.222445584834486E-2</v>
      </c>
      <c r="W142" s="5">
        <v>-3.2444402761120893E-2</v>
      </c>
      <c r="X142" s="5">
        <v>-4.670337261666567E-3</v>
      </c>
      <c r="Y142" s="5">
        <v>4.7942066670807769E-2</v>
      </c>
      <c r="Z142" s="5">
        <v>0.3268419246197366</v>
      </c>
      <c r="AA142" s="5">
        <v>0.23511286216756339</v>
      </c>
      <c r="AB142" s="5">
        <v>0.18889194342563151</v>
      </c>
      <c r="AC142" s="5">
        <v>-0.17902067162377824</v>
      </c>
      <c r="AD142" s="5">
        <v>3.0459735320445507</v>
      </c>
      <c r="AE142" s="5">
        <v>0.17066607349557184</v>
      </c>
      <c r="AF142" s="5">
        <v>0.49934367002437874</v>
      </c>
      <c r="AG142" s="5">
        <v>8.0616510180244239E-2</v>
      </c>
      <c r="AH142" s="5">
        <v>0.28633473980806684</v>
      </c>
      <c r="AI142" s="5">
        <v>5.873591203267764E-2</v>
      </c>
      <c r="AJ142" s="5">
        <v>0.32651612577423605</v>
      </c>
      <c r="AK142" s="5">
        <v>1.5004059380250072</v>
      </c>
      <c r="AL142" s="5">
        <v>0.83267627081793827</v>
      </c>
      <c r="AM142" s="5">
        <v>4.814959244676386E-2</v>
      </c>
      <c r="AN142" s="5">
        <v>0.39515515449719751</v>
      </c>
      <c r="AO142" s="5">
        <v>3.1517210470789883E-2</v>
      </c>
      <c r="AP142" s="5">
        <v>0.10575048571839693</v>
      </c>
      <c r="AQ142" s="5">
        <v>3.0707782566475737E-2</v>
      </c>
      <c r="AR142" s="5">
        <v>0.23692684795377578</v>
      </c>
      <c r="AS142" s="5"/>
      <c r="AT142" s="5"/>
      <c r="AU142" s="5"/>
      <c r="AV142" s="5"/>
      <c r="AW142" s="5"/>
      <c r="AX142" s="5"/>
      <c r="AY142" s="5"/>
      <c r="AZ142" s="5"/>
      <c r="BA142" s="5"/>
      <c r="BB142" s="5"/>
    </row>
    <row r="143" spans="1:54" x14ac:dyDescent="0.25">
      <c r="A143" s="5">
        <v>15620</v>
      </c>
      <c r="B143" s="5"/>
      <c r="C143" s="5">
        <v>3.1717320280134946</v>
      </c>
      <c r="D143" s="5">
        <v>-5.3359323838563415E-3</v>
      </c>
      <c r="E143" s="5">
        <v>-1.4290314785661436E-3</v>
      </c>
      <c r="F143" s="5">
        <v>-9.1276726989746645E-3</v>
      </c>
      <c r="G143" s="5">
        <v>-9.3620721985918976E-4</v>
      </c>
      <c r="H143" s="5">
        <v>-0.10467908153860248</v>
      </c>
      <c r="I143" s="5">
        <v>-7.1034563486622026E-3</v>
      </c>
      <c r="J143" s="5">
        <v>-2.2340514363849619E-2</v>
      </c>
      <c r="K143" s="5">
        <v>-6.4213676669079593E-3</v>
      </c>
      <c r="L143" s="5">
        <v>-5.221060924908464E-2</v>
      </c>
      <c r="M143" s="5">
        <v>-1.3458272397096785E-2</v>
      </c>
      <c r="N143" s="5">
        <v>-0.77922920610722146</v>
      </c>
      <c r="O143" s="5">
        <v>-2.2699009325447418E-2</v>
      </c>
      <c r="P143" s="5">
        <v>-0.34978422645172891</v>
      </c>
      <c r="Q143" s="5">
        <v>-2.7469806923182717E-2</v>
      </c>
      <c r="R143" s="5">
        <v>-0.16716744266778391</v>
      </c>
      <c r="S143" s="5">
        <v>-7.8568706104438946E-2</v>
      </c>
      <c r="T143" s="5">
        <v>-0.33297232679939037</v>
      </c>
      <c r="U143" s="5">
        <v>3.6411050540486087E-2</v>
      </c>
      <c r="V143" s="5">
        <v>-1.2008872735579447E-2</v>
      </c>
      <c r="W143" s="5">
        <v>-3.1942338816271544E-2</v>
      </c>
      <c r="X143" s="5">
        <v>-4.6082111535180256E-3</v>
      </c>
      <c r="Y143" s="5">
        <v>4.7409030443715798E-2</v>
      </c>
      <c r="Z143" s="5">
        <v>0.32392561442066359</v>
      </c>
      <c r="AA143" s="5">
        <v>0.23353402473035856</v>
      </c>
      <c r="AB143" s="5">
        <v>0.18804271238480086</v>
      </c>
      <c r="AC143" s="5">
        <v>-0.17861528583704336</v>
      </c>
      <c r="AD143" s="5">
        <v>3.0459097182199599</v>
      </c>
      <c r="AE143" s="5">
        <v>0.17104747605967244</v>
      </c>
      <c r="AF143" s="5">
        <v>0.50159214384240713</v>
      </c>
      <c r="AG143" s="5">
        <v>8.1163361543858378E-2</v>
      </c>
      <c r="AH143" s="5">
        <v>0.28893363487352686</v>
      </c>
      <c r="AI143" s="5">
        <v>5.9404452113825112E-2</v>
      </c>
      <c r="AJ143" s="5">
        <v>0.33098959772583925</v>
      </c>
      <c r="AK143" s="5">
        <v>1.5244604114388445</v>
      </c>
      <c r="AL143" s="5">
        <v>0.84797780700446135</v>
      </c>
      <c r="AM143" s="5">
        <v>4.9147916379334806E-2</v>
      </c>
      <c r="AN143" s="5">
        <v>0.40428501283473811</v>
      </c>
      <c r="AO143" s="5">
        <v>3.232053772162647E-2</v>
      </c>
      <c r="AP143" s="5">
        <v>0.10869944658881762</v>
      </c>
      <c r="AQ143" s="5">
        <v>3.163813969556404E-2</v>
      </c>
      <c r="AR143" s="5">
        <v>0.24467954573155373</v>
      </c>
      <c r="AS143" s="5"/>
      <c r="AT143" s="5"/>
      <c r="AU143" s="5"/>
      <c r="AV143" s="5"/>
      <c r="AW143" s="5"/>
      <c r="AX143" s="5"/>
      <c r="AY143" s="5"/>
      <c r="AZ143" s="5"/>
      <c r="BA143" s="5"/>
      <c r="BB143" s="5"/>
    </row>
    <row r="144" spans="1:54" x14ac:dyDescent="0.25">
      <c r="A144" s="5">
        <v>15610</v>
      </c>
      <c r="B144" s="5"/>
      <c r="C144" s="5">
        <v>3.2359033110484567</v>
      </c>
      <c r="D144" s="5">
        <v>-5.0417781607378868E-3</v>
      </c>
      <c r="E144" s="5">
        <v>-1.3530673641479155E-3</v>
      </c>
      <c r="F144" s="5">
        <v>-8.6605318245685202E-3</v>
      </c>
      <c r="G144" s="5">
        <v>-8.9015586152769804E-4</v>
      </c>
      <c r="H144" s="5">
        <v>-9.9739283295209771E-2</v>
      </c>
      <c r="I144" s="5">
        <v>-6.7825193995253762E-3</v>
      </c>
      <c r="J144" s="5">
        <v>-2.1376284498283035E-2</v>
      </c>
      <c r="K144" s="5">
        <v>-6.1572539483804641E-3</v>
      </c>
      <c r="L144" s="5">
        <v>-5.0169703509496455E-2</v>
      </c>
      <c r="M144" s="5">
        <v>-1.2959794560957694E-2</v>
      </c>
      <c r="N144" s="5">
        <v>-0.7519740542877742</v>
      </c>
      <c r="O144" s="5">
        <v>-2.195210583900422E-2</v>
      </c>
      <c r="P144" s="5">
        <v>-0.33900335172016505</v>
      </c>
      <c r="Q144" s="5">
        <v>-2.6680669167804753E-2</v>
      </c>
      <c r="R144" s="5">
        <v>-0.16271703431503876</v>
      </c>
      <c r="S144" s="5">
        <v>-7.6643269310732884E-2</v>
      </c>
      <c r="T144" s="5">
        <v>-0.32552066735134128</v>
      </c>
      <c r="U144" s="5">
        <v>3.5674062226326915E-2</v>
      </c>
      <c r="V144" s="5">
        <v>-1.1791619880884136E-2</v>
      </c>
      <c r="W144" s="5">
        <v>-3.1433502349158836E-2</v>
      </c>
      <c r="X144" s="5">
        <v>-4.5448153606476617E-3</v>
      </c>
      <c r="Y144" s="5">
        <v>4.6860374715495742E-2</v>
      </c>
      <c r="Z144" s="5">
        <v>0.32088824001367311</v>
      </c>
      <c r="AA144" s="5">
        <v>0.23185984246239358</v>
      </c>
      <c r="AB144" s="5">
        <v>0.18711206709165368</v>
      </c>
      <c r="AC144" s="5">
        <v>-0.17812993277998981</v>
      </c>
      <c r="AD144" s="5">
        <v>3.044467854753246</v>
      </c>
      <c r="AE144" s="5">
        <v>0.17135241722145148</v>
      </c>
      <c r="AF144" s="5">
        <v>0.50362423768283249</v>
      </c>
      <c r="AG144" s="5">
        <v>8.1677306777847791E-2</v>
      </c>
      <c r="AH144" s="5">
        <v>0.2914258982781141</v>
      </c>
      <c r="AI144" s="5">
        <v>6.0053855046864404E-2</v>
      </c>
      <c r="AJ144" s="5">
        <v>0.33537548272727746</v>
      </c>
      <c r="AK144" s="5">
        <v>1.5482155371364223</v>
      </c>
      <c r="AL144" s="5">
        <v>0.86317990080603235</v>
      </c>
      <c r="AM144" s="5">
        <v>5.0144901709232116E-2</v>
      </c>
      <c r="AN144" s="5">
        <v>0.41344472597142862</v>
      </c>
      <c r="AO144" s="5">
        <v>3.3129879346160122E-2</v>
      </c>
      <c r="AP144" s="5">
        <v>0.11168205992372149</v>
      </c>
      <c r="AQ144" s="5">
        <v>3.2582559267720843E-2</v>
      </c>
      <c r="AR144" s="5">
        <v>0.25257681372439589</v>
      </c>
      <c r="AS144" s="5"/>
      <c r="AT144" s="5"/>
      <c r="AU144" s="5"/>
      <c r="AV144" s="5"/>
      <c r="AW144" s="5"/>
      <c r="AX144" s="5"/>
      <c r="AY144" s="5"/>
      <c r="AZ144" s="5"/>
      <c r="BA144" s="5"/>
      <c r="BB144" s="5"/>
    </row>
    <row r="145" spans="1:54" x14ac:dyDescent="0.25">
      <c r="A145" s="5">
        <v>15600</v>
      </c>
      <c r="B145" s="5"/>
      <c r="C145" s="5">
        <v>3.2982691776046318</v>
      </c>
      <c r="D145" s="5">
        <v>-4.7615087360994793E-3</v>
      </c>
      <c r="E145" s="5">
        <v>-1.2805161484472551E-3</v>
      </c>
      <c r="F145" s="5">
        <v>-8.2132995684932701E-3</v>
      </c>
      <c r="G145" s="5">
        <v>-8.4595898412512976E-4</v>
      </c>
      <c r="H145" s="5">
        <v>-9.498660130846151E-2</v>
      </c>
      <c r="I145" s="5">
        <v>-6.4729570488152883E-3</v>
      </c>
      <c r="J145" s="5">
        <v>-2.0443827787310399E-2</v>
      </c>
      <c r="K145" s="5">
        <v>-5.90116998630836E-3</v>
      </c>
      <c r="L145" s="5">
        <v>-4.8185506624795399E-2</v>
      </c>
      <c r="M145" s="5">
        <v>-1.2473824662709326E-2</v>
      </c>
      <c r="N145" s="5">
        <v>-0.72532692752280048</v>
      </c>
      <c r="O145" s="5">
        <v>-2.1219706852388172E-2</v>
      </c>
      <c r="P145" s="5">
        <v>-0.3283993352075526</v>
      </c>
      <c r="Q145" s="5">
        <v>-2.5901978313534829E-2</v>
      </c>
      <c r="R145" s="5">
        <v>-0.15831062047073169</v>
      </c>
      <c r="S145" s="5">
        <v>-7.4729961106022563E-2</v>
      </c>
      <c r="T145" s="5">
        <v>-0.31808699500803306</v>
      </c>
      <c r="U145" s="5">
        <v>3.4935700000022954E-2</v>
      </c>
      <c r="V145" s="5">
        <v>-1.1572916959650332E-2</v>
      </c>
      <c r="W145" s="5">
        <v>-3.0918440778224199E-2</v>
      </c>
      <c r="X145" s="5">
        <v>-4.4802214512255035E-3</v>
      </c>
      <c r="Y145" s="5">
        <v>4.6296740926080306E-2</v>
      </c>
      <c r="Z145" s="5">
        <v>0.31773342796464765</v>
      </c>
      <c r="AA145" s="5">
        <v>0.2300923212521285</v>
      </c>
      <c r="AB145" s="5">
        <v>0.18610109323016327</v>
      </c>
      <c r="AC145" s="5">
        <v>-0.17756511490624191</v>
      </c>
      <c r="AD145" s="5">
        <v>3.0416472519215132</v>
      </c>
      <c r="AE145" s="5">
        <v>0.17158033639817127</v>
      </c>
      <c r="AF145" s="5">
        <v>0.50543680629019083</v>
      </c>
      <c r="AG145" s="5">
        <v>8.2157604436028625E-2</v>
      </c>
      <c r="AH145" s="5">
        <v>0.29380812090988068</v>
      </c>
      <c r="AI145" s="5">
        <v>6.068327803230987E-2</v>
      </c>
      <c r="AJ145" s="5">
        <v>0.33966841051376928</v>
      </c>
      <c r="AK145" s="5">
        <v>1.5716441288675926</v>
      </c>
      <c r="AL145" s="5">
        <v>0.87826649718876193</v>
      </c>
      <c r="AM145" s="5">
        <v>5.1139592841224643E-2</v>
      </c>
      <c r="AN145" s="5">
        <v>0.42262649940493835</v>
      </c>
      <c r="AO145" s="5">
        <v>3.3944642025795051E-2</v>
      </c>
      <c r="AP145" s="5">
        <v>0.11469652254787829</v>
      </c>
      <c r="AQ145" s="5">
        <v>3.3540602014120686E-2</v>
      </c>
      <c r="AR145" s="5">
        <v>0.26061616787601632</v>
      </c>
      <c r="AS145" s="5"/>
      <c r="AT145" s="5"/>
      <c r="AU145" s="5"/>
      <c r="AV145" s="5"/>
      <c r="AW145" s="5"/>
      <c r="AX145" s="5"/>
      <c r="AY145" s="5"/>
      <c r="AZ145" s="5"/>
      <c r="BA145" s="5"/>
      <c r="BB145" s="5"/>
    </row>
    <row r="146" spans="1:54" x14ac:dyDescent="0.25">
      <c r="A146" s="5">
        <v>15590</v>
      </c>
      <c r="B146" s="5"/>
      <c r="C146" s="5">
        <v>3.3587925446442433</v>
      </c>
      <c r="D146" s="5">
        <v>-4.4946147957115445E-3</v>
      </c>
      <c r="E146" s="5">
        <v>-1.2112626323129978E-3</v>
      </c>
      <c r="F146" s="5">
        <v>-7.7853647749938958E-3</v>
      </c>
      <c r="G146" s="5">
        <v>-8.0356561099660347E-4</v>
      </c>
      <c r="H146" s="5">
        <v>-9.041652754191272E-2</v>
      </c>
      <c r="I146" s="5">
        <v>-6.1745365095548467E-3</v>
      </c>
      <c r="J146" s="5">
        <v>-1.954261844412053E-2</v>
      </c>
      <c r="K146" s="5">
        <v>-5.6530173756334035E-3</v>
      </c>
      <c r="L146" s="5">
        <v>-4.6257595430407784E-2</v>
      </c>
      <c r="M146" s="5">
        <v>-1.200033793499926E-2</v>
      </c>
      <c r="N146" s="5">
        <v>-0.69929055815012298</v>
      </c>
      <c r="O146" s="5">
        <v>-2.0501993364916198E-2</v>
      </c>
      <c r="P146" s="5">
        <v>-0.31797623508266154</v>
      </c>
      <c r="Q146" s="5">
        <v>-2.5134130804200981E-2</v>
      </c>
      <c r="R146" s="5">
        <v>-0.15395096056833862</v>
      </c>
      <c r="S146" s="5">
        <v>-7.2830185626870256E-2</v>
      </c>
      <c r="T146" s="5">
        <v>-0.31067749352641749</v>
      </c>
      <c r="U146" s="5">
        <v>3.419664309191197E-2</v>
      </c>
      <c r="V146" s="5">
        <v>-1.1352982175641419E-2</v>
      </c>
      <c r="W146" s="5">
        <v>-3.03977025406858E-2</v>
      </c>
      <c r="X146" s="5">
        <v>-4.4145017998417722E-3</v>
      </c>
      <c r="Y146" s="5">
        <v>4.5718784877301195E-2</v>
      </c>
      <c r="Z146" s="5">
        <v>0.3144649384118291</v>
      </c>
      <c r="AA146" s="5">
        <v>0.22823358384496423</v>
      </c>
      <c r="AB146" s="5">
        <v>0.18501098266626598</v>
      </c>
      <c r="AC146" s="5">
        <v>-0.17692144244351218</v>
      </c>
      <c r="AD146" s="5">
        <v>3.0374490940750851</v>
      </c>
      <c r="AE146" s="5">
        <v>0.17173077557716848</v>
      </c>
      <c r="AF146" s="5">
        <v>0.50702698353001385</v>
      </c>
      <c r="AG146" s="5">
        <v>8.2603552540463435E-2</v>
      </c>
      <c r="AH146" s="5">
        <v>0.29607700643644463</v>
      </c>
      <c r="AI146" s="5">
        <v>6.1291894342440555E-2</v>
      </c>
      <c r="AJ146" s="5">
        <v>0.3438630537138635</v>
      </c>
      <c r="AK146" s="5">
        <v>1.5947189559762385</v>
      </c>
      <c r="AL146" s="5">
        <v>0.89322137032475069</v>
      </c>
      <c r="AM146" s="5">
        <v>5.2131015393680549E-2</v>
      </c>
      <c r="AN146" s="5">
        <v>0.43182230991253467</v>
      </c>
      <c r="AO146" s="5">
        <v>3.4764208358505848E-2</v>
      </c>
      <c r="AP146" s="5">
        <v>0.11774093206984518</v>
      </c>
      <c r="AQ146" s="5">
        <v>3.4511795131906053E-2</v>
      </c>
      <c r="AR146" s="5">
        <v>0.26879483614712518</v>
      </c>
      <c r="AS146" s="5"/>
      <c r="AT146" s="5"/>
      <c r="AU146" s="5"/>
      <c r="AV146" s="5"/>
      <c r="AW146" s="5"/>
      <c r="AX146" s="5"/>
      <c r="AY146" s="5"/>
      <c r="AZ146" s="5"/>
      <c r="BA146" s="5"/>
      <c r="BB146" s="5"/>
    </row>
    <row r="147" spans="1:54" x14ac:dyDescent="0.25">
      <c r="A147" s="5">
        <v>15580</v>
      </c>
      <c r="B147" s="5"/>
      <c r="C147" s="5">
        <v>3.4174381569313512</v>
      </c>
      <c r="D147" s="5">
        <v>-4.2405970590318311E-3</v>
      </c>
      <c r="E147" s="5">
        <v>-1.1451933014781453E-3</v>
      </c>
      <c r="F147" s="5">
        <v>-7.3761216529549135E-3</v>
      </c>
      <c r="G147" s="5">
        <v>-7.6292485751464361E-4</v>
      </c>
      <c r="H147" s="5">
        <v>-8.6024522833015288E-2</v>
      </c>
      <c r="I147" s="5">
        <v>-5.8870206817650721E-3</v>
      </c>
      <c r="J147" s="5">
        <v>-1.8672111938138728E-2</v>
      </c>
      <c r="K147" s="5">
        <v>-5.4126912864343448E-3</v>
      </c>
      <c r="L147" s="5">
        <v>-4.4385489364921246E-2</v>
      </c>
      <c r="M147" s="5">
        <v>-1.1539294231176115E-2</v>
      </c>
      <c r="N147" s="5">
        <v>-0.6738667917833826</v>
      </c>
      <c r="O147" s="5">
        <v>-1.9799121589680443E-2</v>
      </c>
      <c r="P147" s="5">
        <v>-0.30773775570274664</v>
      </c>
      <c r="Q147" s="5">
        <v>-2.4377498273665775E-2</v>
      </c>
      <c r="R147" s="5">
        <v>-0.1496406847853666</v>
      </c>
      <c r="S147" s="5">
        <v>-7.0945297696201698E-2</v>
      </c>
      <c r="T147" s="5">
        <v>-0.30329818943071529</v>
      </c>
      <c r="U147" s="5">
        <v>3.3457559360883189E-2</v>
      </c>
      <c r="V147" s="5">
        <v>-1.1132031894919073E-2</v>
      </c>
      <c r="W147" s="5">
        <v>-2.9871836102376814E-2</v>
      </c>
      <c r="X147" s="5">
        <v>-4.3477294497880729E-3</v>
      </c>
      <c r="Y147" s="5">
        <v>4.5127175439853763E-2</v>
      </c>
      <c r="Z147" s="5">
        <v>0.31108665750713194</v>
      </c>
      <c r="AA147" s="5">
        <v>0.22628586557535738</v>
      </c>
      <c r="AB147" s="5">
        <v>0.1838430311281683</v>
      </c>
      <c r="AC147" s="5">
        <v>-0.17619963236043817</v>
      </c>
      <c r="AD147" s="5">
        <v>3.0318764429607947</v>
      </c>
      <c r="AE147" s="5">
        <v>0.17180338068180726</v>
      </c>
      <c r="AF147" s="5">
        <v>0.50839218970540967</v>
      </c>
      <c r="AG147" s="5">
        <v>8.3014490251684225E-2</v>
      </c>
      <c r="AH147" s="5">
        <v>0.29822937871657274</v>
      </c>
      <c r="AI147" s="5">
        <v>6.1878895074277983E-2</v>
      </c>
      <c r="AJ147" s="5">
        <v>0.34795413840044442</v>
      </c>
      <c r="AK147" s="5">
        <v>1.6174127929631847</v>
      </c>
      <c r="AL147" s="5">
        <v>0.90802815005773019</v>
      </c>
      <c r="AM147" s="5">
        <v>5.3118177565901058E-2</v>
      </c>
      <c r="AN147" s="5">
        <v>0.44102391454772005</v>
      </c>
      <c r="AO147" s="5">
        <v>3.5587937327200253E-2</v>
      </c>
      <c r="AP147" s="5">
        <v>0.12081328738244171</v>
      </c>
      <c r="AQ147" s="5">
        <v>3.5495632055161534E-2</v>
      </c>
      <c r="AR147" s="5">
        <v>0.27710975343668909</v>
      </c>
      <c r="AS147" s="5"/>
      <c r="AT147" s="5"/>
      <c r="AU147" s="5"/>
      <c r="AV147" s="5"/>
      <c r="AW147" s="5"/>
      <c r="AX147" s="5"/>
      <c r="AY147" s="5"/>
      <c r="AZ147" s="5"/>
      <c r="BA147" s="5"/>
      <c r="BB147" s="5"/>
    </row>
    <row r="148" spans="1:54" x14ac:dyDescent="0.25">
      <c r="A148" s="5">
        <v>15570</v>
      </c>
      <c r="B148" s="5"/>
      <c r="C148" s="5">
        <v>3.4741726189953561</v>
      </c>
      <c r="D148" s="5">
        <v>-3.9989666008178161E-3</v>
      </c>
      <c r="E148" s="5">
        <v>-1.0821964347608331E-3</v>
      </c>
      <c r="F148" s="5">
        <v>-6.9849705495797342E-3</v>
      </c>
      <c r="G148" s="5">
        <v>-7.2398601384656455E-4</v>
      </c>
      <c r="H148" s="5">
        <v>-8.1806026061177331E-2</v>
      </c>
      <c r="I148" s="5">
        <v>-5.6101687431353974E-3</v>
      </c>
      <c r="J148" s="5">
        <v>-1.7831746690997644E-2</v>
      </c>
      <c r="K148" s="5">
        <v>-5.1800808915871323E-3</v>
      </c>
      <c r="L148" s="5">
        <v>-4.2568653387172355E-2</v>
      </c>
      <c r="M148" s="5">
        <v>-1.1090638621869793E-2</v>
      </c>
      <c r="N148" s="5">
        <v>-0.64905661263771219</v>
      </c>
      <c r="O148" s="5">
        <v>-1.911122342695502E-2</v>
      </c>
      <c r="P148" s="5">
        <v>-0.29768725103940025</v>
      </c>
      <c r="Q148" s="5">
        <v>-2.3632427536308419E-2</v>
      </c>
      <c r="R148" s="5">
        <v>-0.14538229249017981</v>
      </c>
      <c r="S148" s="5">
        <v>-6.9076601501306317E-2</v>
      </c>
      <c r="T148" s="5">
        <v>-0.29595494442168668</v>
      </c>
      <c r="U148" s="5">
        <v>3.2719104307382799E-2</v>
      </c>
      <c r="V148" s="5">
        <v>-1.0910280289000648E-2</v>
      </c>
      <c r="W148" s="5">
        <v>-2.9341388979282523E-2</v>
      </c>
      <c r="X148" s="5">
        <v>-4.2799779751786209E-3</v>
      </c>
      <c r="Y148" s="5">
        <v>4.4522593240658194E-2</v>
      </c>
      <c r="Z148" s="5">
        <v>0.30760258961417458</v>
      </c>
      <c r="AA148" s="5">
        <v>0.22425150985825965</v>
      </c>
      <c r="AB148" s="5">
        <v>0.18259863565385523</v>
      </c>
      <c r="AC148" s="5">
        <v>-0.17540050709006166</v>
      </c>
      <c r="AD148" s="5">
        <v>3.0249342367910801</v>
      </c>
      <c r="AE148" s="5">
        <v>0.17179790270868989</v>
      </c>
      <c r="AF148" s="5">
        <v>0.50953013827920646</v>
      </c>
      <c r="AG148" s="5">
        <v>8.3389799462197878E-2</v>
      </c>
      <c r="AH148" s="5">
        <v>0.30026218903052959</v>
      </c>
      <c r="AI148" s="5">
        <v>6.2443490888010808E-2</v>
      </c>
      <c r="AJ148" s="5">
        <v>0.35193645470242563</v>
      </c>
      <c r="AK148" s="5">
        <v>1.6396984700184867</v>
      </c>
      <c r="AL148" s="5">
        <v>0.92267034929038583</v>
      </c>
      <c r="AM148" s="5">
        <v>5.4100071579567588E-2</v>
      </c>
      <c r="AN148" s="5">
        <v>0.45022286039226322</v>
      </c>
      <c r="AO148" s="5">
        <v>3.641516483713185E-2</v>
      </c>
      <c r="AP148" s="5">
        <v>0.12391148941101218</v>
      </c>
      <c r="AQ148" s="5">
        <v>3.6491572297608993E-2</v>
      </c>
      <c r="AR148" s="5">
        <v>0.28555755700980201</v>
      </c>
      <c r="AS148" s="5"/>
      <c r="AT148" s="5"/>
      <c r="AU148" s="5"/>
      <c r="AV148" s="5"/>
      <c r="AW148" s="5"/>
      <c r="AX148" s="5"/>
      <c r="AY148" s="5"/>
      <c r="AZ148" s="5"/>
      <c r="BA148" s="5"/>
      <c r="BB148" s="5"/>
    </row>
    <row r="149" spans="1:54" x14ac:dyDescent="0.25">
      <c r="A149" s="5">
        <v>15560</v>
      </c>
      <c r="B149" s="5"/>
      <c r="C149" s="5">
        <v>3.5289644247483389</v>
      </c>
      <c r="D149" s="5">
        <v>-3.7692451340973392E-3</v>
      </c>
      <c r="E149" s="5">
        <v>-1.0221622030616867E-3</v>
      </c>
      <c r="F149" s="5">
        <v>-6.6113186740016702E-3</v>
      </c>
      <c r="G149" s="5">
        <v>-6.8669862355908232E-4</v>
      </c>
      <c r="H149" s="5">
        <v>-7.7756462961708656E-2</v>
      </c>
      <c r="I149" s="5">
        <v>-5.3437367230454932E-3</v>
      </c>
      <c r="J149" s="5">
        <v>-1.702094574192883E-2</v>
      </c>
      <c r="K149" s="5">
        <v>-4.9550697912845755E-3</v>
      </c>
      <c r="L149" s="5">
        <v>-4.0806500907554222E-2</v>
      </c>
      <c r="M149" s="5">
        <v>-1.0654302003688347E-2</v>
      </c>
      <c r="N149" s="5">
        <v>-0.62486016993544324</v>
      </c>
      <c r="O149" s="5">
        <v>-1.8438406976811407E-2</v>
      </c>
      <c r="P149" s="5">
        <v>-0.28782772877850926</v>
      </c>
      <c r="Q149" s="5">
        <v>-2.2899240632267441E-2</v>
      </c>
      <c r="R149" s="5">
        <v>-0.14117815101277498</v>
      </c>
      <c r="S149" s="5">
        <v>-6.7225349411358076E-2</v>
      </c>
      <c r="T149" s="5">
        <v>-0.28865344829366146</v>
      </c>
      <c r="U149" s="5">
        <v>3.198192013030822E-2</v>
      </c>
      <c r="V149" s="5">
        <v>-1.0687938988078592E-2</v>
      </c>
      <c r="W149" s="5">
        <v>-2.8806906773268276E-2</v>
      </c>
      <c r="X149" s="5">
        <v>-4.2113213432832704E-3</v>
      </c>
      <c r="Y149" s="5">
        <v>4.3905729334285777E-2</v>
      </c>
      <c r="Z149" s="5">
        <v>0.30401684928520695</v>
      </c>
      <c r="AA149" s="5">
        <v>0.22213296345265995</v>
      </c>
      <c r="AB149" s="5">
        <v>0.18127929181275618</v>
      </c>
      <c r="AC149" s="5">
        <v>-0.17452499301290356</v>
      </c>
      <c r="AD149" s="5">
        <v>3.0166292850427117</v>
      </c>
      <c r="AE149" s="5">
        <v>0.17171419863148751</v>
      </c>
      <c r="AF149" s="5">
        <v>0.51043884197788203</v>
      </c>
      <c r="AG149" s="5">
        <v>8.3728906308023335E-2</v>
      </c>
      <c r="AH149" s="5">
        <v>0.30217252310679127</v>
      </c>
      <c r="AI149" s="5">
        <v>6.2984913725821975E-2</v>
      </c>
      <c r="AJ149" s="5">
        <v>0.3558048674488018</v>
      </c>
      <c r="AK149" s="5">
        <v>1.6615489244024189</v>
      </c>
      <c r="AL149" s="5">
        <v>0.93713139223804676</v>
      </c>
      <c r="AM149" s="5">
        <v>5.5075675192147858E-2</v>
      </c>
      <c r="AN149" s="5">
        <v>0.45941049505720633</v>
      </c>
      <c r="AO149" s="5">
        <v>3.7245204322923955E-2</v>
      </c>
      <c r="AP149" s="5">
        <v>0.12703334211541761</v>
      </c>
      <c r="AQ149" s="5">
        <v>3.7499041369977809E-2</v>
      </c>
      <c r="AR149" s="5">
        <v>0.29413458246409097</v>
      </c>
      <c r="AS149" s="5"/>
      <c r="AT149" s="5"/>
      <c r="AU149" s="5"/>
      <c r="AV149" s="5"/>
      <c r="AW149" s="5"/>
      <c r="AX149" s="5"/>
      <c r="AY149" s="5"/>
      <c r="AZ149" s="5"/>
      <c r="BA149" s="5"/>
      <c r="BB149" s="5"/>
    </row>
    <row r="150" spans="1:54" x14ac:dyDescent="0.25">
      <c r="A150" s="5">
        <v>15550</v>
      </c>
      <c r="B150" s="5"/>
      <c r="C150" s="5">
        <v>3.5817839847285233</v>
      </c>
      <c r="D150" s="5">
        <v>-3.5509652557491776E-3</v>
      </c>
      <c r="E150" s="5">
        <v>-9.6498275935603343E-4</v>
      </c>
      <c r="F150" s="5">
        <v>-6.2545807713267707E-3</v>
      </c>
      <c r="G150" s="5">
        <v>-6.5101255804550474E-4</v>
      </c>
      <c r="H150" s="5">
        <v>-7.3871254578182041E-2</v>
      </c>
      <c r="I150" s="5">
        <v>-5.0874780591387168E-3</v>
      </c>
      <c r="J150" s="5">
        <v>-1.6239118379453004E-2</v>
      </c>
      <c r="K150" s="5">
        <v>-4.7375364334277369E-3</v>
      </c>
      <c r="L150" s="5">
        <v>-3.9098396725408907E-2</v>
      </c>
      <c r="M150" s="5">
        <v>-1.0230201718040944E-2</v>
      </c>
      <c r="N150" s="5">
        <v>-0.60127680528944694</v>
      </c>
      <c r="O150" s="5">
        <v>-1.7780757088471898E-2</v>
      </c>
      <c r="P150" s="5">
        <v>-0.27816185506559188</v>
      </c>
      <c r="Q150" s="5">
        <v>-2.2178234925980887E-2</v>
      </c>
      <c r="R150" s="5">
        <v>-0.13703049473551224</v>
      </c>
      <c r="S150" s="5">
        <v>-6.5392740934766297E-2</v>
      </c>
      <c r="T150" s="5">
        <v>-0.2813992123690201</v>
      </c>
      <c r="U150" s="5">
        <v>3.1246634829605158E-2</v>
      </c>
      <c r="V150" s="5">
        <v>-1.0465216745090329E-2</v>
      </c>
      <c r="W150" s="5">
        <v>-2.8268932224416409E-2</v>
      </c>
      <c r="X150" s="5">
        <v>-4.141833777440501E-3</v>
      </c>
      <c r="Y150" s="5">
        <v>4.327728386214693E-2</v>
      </c>
      <c r="Z150" s="5">
        <v>0.30033365303972953</v>
      </c>
      <c r="AA150" s="5">
        <v>0.21993277151069282</v>
      </c>
      <c r="AB150" s="5">
        <v>0.17988659070924587</v>
      </c>
      <c r="AC150" s="5">
        <v>-0.17357411870336489</v>
      </c>
      <c r="AD150" s="5">
        <v>3.0069702589825309</v>
      </c>
      <c r="AE150" s="5">
        <v>0.17155223206746412</v>
      </c>
      <c r="AF150" s="5">
        <v>0.51111661825526167</v>
      </c>
      <c r="AG150" s="5">
        <v>8.4031282593213977E-2</v>
      </c>
      <c r="AH150" s="5">
        <v>0.30395760792304055</v>
      </c>
      <c r="AI150" s="5">
        <v>6.3502418506059755E-2</v>
      </c>
      <c r="AJ150" s="5">
        <v>0.35955432681607807</v>
      </c>
      <c r="AK150" s="5">
        <v>1.6829372525490105</v>
      </c>
      <c r="AL150" s="5">
        <v>0.95139464348929936</v>
      </c>
      <c r="AM150" s="5">
        <v>5.6043953279807289E-2</v>
      </c>
      <c r="AN150" s="5">
        <v>0.46857797792368555</v>
      </c>
      <c r="AO150" s="5">
        <v>3.8077347425562451E-2</v>
      </c>
      <c r="AP150" s="5">
        <v>0.13017655375104345</v>
      </c>
      <c r="AQ150" s="5">
        <v>3.8517430774856629E-2</v>
      </c>
      <c r="AR150" s="5">
        <v>0.30283686026594425</v>
      </c>
      <c r="AS150" s="5"/>
      <c r="AT150" s="5"/>
      <c r="AU150" s="5"/>
      <c r="AV150" s="5"/>
      <c r="AW150" s="5"/>
      <c r="AX150" s="5"/>
      <c r="AY150" s="5"/>
      <c r="AZ150" s="5"/>
      <c r="BA150" s="5"/>
      <c r="BB150" s="5"/>
    </row>
    <row r="151" spans="1:54" x14ac:dyDescent="0.25">
      <c r="A151" s="5">
        <v>15540</v>
      </c>
      <c r="B151" s="5"/>
      <c r="C151" s="5">
        <v>3.6326036509452884</v>
      </c>
      <c r="D151" s="5">
        <v>-3.3436706559928316E-3</v>
      </c>
      <c r="E151" s="5">
        <v>-9.1055231989675776E-4</v>
      </c>
      <c r="F151" s="5">
        <v>-5.9141797477359906E-3</v>
      </c>
      <c r="G151" s="5">
        <v>-6.1687808677448502E-4</v>
      </c>
      <c r="H151" s="5">
        <v>-7.0145825347145502E-2</v>
      </c>
      <c r="I151" s="5">
        <v>-4.8411441357317786E-3</v>
      </c>
      <c r="J151" s="5">
        <v>-1.5485661736467754E-2</v>
      </c>
      <c r="K151" s="5">
        <v>-4.5273545289509862E-3</v>
      </c>
      <c r="L151" s="5">
        <v>-3.7443659964628465E-2</v>
      </c>
      <c r="M151" s="5">
        <v>-9.8182421781347097E-3</v>
      </c>
      <c r="N151" s="5">
        <v>-0.5783050809618151</v>
      </c>
      <c r="O151" s="5">
        <v>-1.7138335943885672E-2</v>
      </c>
      <c r="P151" s="5">
        <v>-0.26869195986654998</v>
      </c>
      <c r="Q151" s="5">
        <v>-2.1469683256434866E-2</v>
      </c>
      <c r="R151" s="5">
        <v>-0.13294142449889984</v>
      </c>
      <c r="S151" s="5">
        <v>-6.357992181623677E-2</v>
      </c>
      <c r="T151" s="5">
        <v>-0.27419756345795016</v>
      </c>
      <c r="U151" s="5">
        <v>3.0513861356210991E-2</v>
      </c>
      <c r="V151" s="5">
        <v>-1.024231911138287E-2</v>
      </c>
      <c r="W151" s="5">
        <v>-2.7728004282317004E-2</v>
      </c>
      <c r="X151" s="5">
        <v>-4.0715896209133516E-3</v>
      </c>
      <c r="Y151" s="5">
        <v>4.2637964703150386E-2</v>
      </c>
      <c r="Z151" s="5">
        <v>0.29655731096812643</v>
      </c>
      <c r="AA151" s="5">
        <v>0.21765357242644728</v>
      </c>
      <c r="AB151" s="5">
        <v>0.17842221577634904</v>
      </c>
      <c r="AC151" s="5">
        <v>-0.17254901294394109</v>
      </c>
      <c r="AD151" s="5">
        <v>2.9959676779311999</v>
      </c>
      <c r="AE151" s="5">
        <v>0.1713120737034991</v>
      </c>
      <c r="AF151" s="5">
        <v>0.51156209409581155</v>
      </c>
      <c r="AG151" s="5">
        <v>8.429644712253602E-2</v>
      </c>
      <c r="AH151" s="5">
        <v>0.30561481825978243</v>
      </c>
      <c r="AI151" s="5">
        <v>6.3995284787681961E-2</v>
      </c>
      <c r="AJ151" s="5">
        <v>0.36317987894951848</v>
      </c>
      <c r="AK151" s="5">
        <v>1.7038367627612494</v>
      </c>
      <c r="AL151" s="5">
        <v>0.96544343781005415</v>
      </c>
      <c r="AM151" s="5">
        <v>5.7003859487080519E-2</v>
      </c>
      <c r="AN151" s="5">
        <v>0.47771629211182687</v>
      </c>
      <c r="AO151" s="5">
        <v>3.8910864739488432E-2</v>
      </c>
      <c r="AP151" s="5">
        <v>0.13333873839346072</v>
      </c>
      <c r="AQ151" s="5">
        <v>3.9546098081677167E-2</v>
      </c>
      <c r="AR151" s="5">
        <v>0.31166011288721035</v>
      </c>
      <c r="AS151" s="5"/>
      <c r="AT151" s="5"/>
      <c r="AU151" s="5"/>
      <c r="AV151" s="5"/>
      <c r="AW151" s="5"/>
      <c r="AX151" s="5"/>
      <c r="AY151" s="5"/>
      <c r="AZ151" s="5"/>
      <c r="BA151" s="5"/>
      <c r="BB151" s="5"/>
    </row>
    <row r="152" spans="1:54" x14ac:dyDescent="0.25">
      <c r="A152" s="5">
        <v>15530</v>
      </c>
      <c r="B152" s="5"/>
      <c r="C152" s="5">
        <v>3.6813977393038395</v>
      </c>
      <c r="D152" s="5">
        <v>-3.1469162931285063E-3</v>
      </c>
      <c r="E152" s="5">
        <v>-8.5876723685913568E-4</v>
      </c>
      <c r="F152" s="5">
        <v>-5.5895472473907271E-3</v>
      </c>
      <c r="G152" s="5">
        <v>-5.8424594337148721E-4</v>
      </c>
      <c r="H152" s="5">
        <v>-6.6575610810487268E-2</v>
      </c>
      <c r="I152" s="5">
        <v>-4.604484803429427E-3</v>
      </c>
      <c r="J152" s="5">
        <v>-1.4759962346054603E-2</v>
      </c>
      <c r="K152" s="5">
        <v>-4.3243934611924308E-3</v>
      </c>
      <c r="L152" s="5">
        <v>-3.5841566999877721E-2</v>
      </c>
      <c r="M152" s="5">
        <v>-9.4183155022271418E-3</v>
      </c>
      <c r="N152" s="5">
        <v>-0.55594280889602599</v>
      </c>
      <c r="O152" s="5">
        <v>-1.6511183672981551E-2</v>
      </c>
      <c r="P152" s="5">
        <v>-0.25942004291276777</v>
      </c>
      <c r="Q152" s="5">
        <v>-2.077383413740868E-2</v>
      </c>
      <c r="R152" s="5">
        <v>-0.12891290731667099</v>
      </c>
      <c r="S152" s="5">
        <v>-6.1787983272976112E-2</v>
      </c>
      <c r="T152" s="5">
        <v>-0.26705363834961982</v>
      </c>
      <c r="U152" s="5">
        <v>2.9784196810818647E-2</v>
      </c>
      <c r="V152" s="5">
        <v>-1.0019448124670231E-2</v>
      </c>
      <c r="W152" s="5">
        <v>-2.7184657198566602E-2</v>
      </c>
      <c r="X152" s="5">
        <v>-4.0006632020452102E-3</v>
      </c>
      <c r="Y152" s="5">
        <v>4.1988486119547488E-2</v>
      </c>
      <c r="Z152" s="5">
        <v>0.29269221818407476</v>
      </c>
      <c r="AA152" s="5">
        <v>0.21529809249919157</v>
      </c>
      <c r="AB152" s="5">
        <v>0.17688793936868447</v>
      </c>
      <c r="AC152" s="5">
        <v>-0.17145090251249279</v>
      </c>
      <c r="AD152" s="5">
        <v>2.9836338912895921</v>
      </c>
      <c r="AE152" s="5">
        <v>0.17099390147916416</v>
      </c>
      <c r="AF152" s="5">
        <v>0.51177421013930025</v>
      </c>
      <c r="AG152" s="5">
        <v>8.4523966937720324E-2</v>
      </c>
      <c r="AH152" s="5">
        <v>0.30714168298544775</v>
      </c>
      <c r="AI152" s="5">
        <v>6.4462818399930039E-2</v>
      </c>
      <c r="AJ152" s="5">
        <v>0.36667667652823904</v>
      </c>
      <c r="AK152" s="5">
        <v>1.724221028362211</v>
      </c>
      <c r="AL152" s="5">
        <v>0.979261110623737</v>
      </c>
      <c r="AM152" s="5">
        <v>5.7954337940280279E-2</v>
      </c>
      <c r="AN152" s="5">
        <v>0.48681625716319549</v>
      </c>
      <c r="AO152" s="5">
        <v>3.9745006629694421E-2</v>
      </c>
      <c r="AP152" s="5">
        <v>0.13651741773062381</v>
      </c>
      <c r="AQ152" s="5">
        <v>4.0584367084307613E-2</v>
      </c>
      <c r="AR152" s="5">
        <v>0.32059975257216233</v>
      </c>
      <c r="AS152" s="5"/>
      <c r="AT152" s="5"/>
      <c r="AU152" s="5"/>
      <c r="AV152" s="5"/>
      <c r="AW152" s="5"/>
      <c r="AX152" s="5"/>
      <c r="AY152" s="5"/>
      <c r="AZ152" s="5"/>
      <c r="BA152" s="5"/>
      <c r="BB152" s="5"/>
    </row>
    <row r="153" spans="1:54" x14ac:dyDescent="0.25">
      <c r="A153" s="5">
        <v>15520</v>
      </c>
      <c r="B153" s="5"/>
      <c r="C153" s="5">
        <v>3.7281425495907077</v>
      </c>
      <c r="D153" s="5">
        <v>-2.9602685349031811E-3</v>
      </c>
      <c r="E153" s="5">
        <v>-8.0952606267354547E-4</v>
      </c>
      <c r="F153" s="5">
        <v>-5.2801241819956657E-3</v>
      </c>
      <c r="G153" s="5">
        <v>-5.5306738755643906E-4</v>
      </c>
      <c r="H153" s="5">
        <v>-6.3156064952083923E-2</v>
      </c>
      <c r="I153" s="5">
        <v>-4.3772488793958897E-3</v>
      </c>
      <c r="J153" s="5">
        <v>-1.4061397655553972E-2</v>
      </c>
      <c r="K153" s="5">
        <v>-4.1285186884714737E-3</v>
      </c>
      <c r="L153" s="5">
        <v>-3.4291354366136305E-2</v>
      </c>
      <c r="M153" s="5">
        <v>-9.0303021512643088E-3</v>
      </c>
      <c r="N153" s="5">
        <v>-0.53418708042152263</v>
      </c>
      <c r="O153" s="5">
        <v>-1.5899318998023267E-2</v>
      </c>
      <c r="P153" s="5">
        <v>-0.25034778019852266</v>
      </c>
      <c r="Q153" s="5">
        <v>-2.00909120058941E-2</v>
      </c>
      <c r="R153" s="5">
        <v>-0.12494677639355753</v>
      </c>
      <c r="S153" s="5">
        <v>-6.0017961369068486E-2</v>
      </c>
      <c r="T153" s="5">
        <v>-0.25997237883906354</v>
      </c>
      <c r="U153" s="5">
        <v>2.9058221692755237E-2</v>
      </c>
      <c r="V153" s="5">
        <v>-9.7968020099335022E-3</v>
      </c>
      <c r="W153" s="5">
        <v>-2.6639419642638346E-2</v>
      </c>
      <c r="X153" s="5">
        <v>-3.9291287010644761E-3</v>
      </c>
      <c r="Y153" s="5">
        <v>4.1329567401659717E-2</v>
      </c>
      <c r="Z153" s="5">
        <v>0.28874284614985213</v>
      </c>
      <c r="AA153" s="5">
        <v>0.2128691404262836</v>
      </c>
      <c r="AB153" s="5">
        <v>0.17528561916431393</v>
      </c>
      <c r="AC153" s="5">
        <v>-0.17028110974853833</v>
      </c>
      <c r="AD153" s="5">
        <v>2.9699830563661385</v>
      </c>
      <c r="AE153" s="5">
        <v>0.17059800052517243</v>
      </c>
      <c r="AF153" s="5">
        <v>0.51175222411063048</v>
      </c>
      <c r="AG153" s="5">
        <v>8.4713458452963949E-2</v>
      </c>
      <c r="AH153" s="5">
        <v>0.30853589105241663</v>
      </c>
      <c r="AI153" s="5">
        <v>6.4904353032214979E-2</v>
      </c>
      <c r="AJ153" s="5">
        <v>0.37003998924382608</v>
      </c>
      <c r="AK153" s="5">
        <v>1.7440639411623455</v>
      </c>
      <c r="AL153" s="5">
        <v>0.99283102909655851</v>
      </c>
      <c r="AM153" s="5">
        <v>5.8894325021327701E-2</v>
      </c>
      <c r="AN153" s="5">
        <v>0.4958685424195709</v>
      </c>
      <c r="AO153" s="5">
        <v>4.0579004118502307E-2</v>
      </c>
      <c r="AP153" s="5">
        <v>0.13971002312574826</v>
      </c>
      <c r="AQ153" s="5">
        <v>4.1631528043544308E-2</v>
      </c>
      <c r="AR153" s="5">
        <v>0.32965087976345064</v>
      </c>
      <c r="AS153" s="5"/>
      <c r="AT153" s="5"/>
      <c r="AU153" s="5"/>
      <c r="AV153" s="5"/>
      <c r="AW153" s="5"/>
      <c r="AX153" s="5"/>
      <c r="AY153" s="5"/>
      <c r="AZ153" s="5"/>
      <c r="BA153" s="5"/>
      <c r="BB153" s="5"/>
    </row>
    <row r="154" spans="1:54" x14ac:dyDescent="0.25">
      <c r="A154" s="5">
        <v>15510</v>
      </c>
      <c r="B154" s="5"/>
      <c r="C154" s="5">
        <v>3.7728163830039567</v>
      </c>
      <c r="D154" s="5">
        <v>-2.783305267907636E-3</v>
      </c>
      <c r="E154" s="5">
        <v>-7.6272960630423823E-4</v>
      </c>
      <c r="F154" s="5">
        <v>-4.9853612139730413E-3</v>
      </c>
      <c r="G154" s="5">
        <v>-5.2329426297239353E-4</v>
      </c>
      <c r="H154" s="5">
        <v>-5.9882667156640382E-2</v>
      </c>
      <c r="I154" s="5">
        <v>-4.1591846278157671E-3</v>
      </c>
      <c r="J154" s="5">
        <v>-1.3389337496675788E-2</v>
      </c>
      <c r="K154" s="5">
        <v>-3.9395921390889118E-3</v>
      </c>
      <c r="L154" s="5">
        <v>-3.2792221644569942E-2</v>
      </c>
      <c r="M154" s="5">
        <v>-8.654071569081696E-3</v>
      </c>
      <c r="N154" s="5">
        <v>-0.5130342965307696</v>
      </c>
      <c r="O154" s="5">
        <v>-1.5302739904483758E-2</v>
      </c>
      <c r="P154" s="5">
        <v>-0.24147653099784674</v>
      </c>
      <c r="Q154" s="5">
        <v>-1.9421117516760893E-2</v>
      </c>
      <c r="R154" s="5">
        <v>-0.12104473143838604</v>
      </c>
      <c r="S154" s="5">
        <v>-5.8270836526634964E-2</v>
      </c>
      <c r="T154" s="5">
        <v>-0.25295852729237944</v>
      </c>
      <c r="U154" s="5">
        <v>2.8336499200091847E-2</v>
      </c>
      <c r="V154" s="5">
        <v>-9.5745748938635168E-3</v>
      </c>
      <c r="W154" s="5">
        <v>-2.6092813843188168E-2</v>
      </c>
      <c r="X154" s="5">
        <v>-3.8570600188789599E-3</v>
      </c>
      <c r="Y154" s="5">
        <v>4.0661931515163709E-2</v>
      </c>
      <c r="Z154" s="5">
        <v>0.28471373389892357</v>
      </c>
      <c r="AA154" s="5">
        <v>0.21036960164152627</v>
      </c>
      <c r="AB154" s="5">
        <v>0.17361719438575732</v>
      </c>
      <c r="AC154" s="5">
        <v>-0.16904104990525257</v>
      </c>
      <c r="AD154" s="5">
        <v>2.9550311120569521</v>
      </c>
      <c r="AE154" s="5">
        <v>0.17012476285629444</v>
      </c>
      <c r="AF154" s="5">
        <v>0.51149571354074863</v>
      </c>
      <c r="AG154" s="5">
        <v>8.4864588485640574E-2</v>
      </c>
      <c r="AH154" s="5">
        <v>0.30979529718409921</v>
      </c>
      <c r="AI154" s="5">
        <v>6.5319251779261275E-2</v>
      </c>
      <c r="AJ154" s="5">
        <v>0.37326521416188041</v>
      </c>
      <c r="AK154" s="5">
        <v>1.7633397650993579</v>
      </c>
      <c r="AL154" s="5">
        <v>1.0061366237532772</v>
      </c>
      <c r="AM154" s="5">
        <v>5.9822751198409942E-2</v>
      </c>
      <c r="AN154" s="5">
        <v>0.50486368107805579</v>
      </c>
      <c r="AO154" s="5">
        <v>4.1412069841454222E-2</v>
      </c>
      <c r="AP154" s="5">
        <v>0.14291389795321097</v>
      </c>
      <c r="AQ154" s="5">
        <v>4.2686838016586806E-2</v>
      </c>
      <c r="AR154" s="5">
        <v>0.33880828221469489</v>
      </c>
      <c r="AS154" s="5"/>
      <c r="AT154" s="5"/>
      <c r="AU154" s="5"/>
      <c r="AV154" s="5"/>
      <c r="AW154" s="5"/>
      <c r="AX154" s="5"/>
      <c r="AY154" s="5"/>
      <c r="AZ154" s="5"/>
      <c r="BA154" s="5"/>
      <c r="BB154" s="5"/>
    </row>
    <row r="155" spans="1:54" x14ac:dyDescent="0.25">
      <c r="A155" s="5">
        <v>15500</v>
      </c>
      <c r="B155" s="5"/>
      <c r="C155" s="5">
        <v>3.8153995572149193</v>
      </c>
      <c r="D155" s="5">
        <v>-2.6156159764303471E-3</v>
      </c>
      <c r="E155" s="5">
        <v>-7.1828098174375678E-4</v>
      </c>
      <c r="F155" s="5">
        <v>-4.7047191942977233E-3</v>
      </c>
      <c r="G155" s="5">
        <v>-4.9487905095061573E-4</v>
      </c>
      <c r="H155" s="5">
        <v>-5.6750928789868281E-2</v>
      </c>
      <c r="I155" s="5">
        <v>-3.9500402201577221E-3</v>
      </c>
      <c r="J155" s="5">
        <v>-1.2743145509641934E-2</v>
      </c>
      <c r="K155" s="5">
        <v>-3.7574725980168014E-3</v>
      </c>
      <c r="L155" s="5">
        <v>-3.134333431807422E-2</v>
      </c>
      <c r="M155" s="5">
        <v>-8.2894828233988933E-3</v>
      </c>
      <c r="N155" s="5">
        <v>-0.49248019863026932</v>
      </c>
      <c r="O155" s="5">
        <v>-1.4721424335847912E-2</v>
      </c>
      <c r="P155" s="5">
        <v>-0.23280734536728462</v>
      </c>
      <c r="Q155" s="5">
        <v>-1.8764627881650984E-2</v>
      </c>
      <c r="R155" s="5">
        <v>-0.11720833926437826</v>
      </c>
      <c r="S155" s="5">
        <v>-5.6547533171989975E-2</v>
      </c>
      <c r="T155" s="5">
        <v>-0.24601662275110409</v>
      </c>
      <c r="U155" s="5">
        <v>2.7619574581925228E-2</v>
      </c>
      <c r="V155" s="5">
        <v>-9.3529565333943989E-3</v>
      </c>
      <c r="W155" s="5">
        <v>-2.5545354756751203E-2</v>
      </c>
      <c r="X155" s="5">
        <v>-3.7845306481904704E-3</v>
      </c>
      <c r="Y155" s="5">
        <v>3.9986303754569748E-2</v>
      </c>
      <c r="Z155" s="5">
        <v>0.28060947918037005</v>
      </c>
      <c r="AA155" s="5">
        <v>0.20780243251514596</v>
      </c>
      <c r="AB155" s="5">
        <v>0.17188468185099631</v>
      </c>
      <c r="AC155" s="5">
        <v>-0.16773222829453963</v>
      </c>
      <c r="AD155" s="5">
        <v>2.9387957484440044</v>
      </c>
      <c r="AE155" s="5">
        <v>0.16957468681861712</v>
      </c>
      <c r="AF155" s="5">
        <v>0.51100457776671715</v>
      </c>
      <c r="AG155" s="5">
        <v>8.497707517847583E-2</v>
      </c>
      <c r="AH155" s="5">
        <v>0.31091792723395428</v>
      </c>
      <c r="AI155" s="5">
        <v>6.5706908636620293E-2</v>
      </c>
      <c r="AJ155" s="5">
        <v>0.37634788593582158</v>
      </c>
      <c r="AK155" s="5">
        <v>1.7820231899037284</v>
      </c>
      <c r="AL155" s="5">
        <v>1.0191614205455504</v>
      </c>
      <c r="AM155" s="5">
        <v>6.0738542909609783E-2</v>
      </c>
      <c r="AN155" s="5">
        <v>0.51379208489979378</v>
      </c>
      <c r="AO155" s="5">
        <v>4.2243399071503415E-2</v>
      </c>
      <c r="AP155" s="5">
        <v>0.14612630020898237</v>
      </c>
      <c r="AQ155" s="5">
        <v>4.3749521275362205E-2</v>
      </c>
      <c r="AR155" s="5">
        <v>0.34806643481607252</v>
      </c>
      <c r="AS155" s="5"/>
      <c r="AT155" s="5"/>
      <c r="AU155" s="5"/>
      <c r="AV155" s="5"/>
      <c r="AW155" s="5"/>
      <c r="AX155" s="5"/>
      <c r="AY155" s="5"/>
      <c r="AZ155" s="5"/>
      <c r="BA155" s="5"/>
      <c r="BB155" s="5"/>
    </row>
    <row r="156" spans="1:54" x14ac:dyDescent="0.25">
      <c r="A156" s="5">
        <v>15490</v>
      </c>
      <c r="B156" s="5"/>
      <c r="C156" s="5">
        <v>3.8558744189510921</v>
      </c>
      <c r="D156" s="5">
        <v>-2.4568017922116563E-3</v>
      </c>
      <c r="E156" s="5">
        <v>-6.7608564900211614E-4</v>
      </c>
      <c r="F156" s="5">
        <v>-4.437669556125786E-3</v>
      </c>
      <c r="G156" s="5">
        <v>-4.6777492026792904E-4</v>
      </c>
      <c r="H156" s="5">
        <v>-5.3756399400326262E-2</v>
      </c>
      <c r="I156" s="5">
        <v>-3.7495641749310561E-3</v>
      </c>
      <c r="J156" s="5">
        <v>-1.2122180519574125E-2</v>
      </c>
      <c r="K156" s="5">
        <v>-3.5820160846000591E-3</v>
      </c>
      <c r="L156" s="5">
        <v>-2.994382659015863E-2</v>
      </c>
      <c r="M156" s="5">
        <v>-7.9363852459002834E-3</v>
      </c>
      <c r="N156" s="5">
        <v>-0.47251989966874869</v>
      </c>
      <c r="O156" s="5">
        <v>-1.4155330909758904E-2</v>
      </c>
      <c r="P156" s="5">
        <v>-0.22434097210044568</v>
      </c>
      <c r="Q156" s="5">
        <v>-1.8121597249995798E-2</v>
      </c>
      <c r="R156" s="5">
        <v>-0.11343903466783137</v>
      </c>
      <c r="S156" s="5">
        <v>-5.4848919514637648E-2</v>
      </c>
      <c r="T156" s="5">
        <v>-0.23915099757489253</v>
      </c>
      <c r="U156" s="5">
        <v>2.6907974543589157E-2</v>
      </c>
      <c r="V156" s="5">
        <v>-9.1321320588246737E-3</v>
      </c>
      <c r="W156" s="5">
        <v>-2.4997549265676634E-2</v>
      </c>
      <c r="X156" s="5">
        <v>-3.7116135472494557E-3</v>
      </c>
      <c r="Y156" s="5">
        <v>3.9303410406475683E-2</v>
      </c>
      <c r="Z156" s="5">
        <v>0.27643472954980486</v>
      </c>
      <c r="AA156" s="5">
        <v>0.20517065443195054</v>
      </c>
      <c r="AB156" s="5">
        <v>0.17009017186580427</v>
      </c>
      <c r="AC156" s="5">
        <v>-0.16635623723321094</v>
      </c>
      <c r="AD156" s="5">
        <v>2.9212963723898531</v>
      </c>
      <c r="AE156" s="5">
        <v>0.16894837629181322</v>
      </c>
      <c r="AF156" s="5">
        <v>0.51027903920127426</v>
      </c>
      <c r="AG156" s="5">
        <v>8.505068880976159E-2</v>
      </c>
      <c r="AH156" s="5">
        <v>0.31190198319816975</v>
      </c>
      <c r="AI156" s="5">
        <v>6.6066749941765771E-2</v>
      </c>
      <c r="AJ156" s="5">
        <v>0.37928368684220681</v>
      </c>
      <c r="AK156" s="5">
        <v>1.800089384640301</v>
      </c>
      <c r="AL156" s="5">
        <v>1.0318890732918446</v>
      </c>
      <c r="AM156" s="5">
        <v>6.164062449537093E-2</v>
      </c>
      <c r="AN156" s="5">
        <v>0.52264405954680304</v>
      </c>
      <c r="AO156" s="5">
        <v>4.3072170810451442E-2</v>
      </c>
      <c r="AP156" s="5">
        <v>0.14934440539623844</v>
      </c>
      <c r="AQ156" s="5">
        <v>4.4818769815330811E-2</v>
      </c>
      <c r="AR156" s="5">
        <v>0.35741950015774593</v>
      </c>
      <c r="AS156" s="5"/>
      <c r="AT156" s="5"/>
      <c r="AU156" s="5"/>
      <c r="AV156" s="5"/>
      <c r="AW156" s="5"/>
      <c r="AX156" s="5"/>
      <c r="AY156" s="5"/>
      <c r="AZ156" s="5"/>
      <c r="BA156" s="5"/>
      <c r="BB156" s="5"/>
    </row>
    <row r="157" spans="1:54" x14ac:dyDescent="0.25">
      <c r="A157" s="5">
        <v>15480</v>
      </c>
      <c r="B157" s="5"/>
      <c r="C157" s="5">
        <v>3.894225354092546</v>
      </c>
      <c r="D157" s="5">
        <v>-2.306475516551147E-3</v>
      </c>
      <c r="E157" s="5">
        <v>-6.3605144787823027E-4</v>
      </c>
      <c r="F157" s="5">
        <v>-4.1836946654275845E-3</v>
      </c>
      <c r="G157" s="5">
        <v>-4.4193577296132045E-4</v>
      </c>
      <c r="H157" s="5">
        <v>-5.0894672544381438E-2</v>
      </c>
      <c r="I157" s="5">
        <v>-3.5575057767013342E-3</v>
      </c>
      <c r="J157" s="5">
        <v>-1.1525797863561E-2</v>
      </c>
      <c r="K157" s="5">
        <v>-3.4130762206442795E-3</v>
      </c>
      <c r="L157" s="5">
        <v>-2.8592804161189627E-2</v>
      </c>
      <c r="M157" s="5">
        <v>-7.594619069752416E-3</v>
      </c>
      <c r="N157" s="5">
        <v>-0.45314791554781886</v>
      </c>
      <c r="O157" s="5">
        <v>-1.3604399652936975E-2</v>
      </c>
      <c r="P157" s="5">
        <v>-0.2160778670998254</v>
      </c>
      <c r="Q157" s="5">
        <v>-1.7492157129978834E-2</v>
      </c>
      <c r="R157" s="5">
        <v>-0.10973812157572752</v>
      </c>
      <c r="S157" s="5">
        <v>-5.3175807456576497E-2</v>
      </c>
      <c r="T157" s="5">
        <v>-0.23236577462003702</v>
      </c>
      <c r="U157" s="5">
        <v>2.6202206705373914E-2</v>
      </c>
      <c r="V157" s="5">
        <v>-8.9122817319673472E-3</v>
      </c>
      <c r="W157" s="5">
        <v>-2.4449895407026478E-2</v>
      </c>
      <c r="X157" s="5">
        <v>-3.6383810165574299E-3</v>
      </c>
      <c r="Y157" s="5">
        <v>3.8613977426118259E-2</v>
      </c>
      <c r="Z157" s="5">
        <v>0.27219417343141972</v>
      </c>
      <c r="AA157" s="5">
        <v>0.20247734776453336</v>
      </c>
      <c r="AB157" s="5">
        <v>0.16823582396922035</v>
      </c>
      <c r="AC157" s="5">
        <v>-0.16491475279893184</v>
      </c>
      <c r="AD157" s="5">
        <v>2.9025540692203893</v>
      </c>
      <c r="AE157" s="5">
        <v>0.16824653964787389</v>
      </c>
      <c r="AF157" s="5">
        <v>0.50931964386449213</v>
      </c>
      <c r="AG157" s="5">
        <v>8.5085252488513063E-2</v>
      </c>
      <c r="AH157" s="5">
        <v>0.31274584786465826</v>
      </c>
      <c r="AI157" s="5">
        <v>6.6398235756089136E-2</v>
      </c>
      <c r="AJ157" s="5">
        <v>0.38206845660695565</v>
      </c>
      <c r="AK157" s="5">
        <v>1.8175140509738354</v>
      </c>
      <c r="AL157" s="5">
        <v>1.0443033964049941</v>
      </c>
      <c r="AM157" s="5">
        <v>6.2527920175424287E-2</v>
      </c>
      <c r="AN157" s="5">
        <v>0.53140982051878605</v>
      </c>
      <c r="AO157" s="5">
        <v>4.3897548946318518E-2</v>
      </c>
      <c r="AP157" s="5">
        <v>0.15256530968591447</v>
      </c>
      <c r="AQ157" s="5">
        <v>4.5893743956159222E-2</v>
      </c>
      <c r="AR157" s="5">
        <v>0.36686132985445497</v>
      </c>
      <c r="AS157" s="5"/>
      <c r="AT157" s="5"/>
      <c r="AU157" s="5"/>
      <c r="AV157" s="5"/>
      <c r="AW157" s="5"/>
      <c r="AX157" s="5"/>
      <c r="AY157" s="5"/>
      <c r="AZ157" s="5"/>
      <c r="BA157" s="5"/>
      <c r="BB157" s="5"/>
    </row>
    <row r="158" spans="1:54" x14ac:dyDescent="0.25">
      <c r="A158" s="5">
        <v>15470</v>
      </c>
      <c r="B158" s="5"/>
      <c r="C158" s="5">
        <v>3.9304387952771527</v>
      </c>
      <c r="D158" s="5">
        <v>-2.1642616162262135E-3</v>
      </c>
      <c r="E158" s="5">
        <v>-5.980886248077576E-4</v>
      </c>
      <c r="F158" s="5">
        <v>-3.9422881299056864E-3</v>
      </c>
      <c r="G158" s="5">
        <v>-4.1731628627379697E-4</v>
      </c>
      <c r="H158" s="5">
        <v>-4.8161391236822761E-2</v>
      </c>
      <c r="I158" s="5">
        <v>-3.3736154742042106E-3</v>
      </c>
      <c r="J158" s="5">
        <v>-1.0953350667053257E-2</v>
      </c>
      <c r="K158" s="5">
        <v>-3.2505045883194014E-3</v>
      </c>
      <c r="L158" s="5">
        <v>-2.7289346956369854E-2</v>
      </c>
      <c r="M158" s="5">
        <v>-7.2640160629792293E-3</v>
      </c>
      <c r="N158" s="5">
        <v>-0.43435819672256021</v>
      </c>
      <c r="O158" s="5">
        <v>-1.3068552752321456E-2</v>
      </c>
      <c r="P158" s="5">
        <v>-0.20801820213109096</v>
      </c>
      <c r="Q158" s="5">
        <v>-1.6876416847199979E-2</v>
      </c>
      <c r="R158" s="5">
        <v>-0.10610677445219836</v>
      </c>
      <c r="S158" s="5">
        <v>-5.1528952629032579E-2</v>
      </c>
      <c r="T158" s="5">
        <v>-0.22566486494965726</v>
      </c>
      <c r="U158" s="5">
        <v>2.5502759115157363E-2</v>
      </c>
      <c r="V158" s="5">
        <v>-8.6935807197176269E-3</v>
      </c>
      <c r="W158" s="5">
        <v>-2.3902881634045341E-2</v>
      </c>
      <c r="X158" s="5">
        <v>-3.5649045788119895E-3</v>
      </c>
      <c r="Y158" s="5">
        <v>3.7918729130663686E-2</v>
      </c>
      <c r="Z158" s="5">
        <v>0.26789253117571227</v>
      </c>
      <c r="AA158" s="5">
        <v>0.1997256457586217</v>
      </c>
      <c r="AB158" s="5">
        <v>0.16632386254441528</v>
      </c>
      <c r="AC158" s="5">
        <v>-0.16340953140520667</v>
      </c>
      <c r="AD158" s="5">
        <v>2.8825915605997903</v>
      </c>
      <c r="AE158" s="5">
        <v>0.16746998846855338</v>
      </c>
      <c r="AF158" s="5">
        <v>0.50812726117248852</v>
      </c>
      <c r="AG158" s="5">
        <v>8.5080642731819714E-2</v>
      </c>
      <c r="AH158" s="5">
        <v>0.31344808908200061</v>
      </c>
      <c r="AI158" s="5">
        <v>6.6700861183250443E-2</v>
      </c>
      <c r="AJ158" s="5">
        <v>0.38469820199207783</v>
      </c>
      <c r="AK158" s="5">
        <v>1.8342734760047847</v>
      </c>
      <c r="AL158" s="5">
        <v>1.0563883978208803</v>
      </c>
      <c r="AM158" s="5">
        <v>6.3399356065545573E-2</v>
      </c>
      <c r="AN158" s="5">
        <v>0.54007950965899287</v>
      </c>
      <c r="AO158" s="5">
        <v>4.4718683475080963E-2</v>
      </c>
      <c r="AP158" s="5">
        <v>0.15578603335102192</v>
      </c>
      <c r="AQ158" s="5">
        <v>4.6973573035381577E-2</v>
      </c>
      <c r="AR158" s="5">
        <v>0.37638546665287176</v>
      </c>
      <c r="AS158" s="5"/>
      <c r="AT158" s="5"/>
      <c r="AU158" s="5"/>
      <c r="AV158" s="5"/>
      <c r="AW158" s="5"/>
      <c r="AX158" s="5"/>
      <c r="AY158" s="5"/>
      <c r="AZ158" s="5"/>
      <c r="BA158" s="5"/>
      <c r="BB158" s="5"/>
    </row>
    <row r="159" spans="1:54" x14ac:dyDescent="0.25">
      <c r="A159" s="5">
        <v>15460</v>
      </c>
      <c r="B159" s="5"/>
      <c r="C159" s="5">
        <v>3.9645032270125595</v>
      </c>
      <c r="D159" s="5">
        <v>-2.0297961946799479E-3</v>
      </c>
      <c r="E159" s="5">
        <v>-5.6210985308717261E-4</v>
      </c>
      <c r="F159" s="5">
        <v>-3.7129550675386569E-3</v>
      </c>
      <c r="G159" s="5">
        <v>-3.938719508136018E-4</v>
      </c>
      <c r="H159" s="5">
        <v>-4.5552253030667456E-2</v>
      </c>
      <c r="I159" s="5">
        <v>-3.1976452574672279E-3</v>
      </c>
      <c r="J159" s="5">
        <v>-1.0404191068445603E-2</v>
      </c>
      <c r="K159" s="5">
        <v>-3.0941510773626162E-3</v>
      </c>
      <c r="L159" s="5">
        <v>-2.6032511800185947E-2</v>
      </c>
      <c r="M159" s="5">
        <v>-6.9444001561816768E-3</v>
      </c>
      <c r="N159" s="5">
        <v>-0.41614415990217735</v>
      </c>
      <c r="O159" s="5">
        <v>-1.2547695319919403E-2</v>
      </c>
      <c r="P159" s="5">
        <v>-0.20016187392487222</v>
      </c>
      <c r="Q159" s="5">
        <v>-1.6274464038743656E-2</v>
      </c>
      <c r="R159" s="5">
        <v>-0.1025460399532345</v>
      </c>
      <c r="S159" s="5">
        <v>-4.9909054553421907E-2</v>
      </c>
      <c r="T159" s="5">
        <v>-0.21905196606990057</v>
      </c>
      <c r="U159" s="5">
        <v>2.48100998151718E-2</v>
      </c>
      <c r="V159" s="5">
        <v>-8.4761988833710559E-3</v>
      </c>
      <c r="W159" s="5">
        <v>-2.3356986111682305E-2</v>
      </c>
      <c r="X159" s="5">
        <v>-3.491254862375298E-3</v>
      </c>
      <c r="Y159" s="5">
        <v>3.7218386912593174E-2</v>
      </c>
      <c r="Z159" s="5">
        <v>0.26353454613726102</v>
      </c>
      <c r="AA159" s="5">
        <v>0.19691872834786245</v>
      </c>
      <c r="AB159" s="5">
        <v>0.16435657230758596</v>
      </c>
      <c r="AC159" s="5">
        <v>-0.16184240620523049</v>
      </c>
      <c r="AD159" s="5">
        <v>2.8614331587141515</v>
      </c>
      <c r="AE159" s="5">
        <v>0.16661963602454918</v>
      </c>
      <c r="AF159" s="5">
        <v>0.50670308298050781</v>
      </c>
      <c r="AG159" s="5">
        <v>8.5036789922000616E-2</v>
      </c>
      <c r="AH159" s="5">
        <v>0.3140074636330491</v>
      </c>
      <c r="AI159" s="5">
        <v>6.6974157619484734E-2</v>
      </c>
      <c r="AJ159" s="5">
        <v>0.38716910611280997</v>
      </c>
      <c r="AK159" s="5">
        <v>1.8503445845202733</v>
      </c>
      <c r="AL159" s="5">
        <v>1.0681283120393401</v>
      </c>
      <c r="AM159" s="5">
        <v>6.425386222928256E-2</v>
      </c>
      <c r="AN159" s="5">
        <v>0.54864321219568946</v>
      </c>
      <c r="AO159" s="5">
        <v>4.5534711784961303E-2</v>
      </c>
      <c r="AP159" s="5">
        <v>0.15900352447264288</v>
      </c>
      <c r="AQ159" s="5">
        <v>4.8057356195904816E-2</v>
      </c>
      <c r="AR159" s="5">
        <v>0.38598514734135669</v>
      </c>
      <c r="AS159" s="5"/>
      <c r="AT159" s="5"/>
      <c r="AU159" s="5"/>
      <c r="AV159" s="5"/>
      <c r="AW159" s="5"/>
      <c r="AX159" s="5"/>
      <c r="AY159" s="5"/>
      <c r="AZ159" s="5"/>
      <c r="BA159" s="5"/>
      <c r="BB159" s="5"/>
    </row>
    <row r="160" spans="1:54" x14ac:dyDescent="0.25">
      <c r="A160" s="5">
        <v>15450</v>
      </c>
      <c r="B160" s="5"/>
      <c r="C160" s="5">
        <v>3.9964091882956634</v>
      </c>
      <c r="D160" s="5">
        <v>-1.9027269399300318E-3</v>
      </c>
      <c r="E160" s="5">
        <v>-5.2803024677780411E-4</v>
      </c>
      <c r="F160" s="5">
        <v>-3.4952123361470036E-3</v>
      </c>
      <c r="G160" s="5">
        <v>-3.7155910501621896E-4</v>
      </c>
      <c r="H160" s="5">
        <v>-4.3063014730677418E-2</v>
      </c>
      <c r="I160" s="5">
        <v>-3.0293490139172543E-3</v>
      </c>
      <c r="J160" s="5">
        <v>-9.8776713909135196E-3</v>
      </c>
      <c r="K160" s="5">
        <v>-2.9438642211166892E-3</v>
      </c>
      <c r="L160" s="5">
        <v>-2.4821335032423227E-2</v>
      </c>
      <c r="M160" s="5">
        <v>-6.6355880631642997E-3</v>
      </c>
      <c r="N160" s="5">
        <v>-0.39849871976354267</v>
      </c>
      <c r="O160" s="5">
        <v>-1.2041716168879618E-2</v>
      </c>
      <c r="P160" s="5">
        <v>-0.19250851359107496</v>
      </c>
      <c r="Q160" s="5">
        <v>-1.5686365180304911E-2</v>
      </c>
      <c r="R160" s="5">
        <v>-9.9056838818529114E-2</v>
      </c>
      <c r="S160" s="5">
        <v>-4.831675692301457E-2</v>
      </c>
      <c r="T160" s="5">
        <v>-0.21253056068489745</v>
      </c>
      <c r="U160" s="5">
        <v>2.4124676462955692E-2</v>
      </c>
      <c r="V160" s="5">
        <v>-8.2603005839698741E-3</v>
      </c>
      <c r="W160" s="5">
        <v>-2.281267604751297E-2</v>
      </c>
      <c r="X160" s="5">
        <v>-3.4175014885322206E-3</v>
      </c>
      <c r="Y160" s="5">
        <v>3.6513667976439623E-2</v>
      </c>
      <c r="Z160" s="5">
        <v>0.25912497579664817</v>
      </c>
      <c r="AA160" s="5">
        <v>0.19405981591545515</v>
      </c>
      <c r="AB160" s="5">
        <v>0.16233629368785416</v>
      </c>
      <c r="AC160" s="5">
        <v>-0.16021528333497828</v>
      </c>
      <c r="AD160" s="5">
        <v>2.839104716892237</v>
      </c>
      <c r="AE160" s="5">
        <v>0.16569649552022817</v>
      </c>
      <c r="AF160" s="5">
        <v>0.50504862188008504</v>
      </c>
      <c r="AG160" s="5">
        <v>8.4953678641545557E-2</v>
      </c>
      <c r="AH160" s="5">
        <v>0.31442292069902766</v>
      </c>
      <c r="AI160" s="5">
        <v>6.721769393163754E-2</v>
      </c>
      <c r="AJ160" s="5">
        <v>0.38947753745553465</v>
      </c>
      <c r="AK160" s="5">
        <v>1.8657049905044858</v>
      </c>
      <c r="AL160" s="5">
        <v>1.0795076331863434</v>
      </c>
      <c r="AM160" s="5">
        <v>6.5090374759577366E-2</v>
      </c>
      <c r="AN160" s="5">
        <v>0.55709097428314769</v>
      </c>
      <c r="AO160" s="5">
        <v>4.6344760001194744E-2</v>
      </c>
      <c r="AP160" s="5">
        <v>0.16221466291451841</v>
      </c>
      <c r="AQ160" s="5">
        <v>4.9144163267914459E-2</v>
      </c>
      <c r="AR160" s="5">
        <v>0.39565330647981545</v>
      </c>
      <c r="AS160" s="5"/>
      <c r="AT160" s="5"/>
      <c r="AU160" s="5"/>
      <c r="AV160" s="5"/>
      <c r="AW160" s="5"/>
      <c r="AX160" s="5"/>
      <c r="AY160" s="5"/>
      <c r="AZ160" s="5"/>
      <c r="BA160" s="5"/>
      <c r="BB160" s="5"/>
    </row>
    <row r="161" spans="1:54" x14ac:dyDescent="0.25">
      <c r="A161" s="5">
        <v>15440</v>
      </c>
      <c r="B161" s="5"/>
      <c r="C161" s="5">
        <v>4.0261492727431829</v>
      </c>
      <c r="D161" s="5">
        <v>-1.7827130506414199E-3</v>
      </c>
      <c r="E161" s="5">
        <v>-4.9576736859678183E-4</v>
      </c>
      <c r="F161" s="5">
        <v>-3.2885887254225804E-3</v>
      </c>
      <c r="G161" s="5">
        <v>-3.5033496600554221E-4</v>
      </c>
      <c r="H161" s="5">
        <v>-4.0689496745982469E-2</v>
      </c>
      <c r="I161" s="5">
        <v>-2.8684828635155589E-3</v>
      </c>
      <c r="J161" s="5">
        <v>-9.3731452607693101E-3</v>
      </c>
      <c r="K161" s="5">
        <v>-2.7994915209940191E-3</v>
      </c>
      <c r="L161" s="5">
        <v>-2.3654835061222696E-2</v>
      </c>
      <c r="M161" s="5">
        <v>-6.3373898931025578E-3</v>
      </c>
      <c r="N161" s="5">
        <v>-0.38141432059346214</v>
      </c>
      <c r="O161" s="5">
        <v>-1.1550488598360458E-2</v>
      </c>
      <c r="P161" s="5">
        <v>-0.18505749631083176</v>
      </c>
      <c r="Q161" s="5">
        <v>-1.5112166143995456E-2</v>
      </c>
      <c r="R161" s="5">
        <v>-9.5639967988896429E-2</v>
      </c>
      <c r="S161" s="5">
        <v>-4.6752648001497067E-2</v>
      </c>
      <c r="T161" s="5">
        <v>-0.206103915961797</v>
      </c>
      <c r="U161" s="5">
        <v>2.3446916006372796E-2</v>
      </c>
      <c r="V161" s="5">
        <v>-8.0460445039000662E-3</v>
      </c>
      <c r="W161" s="5">
        <v>-2.2270407059282658E-2</v>
      </c>
      <c r="X161" s="5">
        <v>-3.343712962788794E-3</v>
      </c>
      <c r="Y161" s="5">
        <v>3.5805284102021766E-2</v>
      </c>
      <c r="Z161" s="5">
        <v>0.25466858295027522</v>
      </c>
      <c r="AA161" s="5">
        <v>0.19115216302008228</v>
      </c>
      <c r="AB161" s="5">
        <v>0.16026541811143608</v>
      </c>
      <c r="AC161" s="5">
        <v>-0.15853013800638735</v>
      </c>
      <c r="AD161" s="5">
        <v>2.8156335768032221</v>
      </c>
      <c r="AE161" s="5">
        <v>0.16470167810846345</v>
      </c>
      <c r="AF161" s="5">
        <v>0.50316570875242106</v>
      </c>
      <c r="AG161" s="5">
        <v>8.4831347884206793E-2</v>
      </c>
      <c r="AH161" s="5">
        <v>0.3146936049011726</v>
      </c>
      <c r="AI161" s="5">
        <v>6.7431077558884917E-2</v>
      </c>
      <c r="AJ161" s="5">
        <v>0.39162005856742177</v>
      </c>
      <c r="AK161" s="5">
        <v>1.8803330477527429</v>
      </c>
      <c r="AL161" s="5">
        <v>1.090511148004712</v>
      </c>
      <c r="AM161" s="5">
        <v>6.5907837884997031E-2</v>
      </c>
      <c r="AN161" s="5">
        <v>0.56541282100360135</v>
      </c>
      <c r="AO161" s="5">
        <v>4.7147944388941466E-2</v>
      </c>
      <c r="AP161" s="5">
        <v>0.16541626456218797</v>
      </c>
      <c r="AQ161" s="5">
        <v>5.023303574545239E-2</v>
      </c>
      <c r="AR161" s="5">
        <v>0.40538258096520341</v>
      </c>
      <c r="AS161" s="5"/>
      <c r="AT161" s="5"/>
      <c r="AU161" s="5"/>
      <c r="AV161" s="5"/>
      <c r="AW161" s="5"/>
      <c r="AX161" s="5"/>
      <c r="AY161" s="5"/>
      <c r="AZ161" s="5"/>
      <c r="BA161" s="5"/>
      <c r="BB161" s="5"/>
    </row>
    <row r="162" spans="1:54" x14ac:dyDescent="0.25">
      <c r="A162" s="5">
        <v>15430</v>
      </c>
      <c r="B162" s="5"/>
      <c r="C162" s="5">
        <v>4.053718126239529</v>
      </c>
      <c r="D162" s="5">
        <v>-1.6694251417903663E-3</v>
      </c>
      <c r="E162" s="5">
        <v>-4.6524123210323125E-4</v>
      </c>
      <c r="F162" s="5">
        <v>-3.0926251129025977E-3</v>
      </c>
      <c r="G162" s="5">
        <v>-3.3015765695668532E-4</v>
      </c>
      <c r="H162" s="5">
        <v>-3.8427587088058102E-2</v>
      </c>
      <c r="I162" s="5">
        <v>-2.7148054730255409E-3</v>
      </c>
      <c r="J162" s="5">
        <v>-8.8899686718013678E-3</v>
      </c>
      <c r="K162" s="5">
        <v>-2.6608797590083142E-3</v>
      </c>
      <c r="L162" s="5">
        <v>-2.2532014849018494E-2</v>
      </c>
      <c r="M162" s="5">
        <v>-6.0496097529646568E-3</v>
      </c>
      <c r="N162" s="5">
        <v>-0.36488296777868895</v>
      </c>
      <c r="O162" s="5">
        <v>-1.1073871184811122E-2</v>
      </c>
      <c r="P162" s="5">
        <v>-0.17780795127143062</v>
      </c>
      <c r="Q162" s="5">
        <v>-1.4551892784421155E-2</v>
      </c>
      <c r="R162" s="5">
        <v>-9.2296102937314925E-2</v>
      </c>
      <c r="S162" s="5">
        <v>-4.5217261134349124E-2</v>
      </c>
      <c r="T162" s="5">
        <v>-0.1997750832958049</v>
      </c>
      <c r="U162" s="5">
        <v>2.277722441240957E-2</v>
      </c>
      <c r="V162" s="5">
        <v>-7.8335834849063667E-3</v>
      </c>
      <c r="W162" s="5">
        <v>-2.1730622580151057E-2</v>
      </c>
      <c r="X162" s="5">
        <v>-3.2699565704452233E-3</v>
      </c>
      <c r="Y162" s="5">
        <v>3.5093940437199302E-2</v>
      </c>
      <c r="Z162" s="5">
        <v>0.25017012699137819</v>
      </c>
      <c r="AA162" s="5">
        <v>0.18819905210359908</v>
      </c>
      <c r="AB162" s="5">
        <v>0.15814638320359267</v>
      </c>
      <c r="AC162" s="5">
        <v>-0.15678901046194424</v>
      </c>
      <c r="AD162" s="5">
        <v>2.7910485123822899</v>
      </c>
      <c r="AE162" s="5">
        <v>0.16363639068090452</v>
      </c>
      <c r="AF162" s="5">
        <v>0.50105648958250315</v>
      </c>
      <c r="AG162" s="5">
        <v>8.4669891140995282E-2</v>
      </c>
      <c r="AH162" s="5">
        <v>0.31481885890821271</v>
      </c>
      <c r="AI162" s="5">
        <v>6.7613955534301315E-2</v>
      </c>
      <c r="AJ162" s="5">
        <v>0.39359343438938438</v>
      </c>
      <c r="AK162" s="5">
        <v>1.8942078994338138</v>
      </c>
      <c r="AL162" s="5">
        <v>1.1011239686791978</v>
      </c>
      <c r="AM162" s="5">
        <v>6.6705206095094838E-2</v>
      </c>
      <c r="AN162" s="5">
        <v>0.57359877478919219</v>
      </c>
      <c r="AO162" s="5">
        <v>4.7943372811769268E-2</v>
      </c>
      <c r="AP162" s="5">
        <v>0.16860508582163872</v>
      </c>
      <c r="AQ162" s="5">
        <v>5.1322987857623757E-2</v>
      </c>
      <c r="AR162" s="5">
        <v>0.41516531544585489</v>
      </c>
      <c r="AS162" s="5"/>
      <c r="AT162" s="5"/>
      <c r="AU162" s="5"/>
      <c r="AV162" s="5"/>
      <c r="AW162" s="5"/>
      <c r="AX162" s="5"/>
      <c r="AY162" s="5"/>
      <c r="AZ162" s="5"/>
      <c r="BA162" s="5"/>
      <c r="BB162" s="5"/>
    </row>
    <row r="163" spans="1:54" x14ac:dyDescent="0.25">
      <c r="A163" s="5">
        <v>15420</v>
      </c>
      <c r="B163" s="5"/>
      <c r="C163" s="5">
        <v>4.0791124421110165</v>
      </c>
      <c r="D163" s="5">
        <v>-1.5625451313290874E-3</v>
      </c>
      <c r="E163" s="5">
        <v>-4.3637429848877472E-4</v>
      </c>
      <c r="F163" s="5">
        <v>-2.9068745854009463E-3</v>
      </c>
      <c r="G163" s="5">
        <v>-3.1098623106827077E-4</v>
      </c>
      <c r="H163" s="5">
        <v>-3.6273245021078634E-2</v>
      </c>
      <c r="I163" s="5">
        <v>-2.5680783495757734E-3</v>
      </c>
      <c r="J163" s="5">
        <v>-8.4275009952462752E-3</v>
      </c>
      <c r="K163" s="5">
        <v>-2.5278752980680943E-3</v>
      </c>
      <c r="L163" s="5">
        <v>-2.1451864327567776E-2</v>
      </c>
      <c r="M163" s="5">
        <v>-5.7720463389783049E-3</v>
      </c>
      <c r="N163" s="5">
        <v>-0.34889625906604438</v>
      </c>
      <c r="O163" s="5">
        <v>-1.0611708577346699E-2</v>
      </c>
      <c r="P163" s="5">
        <v>-0.17075877180989357</v>
      </c>
      <c r="Q163" s="5">
        <v>-1.4005551550607551E-2</v>
      </c>
      <c r="R163" s="5">
        <v>-8.902580020130324E-2</v>
      </c>
      <c r="S163" s="5">
        <v>-4.3711075368699337E-2</v>
      </c>
      <c r="T163" s="5">
        <v>-0.19354689856376833</v>
      </c>
      <c r="U163" s="5">
        <v>2.21159864492994E-2</v>
      </c>
      <c r="V163" s="5">
        <v>-7.6230643826376097E-3</v>
      </c>
      <c r="W163" s="5">
        <v>-2.1193753302585428E-2</v>
      </c>
      <c r="X163" s="5">
        <v>-3.1962982766612262E-3</v>
      </c>
      <c r="Y163" s="5">
        <v>3.4380334323046879E-2</v>
      </c>
      <c r="Z163" s="5">
        <v>0.24563435530503036</v>
      </c>
      <c r="AA163" s="5">
        <v>0.18520378719784858</v>
      </c>
      <c r="AB163" s="5">
        <v>0.15598166792205928</v>
      </c>
      <c r="AC163" s="5">
        <v>-0.1549940018024005</v>
      </c>
      <c r="AD163" s="5">
        <v>2.7653796706453386</v>
      </c>
      <c r="AE163" s="5">
        <v>0.16250193343973413</v>
      </c>
      <c r="AF163" s="5">
        <v>0.4987234215409232</v>
      </c>
      <c r="AG163" s="5">
        <v>8.4469456360236034E-2</v>
      </c>
      <c r="AH163" s="5">
        <v>0.31479822559930476</v>
      </c>
      <c r="AI163" s="5">
        <v>6.7766015422655507E-2</v>
      </c>
      <c r="AJ163" s="5">
        <v>0.39539464020478016</v>
      </c>
      <c r="AK163" s="5">
        <v>1.9073095264461943</v>
      </c>
      <c r="AL163" s="5">
        <v>1.1113315654005971</v>
      </c>
      <c r="AM163" s="5">
        <v>6.7481446279258908E-2</v>
      </c>
      <c r="AN163" s="5">
        <v>0.58163887422062333</v>
      </c>
      <c r="AO163" s="5">
        <v>4.8730146242875291E-2</v>
      </c>
      <c r="AP163" s="5">
        <v>0.17177782837142161</v>
      </c>
      <c r="AQ163" s="5">
        <v>5.2413007734074479E-2</v>
      </c>
      <c r="AR163" s="5">
        <v>0.42499356859547904</v>
      </c>
      <c r="AS163" s="5"/>
      <c r="AT163" s="5"/>
      <c r="AU163" s="5"/>
      <c r="AV163" s="5"/>
      <c r="AW163" s="5"/>
      <c r="AX163" s="5"/>
      <c r="AY163" s="5"/>
      <c r="AZ163" s="5"/>
      <c r="BA163" s="5"/>
      <c r="BB163" s="5"/>
    </row>
    <row r="164" spans="1:54" x14ac:dyDescent="0.25">
      <c r="A164" s="5">
        <v>15410</v>
      </c>
      <c r="B164" s="5"/>
      <c r="C164" s="5">
        <v>4.1023309538382149</v>
      </c>
      <c r="D164" s="5">
        <v>-1.4617661092377796E-3</v>
      </c>
      <c r="E164" s="5">
        <v>-4.0909146828078133E-4</v>
      </c>
      <c r="F164" s="5">
        <v>-2.7309025274351202E-3</v>
      </c>
      <c r="G164" s="5">
        <v>-2.9278069225706404E-4</v>
      </c>
      <c r="H164" s="5">
        <v>-3.4222504372384457E-2</v>
      </c>
      <c r="I164" s="5">
        <v>-2.4280661137370887E-3</v>
      </c>
      <c r="J164" s="5">
        <v>-7.9851059352263939E-3</v>
      </c>
      <c r="K164" s="5">
        <v>-2.4003243697755688E-3</v>
      </c>
      <c r="L164" s="5">
        <v>-2.0413362738660155E-2</v>
      </c>
      <c r="M164" s="5">
        <v>-5.5044935160125852E-3</v>
      </c>
      <c r="N164" s="5">
        <v>-0.33344541551854656</v>
      </c>
      <c r="O164" s="5">
        <v>-1.0163832294963423E-2</v>
      </c>
      <c r="P164" s="5">
        <v>-0.16390862573132797</v>
      </c>
      <c r="Q164" s="5">
        <v>-1.3473130121340927E-2</v>
      </c>
      <c r="R164" s="5">
        <v>-8.5829500104048273E-2</v>
      </c>
      <c r="S164" s="5">
        <v>-4.2234516177106905E-2</v>
      </c>
      <c r="T164" s="5">
        <v>-0.18742198285365269</v>
      </c>
      <c r="U164" s="5">
        <v>2.1463565521367037E-2</v>
      </c>
      <c r="V164" s="5">
        <v>-7.4146279377804323E-3</v>
      </c>
      <c r="W164" s="5">
        <v>-2.0660216661711108E-2</v>
      </c>
      <c r="X164" s="5">
        <v>-3.1228026312135572E-3</v>
      </c>
      <c r="Y164" s="5">
        <v>3.3665154154200946E-2</v>
      </c>
      <c r="Z164" s="5">
        <v>0.24106599479932417</v>
      </c>
      <c r="AA164" s="5">
        <v>0.18216968764784375</v>
      </c>
      <c r="AB164" s="5">
        <v>0.15377378763579572</v>
      </c>
      <c r="AC164" s="5">
        <v>-0.15314726969970008</v>
      </c>
      <c r="AD164" s="5">
        <v>2.7386585095638849</v>
      </c>
      <c r="AE164" s="5">
        <v>0.16129969725767376</v>
      </c>
      <c r="AF164" s="5">
        <v>0.49616926834273684</v>
      </c>
      <c r="AG164" s="5">
        <v>8.4230245781240137E-2</v>
      </c>
      <c r="AH164" s="5">
        <v>0.31463144977340557</v>
      </c>
      <c r="AI164" s="5">
        <v>6.7886986171054334E-2</v>
      </c>
      <c r="AJ164" s="5">
        <v>0.39702086917716167</v>
      </c>
      <c r="AK164" s="5">
        <v>1.9196187944157121</v>
      </c>
      <c r="AL164" s="5">
        <v>1.1211197985728134</v>
      </c>
      <c r="AM164" s="5">
        <v>6.8235539873241643E-2</v>
      </c>
      <c r="AN164" s="5">
        <v>0.58952319315702784</v>
      </c>
      <c r="AO164" s="5">
        <v>4.9507360325970896E-2</v>
      </c>
      <c r="AP164" s="5">
        <v>0.17493114416118438</v>
      </c>
      <c r="AQ164" s="5">
        <v>5.350205866405576E-2</v>
      </c>
      <c r="AR164" s="5">
        <v>0.43485912025513374</v>
      </c>
      <c r="AS164" s="5"/>
      <c r="AT164" s="5"/>
      <c r="AU164" s="5"/>
      <c r="AV164" s="5"/>
      <c r="AW164" s="5"/>
      <c r="AX164" s="5"/>
      <c r="AY164" s="5"/>
      <c r="AZ164" s="5"/>
      <c r="BA164" s="5"/>
      <c r="BB164" s="5"/>
    </row>
    <row r="165" spans="1:54" x14ac:dyDescent="0.25">
      <c r="A165" s="5">
        <v>15400</v>
      </c>
      <c r="B165" s="5"/>
      <c r="C165" s="5">
        <v>4.1233744253208879</v>
      </c>
      <c r="D165" s="5">
        <v>-1.366792190325108E-3</v>
      </c>
      <c r="E165" s="5">
        <v>-3.8332006826520586E-4</v>
      </c>
      <c r="F165" s="5">
        <v>-2.5642866782044456E-3</v>
      </c>
      <c r="G165" s="5">
        <v>-2.7550201269182779E-4</v>
      </c>
      <c r="H165" s="5">
        <v>-3.2271476511455739E-2</v>
      </c>
      <c r="I165" s="5">
        <v>-2.2945367523846192E-3</v>
      </c>
      <c r="J165" s="5">
        <v>-7.5621524296589377E-3</v>
      </c>
      <c r="K165" s="5">
        <v>-2.2780733495248494E-3</v>
      </c>
      <c r="L165" s="5">
        <v>-1.9415480897455178E-2</v>
      </c>
      <c r="M165" s="5">
        <v>-5.2467408838282725E-3</v>
      </c>
      <c r="N165" s="5">
        <v>-0.31852131209706924</v>
      </c>
      <c r="O165" s="5">
        <v>-9.730061523413441E-3</v>
      </c>
      <c r="P165" s="5">
        <v>-0.15725596576873002</v>
      </c>
      <c r="Q165" s="5">
        <v>-1.295459806149403E-2</v>
      </c>
      <c r="R165" s="5">
        <v>-8.2707529651471809E-2</v>
      </c>
      <c r="S165" s="5">
        <v>-4.0787956280493184E-2</v>
      </c>
      <c r="T165" s="5">
        <v>-0.18140274365599476</v>
      </c>
      <c r="U165" s="5">
        <v>2.082030355583072E-2</v>
      </c>
      <c r="V165" s="5">
        <v>-7.2084086637865114E-3</v>
      </c>
      <c r="W165" s="5">
        <v>-2.0130416358785926E-2</v>
      </c>
      <c r="X165" s="5">
        <v>-3.049532678127998E-3</v>
      </c>
      <c r="Y165" s="5">
        <v>3.2949078276988696E-2</v>
      </c>
      <c r="Z165" s="5">
        <v>0.23646974359424919</v>
      </c>
      <c r="AA165" s="5">
        <v>0.17910008186836301</v>
      </c>
      <c r="AB165" s="5">
        <v>0.15152528916298541</v>
      </c>
      <c r="AC165" s="5">
        <v>-0.15125102400752988</v>
      </c>
      <c r="AD165" s="5">
        <v>2.7109177331804166</v>
      </c>
      <c r="AE165" s="5">
        <v>0.16003116083369545</v>
      </c>
      <c r="AF165" s="5">
        <v>0.49339709489507744</v>
      </c>
      <c r="AG165" s="5">
        <v>8.3952515641559283E-2</v>
      </c>
      <c r="AH165" s="5">
        <v>0.3143184793974737</v>
      </c>
      <c r="AI165" s="5">
        <v>6.797663886930351E-2</v>
      </c>
      <c r="AJ165" s="5">
        <v>0.39846953945142671</v>
      </c>
      <c r="AK165" s="5">
        <v>1.9311174991840105</v>
      </c>
      <c r="AL165" s="5">
        <v>1.1304749505663054</v>
      </c>
      <c r="AM165" s="5">
        <v>6.8966485007426345E-2</v>
      </c>
      <c r="AN165" s="5">
        <v>0.59724186014946656</v>
      </c>
      <c r="AO165" s="5">
        <v>5.0274106982521737E-2</v>
      </c>
      <c r="AP165" s="5">
        <v>0.17806164064856164</v>
      </c>
      <c r="AQ165" s="5">
        <v>5.4589080448058935E-2</v>
      </c>
      <c r="AR165" s="5">
        <v>0.44475347944874677</v>
      </c>
      <c r="AS165" s="5"/>
      <c r="AT165" s="5"/>
      <c r="AU165" s="5"/>
      <c r="AV165" s="5"/>
      <c r="AW165" s="5"/>
      <c r="AX165" s="5"/>
      <c r="AY165" s="5"/>
      <c r="AZ165" s="5"/>
      <c r="BA165" s="5"/>
      <c r="BB165" s="5"/>
    </row>
    <row r="166" spans="1:54" x14ac:dyDescent="0.25">
      <c r="A166" s="5">
        <v>15390</v>
      </c>
      <c r="B166" s="5"/>
      <c r="C166" s="5">
        <v>4.1422456387128239</v>
      </c>
      <c r="D166" s="5">
        <v>-1.2773383521085531E-3</v>
      </c>
      <c r="E166" s="5">
        <v>-3.5898983393331757E-4</v>
      </c>
      <c r="F166" s="5">
        <v>-2.406617158688906E-3</v>
      </c>
      <c r="G166" s="5">
        <v>-2.5911214728696749E-4</v>
      </c>
      <c r="H166" s="5">
        <v>-3.0416353006382117E-2</v>
      </c>
      <c r="I166" s="5">
        <v>-2.1672618516646166E-3</v>
      </c>
      <c r="J166" s="5">
        <v>-7.1580154968096683E-3</v>
      </c>
      <c r="K166" s="5">
        <v>-2.1609690187405018E-3</v>
      </c>
      <c r="L166" s="5">
        <v>-1.8457183375761105E-2</v>
      </c>
      <c r="M166" s="5">
        <v>-4.9985743292281061E-3</v>
      </c>
      <c r="N166" s="5">
        <v>-0.30411450780084681</v>
      </c>
      <c r="O166" s="5">
        <v>-9.3102039096338591E-3</v>
      </c>
      <c r="P166" s="5">
        <v>-0.1507990401515705</v>
      </c>
      <c r="Q166" s="5">
        <v>-1.2449907496912715E-2</v>
      </c>
      <c r="R166" s="5">
        <v>-7.9660105592237102E-2</v>
      </c>
      <c r="S166" s="5">
        <v>-3.9371716565278908E-2</v>
      </c>
      <c r="T166" s="5">
        <v>-0.17549137650236996</v>
      </c>
      <c r="U166" s="5">
        <v>2.0186520940652642E-2</v>
      </c>
      <c r="V166" s="5">
        <v>-7.0045347511447104E-3</v>
      </c>
      <c r="W166" s="5">
        <v>-1.9604741925331418E-2</v>
      </c>
      <c r="X166" s="5">
        <v>-2.9765498703496181E-3</v>
      </c>
      <c r="Y166" s="5">
        <v>3.2232773927792155E-2</v>
      </c>
      <c r="Z166" s="5">
        <v>0.23185026288904148</v>
      </c>
      <c r="AA166" s="5">
        <v>0.1759983011507292</v>
      </c>
      <c r="AB166" s="5">
        <v>0.14923874578224902</v>
      </c>
      <c r="AC166" s="5">
        <v>-0.14930752228217473</v>
      </c>
      <c r="AD166" s="5">
        <v>2.6821912241529731</v>
      </c>
      <c r="AE166" s="5">
        <v>0.15869788765254847</v>
      </c>
      <c r="AF166" s="5">
        <v>0.49041026124757636</v>
      </c>
      <c r="AG166" s="5">
        <v>8.3636575758201895E-2</v>
      </c>
      <c r="AH166" s="5">
        <v>0.31385946638734408</v>
      </c>
      <c r="AI166" s="5">
        <v>6.8034787417122849E-2</v>
      </c>
      <c r="AJ166" s="5">
        <v>0.39973830079385003</v>
      </c>
      <c r="AK166" s="5">
        <v>1.9417884106404497</v>
      </c>
      <c r="AL166" s="5">
        <v>1.1393837569213006</v>
      </c>
      <c r="AM166" s="5">
        <v>6.9673298650778731E-2</v>
      </c>
      <c r="AN166" s="5">
        <v>0.60478507808857129</v>
      </c>
      <c r="AO166" s="5">
        <v>5.10294760617961E-2</v>
      </c>
      <c r="AP166" s="5">
        <v>0.18116588626536753</v>
      </c>
      <c r="AQ166" s="5">
        <v>5.5672990840665626E-2</v>
      </c>
      <c r="AR166" s="5">
        <v>0.45466789327509083</v>
      </c>
      <c r="AS166" s="5"/>
      <c r="AT166" s="5"/>
      <c r="AU166" s="5"/>
      <c r="AV166" s="5"/>
      <c r="AW166" s="5"/>
      <c r="AX166" s="5"/>
      <c r="AY166" s="5"/>
      <c r="AZ166" s="5"/>
      <c r="BA166" s="5"/>
      <c r="BB166" s="5"/>
    </row>
    <row r="167" spans="1:54" x14ac:dyDescent="0.25">
      <c r="A167" s="5">
        <v>15380</v>
      </c>
      <c r="B167" s="5"/>
      <c r="C167" s="5">
        <v>4.1589493798465167</v>
      </c>
      <c r="D167" s="5">
        <v>-1.1931302590745356E-3</v>
      </c>
      <c r="E167" s="5">
        <v>-3.360328877531563E-4</v>
      </c>
      <c r="F167" s="5">
        <v>-2.2574964704425091E-3</v>
      </c>
      <c r="G167" s="5">
        <v>-2.4357404527954575E-4</v>
      </c>
      <c r="H167" s="5">
        <v>-2.8653407967349574E-2</v>
      </c>
      <c r="I167" s="5">
        <v>-2.0460168104308564E-3</v>
      </c>
      <c r="J167" s="5">
        <v>-6.772077027823481E-3</v>
      </c>
      <c r="K167" s="5">
        <v>-2.0488588141445458E-3</v>
      </c>
      <c r="L167" s="5">
        <v>-1.7537430602931638E-2</v>
      </c>
      <c r="M167" s="5">
        <v>-4.7597765632237995E-3</v>
      </c>
      <c r="N167" s="5">
        <v>-0.29021527530399871</v>
      </c>
      <c r="O167" s="5">
        <v>-8.9040563517091102E-3</v>
      </c>
      <c r="P167" s="5">
        <v>-0.14453590325124838</v>
      </c>
      <c r="Q167" s="5">
        <v>-1.1958993805461202E-2</v>
      </c>
      <c r="R167" s="5">
        <v>-7.6687337627566549E-2</v>
      </c>
      <c r="S167" s="5">
        <v>-3.7986067089610422E-2</v>
      </c>
      <c r="T167" s="5">
        <v>-0.16968986703482009</v>
      </c>
      <c r="U167" s="5">
        <v>1.9562516512392273E-2</v>
      </c>
      <c r="V167" s="5">
        <v>-6.8031279880996966E-3</v>
      </c>
      <c r="W167" s="5">
        <v>-1.9083568328309968E-2</v>
      </c>
      <c r="X167" s="5">
        <v>-2.9039139895965169E-3</v>
      </c>
      <c r="Y167" s="5">
        <v>3.1516896213939008E-2</v>
      </c>
      <c r="Z167" s="5">
        <v>0.22721216902796507</v>
      </c>
      <c r="AA167" s="5">
        <v>0.17286767353623858</v>
      </c>
      <c r="AB167" s="5">
        <v>0.14691675223102499</v>
      </c>
      <c r="AC167" s="5">
        <v>-0.14731906522658464</v>
      </c>
      <c r="AD167" s="5">
        <v>2.6525139739255117</v>
      </c>
      <c r="AE167" s="5">
        <v>0.15730152275685511</v>
      </c>
      <c r="AF167" s="5">
        <v>0.48721241586192859</v>
      </c>
      <c r="AG167" s="5">
        <v>8.3282788983598824E-2</v>
      </c>
      <c r="AH167" s="5">
        <v>0.31325476691660614</v>
      </c>
      <c r="AI167" s="5">
        <v>6.806128909563125E-2</v>
      </c>
      <c r="AJ167" s="5">
        <v>0.40082504074770159</v>
      </c>
      <c r="AK167" s="5">
        <v>1.9516153147532804</v>
      </c>
      <c r="AL167" s="5">
        <v>1.1478334369044099</v>
      </c>
      <c r="AM167" s="5">
        <v>7.035501874432093E-2</v>
      </c>
      <c r="AN167" s="5">
        <v>0.61214314403495762</v>
      </c>
      <c r="AO167" s="5">
        <v>5.177255702994963E-2</v>
      </c>
      <c r="AP167" s="5">
        <v>0.18424041610301289</v>
      </c>
      <c r="AQ167" s="5">
        <v>5.6752687082914435E-2</v>
      </c>
      <c r="AR167" s="5">
        <v>0.4645933566762534</v>
      </c>
      <c r="AS167" s="5"/>
      <c r="AT167" s="5"/>
      <c r="AU167" s="5"/>
      <c r="AV167" s="5"/>
      <c r="AW167" s="5"/>
      <c r="AX167" s="5"/>
      <c r="AY167" s="5"/>
      <c r="AZ167" s="5"/>
      <c r="BA167" s="5"/>
      <c r="BB167" s="5"/>
    </row>
    <row r="168" spans="1:54" x14ac:dyDescent="0.25">
      <c r="A168" s="5">
        <v>15370</v>
      </c>
      <c r="B168" s="5"/>
      <c r="C168" s="5">
        <v>4.1734924212704669</v>
      </c>
      <c r="D168" s="5">
        <v>-1.1139040745830934E-3</v>
      </c>
      <c r="E168" s="5">
        <v>-3.1438371356213158E-4</v>
      </c>
      <c r="F168" s="5">
        <v>-2.1165394676561497E-3</v>
      </c>
      <c r="G168" s="5">
        <v>-2.2885165901549362E-4</v>
      </c>
      <c r="H168" s="5">
        <v>-2.6979000087141991E-2</v>
      </c>
      <c r="I168" s="5">
        <v>-1.9305810345584373E-3</v>
      </c>
      <c r="J168" s="5">
        <v>-6.4037265257122031E-3</v>
      </c>
      <c r="K168" s="5">
        <v>-1.9415910639840679E-3</v>
      </c>
      <c r="L168" s="5">
        <v>-1.6655180882403135E-2</v>
      </c>
      <c r="M168" s="5">
        <v>-4.5301276424150978E-3</v>
      </c>
      <c r="N168" s="5">
        <v>-0.27681363002918913</v>
      </c>
      <c r="O168" s="5">
        <v>-8.5114057824306442E-3</v>
      </c>
      <c r="P168" s="5">
        <v>-0.13846442627233585</v>
      </c>
      <c r="Q168" s="5">
        <v>-1.1481776321845657E-2</v>
      </c>
      <c r="R168" s="5">
        <v>-7.3789231757661139E-2</v>
      </c>
      <c r="S168" s="5">
        <v>-3.6631228173420252E-2</v>
      </c>
      <c r="T168" s="5">
        <v>-0.16399999348927458</v>
      </c>
      <c r="U168" s="5">
        <v>1.8948567592876948E-2</v>
      </c>
      <c r="V168" s="5">
        <v>-6.6043036976676404E-3</v>
      </c>
      <c r="W168" s="5">
        <v>-1.8567255616602919E-2</v>
      </c>
      <c r="X168" s="5">
        <v>-2.831683071523346E-3</v>
      </c>
      <c r="Y168" s="5">
        <v>3.0802087139240781E-2</v>
      </c>
      <c r="Z168" s="5">
        <v>0.22256002578361075</v>
      </c>
      <c r="AA168" s="5">
        <v>0.16971151777232912</v>
      </c>
      <c r="AB168" s="5">
        <v>0.14456191970500165</v>
      </c>
      <c r="AC168" s="5">
        <v>-0.14528799207074014</v>
      </c>
      <c r="AD168" s="5">
        <v>2.6219220107276886</v>
      </c>
      <c r="AE168" s="5">
        <v>0.15584378934111406</v>
      </c>
      <c r="AF168" s="5">
        <v>0.48380748821918135</v>
      </c>
      <c r="AG168" s="5">
        <v>8.2891570537520914E-2</v>
      </c>
      <c r="AH168" s="5">
        <v>0.31250494125032857</v>
      </c>
      <c r="AI168" s="5">
        <v>6.8056045040809643E-2</v>
      </c>
      <c r="AJ168" s="5">
        <v>0.40172789028251943</v>
      </c>
      <c r="AK168" s="5">
        <v>1.9605830536600659</v>
      </c>
      <c r="AL168" s="5">
        <v>1.1558117233229386</v>
      </c>
      <c r="AM168" s="5">
        <v>7.101070631790371E-2</v>
      </c>
      <c r="AN168" s="5">
        <v>0.61930646917947618</v>
      </c>
      <c r="AO168" s="5">
        <v>5.250244069416625E-2</v>
      </c>
      <c r="AP168" s="5">
        <v>0.18728173780612528</v>
      </c>
      <c r="AQ168" s="5">
        <v>5.7827047522139442E-2</v>
      </c>
      <c r="AR168" s="5">
        <v>0.47452062307961879</v>
      </c>
      <c r="AS168" s="5"/>
      <c r="AT168" s="5"/>
      <c r="AU168" s="5"/>
      <c r="AV168" s="5"/>
      <c r="AW168" s="5"/>
      <c r="AX168" s="5"/>
      <c r="AY168" s="5"/>
      <c r="AZ168" s="5"/>
      <c r="BA168" s="5"/>
      <c r="BB168" s="5"/>
    </row>
    <row r="169" spans="1:54" x14ac:dyDescent="0.25">
      <c r="A169" s="5">
        <v>15360</v>
      </c>
      <c r="B169" s="5"/>
      <c r="C169" s="5">
        <v>4.1858835029245656</v>
      </c>
      <c r="D169" s="5">
        <v>-1.0394062616448012E-3</v>
      </c>
      <c r="E169" s="5">
        <v>-2.9397912737223568E-4</v>
      </c>
      <c r="F169" s="5">
        <v>-1.9833733040594526E-3</v>
      </c>
      <c r="G169" s="5">
        <v>-2.1490995007289148E-4</v>
      </c>
      <c r="H169" s="5">
        <v>-2.5389574389070847E-2</v>
      </c>
      <c r="I169" s="5">
        <v>-1.8207381125804147E-3</v>
      </c>
      <c r="J169" s="5">
        <v>-6.0523617914241762E-3</v>
      </c>
      <c r="K169" s="5">
        <v>-1.8390152111953592E-3</v>
      </c>
      <c r="L169" s="5">
        <v>-1.5809392322240105E-2</v>
      </c>
      <c r="M169" s="5">
        <v>-4.3094054738605295E-3</v>
      </c>
      <c r="N169" s="5">
        <v>-0.26389935860356323</v>
      </c>
      <c r="O169" s="5">
        <v>-8.1320299446091572E-3</v>
      </c>
      <c r="P169" s="5">
        <v>-0.13258230795945175</v>
      </c>
      <c r="Q169" s="5">
        <v>-1.1018159053871681E-2</v>
      </c>
      <c r="R169" s="5">
        <v>-7.096569375147975E-2</v>
      </c>
      <c r="S169" s="5">
        <v>-3.5307371566957062E-2</v>
      </c>
      <c r="T169" s="5">
        <v>-0.15842332957513047</v>
      </c>
      <c r="U169" s="5">
        <v>1.8344930073384669E-2</v>
      </c>
      <c r="V169" s="5">
        <v>-6.4081706907516247E-3</v>
      </c>
      <c r="W169" s="5">
        <v>-1.8056148608908567E-2</v>
      </c>
      <c r="X169" s="5">
        <v>-2.7599133363019695E-3</v>
      </c>
      <c r="Y169" s="5">
        <v>3.0088974676129671E-2</v>
      </c>
      <c r="Z169" s="5">
        <v>0.21789833687586144</v>
      </c>
      <c r="AA169" s="5">
        <v>0.16653313736712769</v>
      </c>
      <c r="AB169" s="5">
        <v>0.14217687087237232</v>
      </c>
      <c r="AC169" s="5">
        <v>-0.14321667590153331</v>
      </c>
      <c r="AD169" s="5">
        <v>2.590452325613958</v>
      </c>
      <c r="AE169" s="5">
        <v>0.15432648517753203</v>
      </c>
      <c r="AF169" s="5">
        <v>0.48019968078549125</v>
      </c>
      <c r="AG169" s="5">
        <v>8.2463387216555467E-2</v>
      </c>
      <c r="AH169" s="5">
        <v>0.31161075310200975</v>
      </c>
      <c r="AI169" s="5">
        <v>6.8019000616953193E-2</v>
      </c>
      <c r="AJ169" s="5">
        <v>0.4024452289165259</v>
      </c>
      <c r="AK169" s="5">
        <v>1.9686775636819569</v>
      </c>
      <c r="AL169" s="5">
        <v>1.1633068915021978</v>
      </c>
      <c r="AM169" s="5">
        <v>7.1639447583990892E-2</v>
      </c>
      <c r="AN169" s="5">
        <v>0.62626559887883348</v>
      </c>
      <c r="AO169" s="5">
        <v>5.3218220957662841E-2</v>
      </c>
      <c r="AP169" s="5">
        <v>0.19028633766234163</v>
      </c>
      <c r="AQ169" s="5">
        <v>5.8894933316886479E-2</v>
      </c>
      <c r="AR169" s="5">
        <v>0.48444021590743952</v>
      </c>
      <c r="AS169" s="5"/>
      <c r="AT169" s="5"/>
      <c r="AU169" s="5"/>
      <c r="AV169" s="5"/>
      <c r="AW169" s="5"/>
      <c r="AX169" s="5"/>
      <c r="AY169" s="5"/>
      <c r="AZ169" s="5"/>
      <c r="BA169" s="5"/>
      <c r="BB169" s="5"/>
    </row>
    <row r="170" spans="1:54" x14ac:dyDescent="0.25">
      <c r="A170" s="5">
        <v>15350</v>
      </c>
      <c r="B170" s="5"/>
      <c r="C170" s="5">
        <v>4.1961333104818541</v>
      </c>
      <c r="D170" s="5">
        <v>-9.6939337375883034E-4</v>
      </c>
      <c r="E170" s="5">
        <v>-2.7475824487335532E-4</v>
      </c>
      <c r="F170" s="5">
        <v>-1.857637356220852E-3</v>
      </c>
      <c r="G170" s="5">
        <v>-2.0171489285131006E-4</v>
      </c>
      <c r="H170" s="5">
        <v>-2.3881663693105466E-2</v>
      </c>
      <c r="I170" s="5">
        <v>-1.7162759731284959E-3</v>
      </c>
      <c r="J170" s="5">
        <v>-5.7173895577514837E-3</v>
      </c>
      <c r="K170" s="5">
        <v>-1.7409820235216461E-3</v>
      </c>
      <c r="L170" s="5">
        <v>-1.4999024678396733E-2</v>
      </c>
      <c r="M170" s="5">
        <v>-4.0973863027974414E-3</v>
      </c>
      <c r="N170" s="5">
        <v>-0.25146204664613558</v>
      </c>
      <c r="O170" s="5">
        <v>-7.7656981563875987E-3</v>
      </c>
      <c r="P170" s="5">
        <v>-0.12688708529062884</v>
      </c>
      <c r="Q170" s="5">
        <v>-1.0568031407830938E-2</v>
      </c>
      <c r="R170" s="5">
        <v>-6.8216532726656925E-2</v>
      </c>
      <c r="S170" s="5">
        <v>-3.4014621692319037E-2</v>
      </c>
      <c r="T170" s="5">
        <v>-0.15296124773234213</v>
      </c>
      <c r="U170" s="5">
        <v>1.7751838544910994E-2</v>
      </c>
      <c r="V170" s="5">
        <v>-6.2148312351126807E-3</v>
      </c>
      <c r="W170" s="5">
        <v>-1.7550576623042068E-2</v>
      </c>
      <c r="X170" s="5">
        <v>-2.6886591247071968E-3</v>
      </c>
      <c r="Y170" s="5">
        <v>2.9378171886162048E-2</v>
      </c>
      <c r="Z170" s="5">
        <v>0.21323153874368095</v>
      </c>
      <c r="AA170" s="5">
        <v>0.16333581475755982</v>
      </c>
      <c r="AB170" s="5">
        <v>0.1397642349165153</v>
      </c>
      <c r="AC170" s="5">
        <v>-0.14110751895545379</v>
      </c>
      <c r="AD170" s="5">
        <v>2.5581427967573935</v>
      </c>
      <c r="AE170" s="5">
        <v>0.15275147888411372</v>
      </c>
      <c r="AF170" s="5">
        <v>0.47639346035919761</v>
      </c>
      <c r="AG170" s="5">
        <v>8.1998756483157256E-2</v>
      </c>
      <c r="AH170" s="5">
        <v>0.31057316851368366</v>
      </c>
      <c r="AI170" s="5">
        <v>6.7950145688436908E-2</v>
      </c>
      <c r="AJ170" s="5">
        <v>0.40297568929322186</v>
      </c>
      <c r="AK170" s="5">
        <v>1.9758859111315672</v>
      </c>
      <c r="AL170" s="5">
        <v>1.1703077873325183</v>
      </c>
      <c r="AM170" s="5">
        <v>7.2240356002141348E-2</v>
      </c>
      <c r="AN170" s="5">
        <v>0.63301123271083382</v>
      </c>
      <c r="AO170" s="5">
        <v>5.3918996601171151E-2</v>
      </c>
      <c r="AP170" s="5">
        <v>0.19325068687532096</v>
      </c>
      <c r="AQ170" s="5">
        <v>5.9955190224162326E-2</v>
      </c>
      <c r="AR170" s="5">
        <v>0.49434244094498159</v>
      </c>
      <c r="AS170" s="5"/>
      <c r="AT170" s="5"/>
      <c r="AU170" s="5"/>
      <c r="AV170" s="5"/>
      <c r="AW170" s="5"/>
      <c r="AX170" s="5"/>
      <c r="AY170" s="5"/>
      <c r="AZ170" s="5"/>
      <c r="BA170" s="5"/>
      <c r="BB170" s="5"/>
    </row>
    <row r="171" spans="1:54" x14ac:dyDescent="0.25">
      <c r="A171" s="5">
        <v>15340</v>
      </c>
      <c r="B171" s="5"/>
      <c r="C171" s="5">
        <v>4.2042544513876425</v>
      </c>
      <c r="D171" s="5">
        <v>-9.036318369593342E-4</v>
      </c>
      <c r="E171" s="5">
        <v>-2.5666244591375362E-4</v>
      </c>
      <c r="F171" s="5">
        <v>-1.7389831247893975E-3</v>
      </c>
      <c r="G171" s="5">
        <v>-1.8923347575708084E-4</v>
      </c>
      <c r="H171" s="5">
        <v>-2.2451889811279976E-2</v>
      </c>
      <c r="I171" s="5">
        <v>-1.6169870246906868E-3</v>
      </c>
      <c r="J171" s="5">
        <v>-5.3982260719554302E-3</v>
      </c>
      <c r="K171" s="5">
        <v>-1.6473437906404664E-3</v>
      </c>
      <c r="L171" s="5">
        <v>-1.4223041109723288E-2</v>
      </c>
      <c r="M171" s="5">
        <v>-3.8938451826508701E-3</v>
      </c>
      <c r="N171" s="5">
        <v>-0.23949110583989408</v>
      </c>
      <c r="O171" s="5">
        <v>-7.4121720648997382E-3</v>
      </c>
      <c r="P171" s="5">
        <v>-0.1213761441290615</v>
      </c>
      <c r="Q171" s="5">
        <v>-1.0131268920760873E-2</v>
      </c>
      <c r="R171" s="5">
        <v>-6.5541464826397527E-2</v>
      </c>
      <c r="S171" s="5">
        <v>-3.2753056952452689E-2</v>
      </c>
      <c r="T171" s="5">
        <v>-0.14761492274673296</v>
      </c>
      <c r="U171" s="5">
        <v>1.7169506472981644E-2</v>
      </c>
      <c r="V171" s="5">
        <v>-6.0243810399074954E-3</v>
      </c>
      <c r="W171" s="5">
        <v>-1.7050853246492945E-2</v>
      </c>
      <c r="X171" s="5">
        <v>-2.6179728397768922E-3</v>
      </c>
      <c r="Y171" s="5">
        <v>2.8670276090477072E-2</v>
      </c>
      <c r="Z171" s="5">
        <v>0.20856399358584099</v>
      </c>
      <c r="AA171" s="5">
        <v>0.16012280560563819</v>
      </c>
      <c r="AB171" s="5">
        <v>0.13732664262048952</v>
      </c>
      <c r="AC171" s="5">
        <v>-0.13896294788740732</v>
      </c>
      <c r="AD171" s="5">
        <v>2.5250321122183061</v>
      </c>
      <c r="AE171" s="5">
        <v>0.15112070604594938</v>
      </c>
      <c r="AF171" s="5">
        <v>0.47239354882407592</v>
      </c>
      <c r="AG171" s="5">
        <v>8.1498245436682118E-2</v>
      </c>
      <c r="AH171" s="5">
        <v>0.30939335426067555</v>
      </c>
      <c r="AI171" s="5">
        <v>6.7849514788441451E-2</v>
      </c>
      <c r="AJ171" s="5">
        <v>0.40331816119480363</v>
      </c>
      <c r="AK171" s="5">
        <v>1.982196325790051</v>
      </c>
      <c r="AL171" s="5">
        <v>1.1768038542944286</v>
      </c>
      <c r="AM171" s="5">
        <v>7.2812574307871331E-2</v>
      </c>
      <c r="AN171" s="5">
        <v>0.63953424449236729</v>
      </c>
      <c r="AO171" s="5">
        <v>5.4603873086335283E-2</v>
      </c>
      <c r="AP171" s="5">
        <v>0.19617124800709501</v>
      </c>
      <c r="AQ171" s="5">
        <v>6.1006650465930568E-2</v>
      </c>
      <c r="AR171" s="5">
        <v>0.5042173995549889</v>
      </c>
      <c r="AS171" s="5"/>
      <c r="AT171" s="5"/>
      <c r="AU171" s="5"/>
      <c r="AV171" s="5"/>
      <c r="AW171" s="5"/>
      <c r="AX171" s="5"/>
      <c r="AY171" s="5"/>
      <c r="AZ171" s="5"/>
      <c r="BA171" s="5"/>
      <c r="BB171" s="5"/>
    </row>
    <row r="172" spans="1:54" x14ac:dyDescent="0.25">
      <c r="A172" s="5">
        <v>15330</v>
      </c>
      <c r="B172" s="5"/>
      <c r="C172" s="5">
        <v>4.2102614286298063</v>
      </c>
      <c r="D172" s="5">
        <v>-8.418977241755214E-4</v>
      </c>
      <c r="E172" s="5">
        <v>-2.3963533622968687E-4</v>
      </c>
      <c r="F172" s="5">
        <v>-1.6270741152029158E-3</v>
      </c>
      <c r="G172" s="5">
        <v>-1.7743370011465755E-4</v>
      </c>
      <c r="H172" s="5">
        <v>-2.1096964483701304E-2</v>
      </c>
      <c r="I172" s="5">
        <v>-1.5226682782271861E-3</v>
      </c>
      <c r="J172" s="5">
        <v>-5.09429762810588E-3</v>
      </c>
      <c r="K172" s="5">
        <v>-1.557954508394763E-3</v>
      </c>
      <c r="L172" s="5">
        <v>-1.3480409844061649E-2</v>
      </c>
      <c r="M172" s="5">
        <v>-3.6985564268478765E-3</v>
      </c>
      <c r="N172" s="5">
        <v>-0.2279758002459728</v>
      </c>
      <c r="O172" s="5">
        <v>-7.0712063867189685E-3</v>
      </c>
      <c r="P172" s="5">
        <v>-0.11604672980630097</v>
      </c>
      <c r="Q172" s="5">
        <v>-9.7077339973738203E-3</v>
      </c>
      <c r="R172" s="5">
        <v>-6.294011698030022E-2</v>
      </c>
      <c r="S172" s="5">
        <v>-3.1522711102037436E-2</v>
      </c>
      <c r="T172" s="5">
        <v>-0.14238533570357653</v>
      </c>
      <c r="U172" s="5">
        <v>1.6598126415372932E-2</v>
      </c>
      <c r="V172" s="5">
        <v>-5.8369092554611968E-3</v>
      </c>
      <c r="W172" s="5">
        <v>-1.6557276147962752E-2</v>
      </c>
      <c r="X172" s="5">
        <v>-2.5479048940962204E-3</v>
      </c>
      <c r="Y172" s="5">
        <v>2.7965868091612334E-2</v>
      </c>
      <c r="Z172" s="5">
        <v>0.2038999826856151</v>
      </c>
      <c r="AA172" s="5">
        <v>0.15689733323698335</v>
      </c>
      <c r="AB172" s="5">
        <v>0.13486672150647055</v>
      </c>
      <c r="AC172" s="5">
        <v>-0.13678540902896932</v>
      </c>
      <c r="AD172" s="5">
        <v>2.4911596914115846</v>
      </c>
      <c r="AE172" s="5">
        <v>0.14943616520106534</v>
      </c>
      <c r="AF172" s="5">
        <v>0.46820491333554848</v>
      </c>
      <c r="AG172" s="5">
        <v>8.0962469669207796E-2</v>
      </c>
      <c r="AH172" s="5">
        <v>0.30807267578406244</v>
      </c>
      <c r="AI172" s="5">
        <v>6.7717187183615524E-2</v>
      </c>
      <c r="AJ172" s="5">
        <v>0.40347179497675478</v>
      </c>
      <c r="AK172" s="5">
        <v>1.9875982319351997</v>
      </c>
      <c r="AL172" s="5">
        <v>1.1827851593726104</v>
      </c>
      <c r="AM172" s="5">
        <v>7.3355276499593322E-2</v>
      </c>
      <c r="AN172" s="5">
        <v>0.64582570220235158</v>
      </c>
      <c r="AO172" s="5">
        <v>5.5271964376288299E-2</v>
      </c>
      <c r="AP172" s="5">
        <v>0.19904448157498641</v>
      </c>
      <c r="AQ172" s="5">
        <v>6.2048134671410272E-2</v>
      </c>
      <c r="AR172" s="5">
        <v>0.51405500272311055</v>
      </c>
      <c r="AS172" s="5"/>
      <c r="AT172" s="5"/>
      <c r="AU172" s="5"/>
      <c r="AV172" s="5"/>
      <c r="AW172" s="5"/>
      <c r="AX172" s="5"/>
      <c r="AY172" s="5"/>
      <c r="AZ172" s="5"/>
      <c r="BA172" s="5"/>
      <c r="BB172" s="5"/>
    </row>
    <row r="173" spans="1:54" x14ac:dyDescent="0.25">
      <c r="A173" s="5">
        <v>15320</v>
      </c>
      <c r="B173" s="5"/>
      <c r="C173" s="5">
        <v>4.2141706122768268</v>
      </c>
      <c r="D173" s="5">
        <v>-7.8397652296646606E-4</v>
      </c>
      <c r="E173" s="5">
        <v>-2.2362270668849441E-4</v>
      </c>
      <c r="F173" s="5">
        <v>-1.5215856993622109E-3</v>
      </c>
      <c r="G173" s="5">
        <v>-1.6628457693396194E-4</v>
      </c>
      <c r="H173" s="5">
        <v>-1.9813690066680784E-2</v>
      </c>
      <c r="I173" s="5">
        <v>-1.433121453211107E-3</v>
      </c>
      <c r="J173" s="5">
        <v>-4.8050410502360813E-3</v>
      </c>
      <c r="K173" s="5">
        <v>-1.472670050256643E-3</v>
      </c>
      <c r="L173" s="5">
        <v>-1.2770105755083014E-2</v>
      </c>
      <c r="M173" s="5">
        <v>-3.5112940420308505E-3</v>
      </c>
      <c r="N173" s="5">
        <v>-0.21690527182130787</v>
      </c>
      <c r="O173" s="5">
        <v>-6.7425496336406422E-3</v>
      </c>
      <c r="P173" s="5">
        <v>-0.11089595761112173</v>
      </c>
      <c r="Q173" s="5">
        <v>-9.2972766495151172E-3</v>
      </c>
      <c r="R173" s="5">
        <v>-6.0412030736212749E-2</v>
      </c>
      <c r="S173" s="5">
        <v>-3.0323574674634719E-2</v>
      </c>
      <c r="T173" s="5">
        <v>-0.13727327825903535</v>
      </c>
      <c r="U173" s="5">
        <v>1.6037870281005111E-2</v>
      </c>
      <c r="V173" s="5">
        <v>-5.6524984879026529E-3</v>
      </c>
      <c r="W173" s="5">
        <v>-1.6070126929484084E-2</v>
      </c>
      <c r="X173" s="5">
        <v>-2.4785036627372062E-3</v>
      </c>
      <c r="Y173" s="5">
        <v>2.7265511447891799E-2</v>
      </c>
      <c r="Z173" s="5">
        <v>0.19924370003333608</v>
      </c>
      <c r="AA173" s="5">
        <v>0.15366258323499771</v>
      </c>
      <c r="AB173" s="5">
        <v>0.13238709104294716</v>
      </c>
      <c r="AC173" s="5">
        <v>-0.13457736364930725</v>
      </c>
      <c r="AD173" s="5">
        <v>2.4565656054996614</v>
      </c>
      <c r="AE173" s="5">
        <v>0.14769991370262822</v>
      </c>
      <c r="AF173" s="5">
        <v>0.46383275596847701</v>
      </c>
      <c r="AG173" s="5">
        <v>8.0392092009320487E-2</v>
      </c>
      <c r="AH173" s="5">
        <v>0.30661269465545277</v>
      </c>
      <c r="AI173" s="5">
        <v>6.7553286833986925E-2</v>
      </c>
      <c r="AJ173" s="5">
        <v>0.40343600440974042</v>
      </c>
      <c r="AK173" s="5">
        <v>1.9920822768092474</v>
      </c>
      <c r="AL173" s="5">
        <v>1.1882424177717392</v>
      </c>
      <c r="AM173" s="5">
        <v>7.3867669777367764E-2</v>
      </c>
      <c r="AN173" s="5">
        <v>0.65187688775111796</v>
      </c>
      <c r="AO173" s="5">
        <v>5.5922394768517868E-2</v>
      </c>
      <c r="AP173" s="5">
        <v>0.20186685278746919</v>
      </c>
      <c r="AQ173" s="5">
        <v>6.3078453891403735E-2</v>
      </c>
      <c r="AR173" s="5">
        <v>0.52384498591569539</v>
      </c>
      <c r="AS173" s="5"/>
      <c r="AT173" s="5"/>
      <c r="AU173" s="5"/>
      <c r="AV173" s="5"/>
      <c r="AW173" s="5"/>
      <c r="AX173" s="5"/>
      <c r="AY173" s="5"/>
      <c r="AZ173" s="5"/>
      <c r="BA173" s="5"/>
      <c r="BB173" s="5"/>
    </row>
    <row r="174" spans="1:54" x14ac:dyDescent="0.25">
      <c r="A174" s="5">
        <v>15310</v>
      </c>
      <c r="B174" s="5"/>
      <c r="C174" s="5">
        <v>4.2160002088229174</v>
      </c>
      <c r="D174" s="5">
        <v>-7.2966289764703099E-4</v>
      </c>
      <c r="E174" s="5">
        <v>-2.0857249030139871E-4</v>
      </c>
      <c r="F174" s="5">
        <v>-1.4222049597437225E-3</v>
      </c>
      <c r="G174" s="5">
        <v>-1.5575612166306813E-4</v>
      </c>
      <c r="H174" s="5">
        <v>-1.8598959984656372E-2</v>
      </c>
      <c r="I174" s="5">
        <v>-1.3481530676821632E-3</v>
      </c>
      <c r="J174" s="5">
        <v>-4.5299041275129511E-3</v>
      </c>
      <c r="K174" s="5">
        <v>-1.3913483261865994E-3</v>
      </c>
      <c r="L174" s="5">
        <v>-1.2091111849807493E-2</v>
      </c>
      <c r="M174" s="5">
        <v>-3.3318321423397141E-3</v>
      </c>
      <c r="N174" s="5">
        <v>-0.2062685651052619</v>
      </c>
      <c r="O174" s="5">
        <v>-6.4259448224454948E-3</v>
      </c>
      <c r="P174" s="5">
        <v>-0.10592082315953813</v>
      </c>
      <c r="Q174" s="5">
        <v>-8.8997352360728997E-3</v>
      </c>
      <c r="R174" s="5">
        <v>-5.795666615041626E-2</v>
      </c>
      <c r="S174" s="5">
        <v>-2.9155596460485732E-2</v>
      </c>
      <c r="T174" s="5">
        <v>-0.13227935720856249</v>
      </c>
      <c r="U174" s="5">
        <v>1.5488889628187976E-2</v>
      </c>
      <c r="V174" s="5">
        <v>-5.4712248282521485E-3</v>
      </c>
      <c r="W174" s="5">
        <v>-1.5589671018601269E-2</v>
      </c>
      <c r="X174" s="5">
        <v>-2.4098154418660091E-3</v>
      </c>
      <c r="Y174" s="5">
        <v>2.656975180140932E-2</v>
      </c>
      <c r="Z174" s="5">
        <v>0.19459924625955297</v>
      </c>
      <c r="AA174" s="5">
        <v>0.15042169820342866</v>
      </c>
      <c r="AB174" s="5">
        <v>0.12989035793214218</v>
      </c>
      <c r="AC174" s="5">
        <v>-0.13234128323189492</v>
      </c>
      <c r="AD174" s="5">
        <v>2.4212904969401752</v>
      </c>
      <c r="AE174" s="5">
        <v>0.14591406346963215</v>
      </c>
      <c r="AF174" s="5">
        <v>0.4592825028568569</v>
      </c>
      <c r="AG174" s="5">
        <v>7.9787821157422445E-2</v>
      </c>
      <c r="AH174" s="5">
        <v>0.30501516558025432</v>
      </c>
      <c r="AI174" s="5">
        <v>6.7357982247775824E-2</v>
      </c>
      <c r="AJ174" s="5">
        <v>0.40321046891677553</v>
      </c>
      <c r="AK174" s="5">
        <v>1.9956403564223841</v>
      </c>
      <c r="AL174" s="5">
        <v>1.1931670163502024</v>
      </c>
      <c r="AM174" s="5">
        <v>7.4348996427275882E-2</v>
      </c>
      <c r="AN174" s="5">
        <v>0.65767931653719991</v>
      </c>
      <c r="AO174" s="5">
        <v>5.655430073499864E-2</v>
      </c>
      <c r="AP174" s="5">
        <v>0.20463483840252961</v>
      </c>
      <c r="AQ174" s="5">
        <v>6.4096411680537174E-2</v>
      </c>
      <c r="AR174" s="5">
        <v>0.53357692472803187</v>
      </c>
      <c r="AS174" s="5"/>
      <c r="AT174" s="5"/>
      <c r="AU174" s="5"/>
      <c r="AV174" s="5"/>
      <c r="AW174" s="5"/>
      <c r="AX174" s="5"/>
      <c r="AY174" s="5"/>
      <c r="AZ174" s="5"/>
      <c r="BA174" s="5"/>
      <c r="BB174" s="5"/>
    </row>
    <row r="175" spans="1:54" x14ac:dyDescent="0.25">
      <c r="A175" s="5">
        <v>15300</v>
      </c>
      <c r="B175" s="5"/>
      <c r="C175" s="5">
        <v>4.2157702283824054</v>
      </c>
      <c r="D175" s="5">
        <v>-6.7876044677544979E-4</v>
      </c>
      <c r="E175" s="5">
        <v>-1.9443471725375073E-4</v>
      </c>
      <c r="F175" s="5">
        <v>-1.3286305173914284E-3</v>
      </c>
      <c r="G175" s="5">
        <v>-1.4581934705451522E-4</v>
      </c>
      <c r="H175" s="5">
        <v>-1.744975895767107E-2</v>
      </c>
      <c r="I175" s="5">
        <v>-1.2675745129207569E-3</v>
      </c>
      <c r="J175" s="5">
        <v>-4.2683460027090944E-3</v>
      </c>
      <c r="K175" s="5">
        <v>-1.3138494290815381E-3</v>
      </c>
      <c r="L175" s="5">
        <v>-1.1442420667025799E-2</v>
      </c>
      <c r="M175" s="5">
        <v>-3.159945344504071E-3</v>
      </c>
      <c r="N175" s="5">
        <v>-0.19605465104469977</v>
      </c>
      <c r="O175" s="5">
        <v>-6.1211301673935658E-3</v>
      </c>
      <c r="P175" s="5">
        <v>-0.10111821262272469</v>
      </c>
      <c r="Q175" s="5">
        <v>-8.5149372013354086E-3</v>
      </c>
      <c r="R175" s="5">
        <v>-5.5573405723670699E-2</v>
      </c>
      <c r="S175" s="5">
        <v>-2.8018685029346891E-2</v>
      </c>
      <c r="T175" s="5">
        <v>-0.12740399933106489</v>
      </c>
      <c r="U175" s="5">
        <v>1.4951316000324894E-2</v>
      </c>
      <c r="V175" s="5">
        <v>-5.2931578955141157E-3</v>
      </c>
      <c r="W175" s="5">
        <v>-1.5116157599974103E-2</v>
      </c>
      <c r="X175" s="5">
        <v>-2.3418844130119717E-3</v>
      </c>
      <c r="Y175" s="5">
        <v>2.5879116260445589E-2</v>
      </c>
      <c r="Z175" s="5">
        <v>0.18997062289032712</v>
      </c>
      <c r="AA175" s="5">
        <v>0.14717777270936072</v>
      </c>
      <c r="AB175" s="5">
        <v>0.12737911148972847</v>
      </c>
      <c r="AC175" s="5">
        <v>-0.1300796447799642</v>
      </c>
      <c r="AD175" s="5">
        <v>2.385375498418655</v>
      </c>
      <c r="AE175" s="5">
        <v>0.14408077663853228</v>
      </c>
      <c r="AF175" s="5">
        <v>0.45455979285735271</v>
      </c>
      <c r="AG175" s="5">
        <v>7.9150410216465836E-2</v>
      </c>
      <c r="AH175" s="5">
        <v>0.30328203294712752</v>
      </c>
      <c r="AI175" s="5">
        <v>6.713148623110754E-2</v>
      </c>
      <c r="AJ175" s="5">
        <v>0.40279513519554938</v>
      </c>
      <c r="AK175" s="5">
        <v>1.998265638595786</v>
      </c>
      <c r="AL175" s="5">
        <v>1.1975510356909145</v>
      </c>
      <c r="AM175" s="5">
        <v>7.4798535645307002E-2</v>
      </c>
      <c r="AN175" s="5">
        <v>0.66322475673224346</v>
      </c>
      <c r="AO175" s="5">
        <v>5.7166832764440713E-2</v>
      </c>
      <c r="AP175" s="5">
        <v>0.20734493369132126</v>
      </c>
      <c r="AQ175" s="5">
        <v>6.5100806242970335E-2</v>
      </c>
      <c r="AR175" s="5">
        <v>0.54324025129793851</v>
      </c>
      <c r="AS175" s="5"/>
      <c r="AT175" s="5"/>
      <c r="AU175" s="5"/>
      <c r="AV175" s="5"/>
      <c r="AW175" s="5"/>
      <c r="AX175" s="5"/>
      <c r="AY175" s="5"/>
      <c r="AZ175" s="5"/>
      <c r="BA175" s="5"/>
      <c r="BB175" s="5"/>
    </row>
    <row r="176" spans="1:54" x14ac:dyDescent="0.25">
      <c r="A176" s="5">
        <v>15290</v>
      </c>
      <c r="B176" s="5"/>
      <c r="C176" s="5">
        <v>4.2135024497782947</v>
      </c>
      <c r="D176" s="5">
        <v>-6.3108145692709861E-4</v>
      </c>
      <c r="E176" s="5">
        <v>-1.8116146819152626E-4</v>
      </c>
      <c r="F176" s="5">
        <v>-1.2405723451942635E-3</v>
      </c>
      <c r="G176" s="5">
        <v>-1.3644625427203591E-4</v>
      </c>
      <c r="H176" s="5">
        <v>-1.6363163016223807E-2</v>
      </c>
      <c r="I176" s="5">
        <v>-1.1912021133649695E-3</v>
      </c>
      <c r="J176" s="5">
        <v>-4.019837515344289E-3</v>
      </c>
      <c r="K176" s="5">
        <v>-1.2400357690345236E-3</v>
      </c>
      <c r="L176" s="5">
        <v>-1.0823035587111639E-2</v>
      </c>
      <c r="M176" s="5">
        <v>-2.9954091435594578E-3</v>
      </c>
      <c r="N176" s="5">
        <v>-0.18625244993097057</v>
      </c>
      <c r="O176" s="5">
        <v>-5.8278397543018844E-3</v>
      </c>
      <c r="P176" s="5">
        <v>-9.6484912790915839E-2</v>
      </c>
      <c r="Q176" s="5">
        <v>-8.14269980986667E-3</v>
      </c>
      <c r="R176" s="5">
        <v>-5.3261558370925298E-2</v>
      </c>
      <c r="S176" s="5">
        <v>-2.6912710292785434E-2</v>
      </c>
      <c r="T176" s="5">
        <v>-0.12264745648736611</v>
      </c>
      <c r="U176" s="5">
        <v>1.4425261297109937E-2</v>
      </c>
      <c r="V176" s="5">
        <v>-5.1183608932952093E-3</v>
      </c>
      <c r="W176" s="5">
        <v>-1.4649819585659177E-2</v>
      </c>
      <c r="X176" s="5">
        <v>-2.2747526129745228E-3</v>
      </c>
      <c r="Y176" s="5">
        <v>2.5194112836962646E-2</v>
      </c>
      <c r="Z176" s="5">
        <v>0.18536172693498901</v>
      </c>
      <c r="AA176" s="5">
        <v>0.1439338484179305</v>
      </c>
      <c r="AB176" s="5">
        <v>0.12485591912847083</v>
      </c>
      <c r="AC176" s="5">
        <v>-0.12779492616344088</v>
      </c>
      <c r="AD176" s="5">
        <v>2.348862151396971</v>
      </c>
      <c r="AE176" s="5">
        <v>0.14220226112853268</v>
      </c>
      <c r="AF176" s="5">
        <v>0.44967046577008868</v>
      </c>
      <c r="AG176" s="5">
        <v>7.8480655122366946E-2</v>
      </c>
      <c r="AH176" s="5">
        <v>0.30141542693283407</v>
      </c>
      <c r="AI176" s="5">
        <v>6.6874055532968796E-2</v>
      </c>
      <c r="AJ176" s="5">
        <v>0.40219021821774403</v>
      </c>
      <c r="AK176" s="5">
        <v>1.9999525831562011</v>
      </c>
      <c r="AL176" s="5">
        <v>1.2013872707320303</v>
      </c>
      <c r="AM176" s="5">
        <v>7.5215605294769422E-2</v>
      </c>
      <c r="AN176" s="5">
        <v>0.66850524823460389</v>
      </c>
      <c r="AO176" s="5">
        <v>5.7759157201399333E-2</v>
      </c>
      <c r="AP176" s="5">
        <v>0.20999365948916898</v>
      </c>
      <c r="AQ176" s="5">
        <v>6.6090432636812774E-2</v>
      </c>
      <c r="AR176" s="5">
        <v>0.55282427145635993</v>
      </c>
      <c r="AS176" s="5"/>
      <c r="AT176" s="5"/>
      <c r="AU176" s="5"/>
      <c r="AV176" s="5"/>
      <c r="AW176" s="5"/>
      <c r="AX176" s="5"/>
      <c r="AY176" s="5"/>
      <c r="AZ176" s="5"/>
      <c r="BA176" s="5"/>
      <c r="BB176" s="5"/>
    </row>
    <row r="177" spans="1:54" x14ac:dyDescent="0.25">
      <c r="A177" s="5">
        <v>15280</v>
      </c>
      <c r="B177" s="5"/>
      <c r="C177" s="5">
        <v>4.2092203835727613</v>
      </c>
      <c r="D177" s="5">
        <v>-5.8644665363194015E-4</v>
      </c>
      <c r="E177" s="5">
        <v>-1.6870682599379262E-4</v>
      </c>
      <c r="F177" s="5">
        <v>-1.1577515678173947E-3</v>
      </c>
      <c r="G177" s="5">
        <v>-1.2760982236280572E-4</v>
      </c>
      <c r="H177" s="5">
        <v>-1.5336339315316144E-2</v>
      </c>
      <c r="I177" s="5">
        <v>-1.1188571724059372E-3</v>
      </c>
      <c r="J177" s="5">
        <v>-3.7838615009337584E-3</v>
      </c>
      <c r="K177" s="5">
        <v>-1.1697721956560087E-3</v>
      </c>
      <c r="L177" s="5">
        <v>-1.0231972053963029E-2</v>
      </c>
      <c r="M177" s="5">
        <v>-2.8380002690682675E-3</v>
      </c>
      <c r="N177" s="5">
        <v>-0.17685085342612666</v>
      </c>
      <c r="O177" s="5">
        <v>-5.5458041951628647E-3</v>
      </c>
      <c r="P177" s="5">
        <v>-9.201762095270688E-2</v>
      </c>
      <c r="Q177" s="5">
        <v>-7.7828308760525709E-3</v>
      </c>
      <c r="R177" s="5">
        <v>-5.1020363412802507E-2</v>
      </c>
      <c r="S177" s="5">
        <v>-2.5837505100415225E-2</v>
      </c>
      <c r="T177" s="5">
        <v>-0.11800981095130689</v>
      </c>
      <c r="U177" s="5">
        <v>1.3910818179194605E-2</v>
      </c>
      <c r="V177" s="5">
        <v>-4.9468906794364609E-3</v>
      </c>
      <c r="W177" s="5">
        <v>-1.4190873623212271E-2</v>
      </c>
      <c r="X177" s="5">
        <v>-2.2084599093265206E-3</v>
      </c>
      <c r="Y177" s="5">
        <v>2.4515229939633374E-2</v>
      </c>
      <c r="Z177" s="5">
        <v>0.18077634581543772</v>
      </c>
      <c r="AA177" s="5">
        <v>0.14069290942926543</v>
      </c>
      <c r="AB177" s="5">
        <v>0.12232332195696013</v>
      </c>
      <c r="AC177" s="5">
        <v>-0.12548960151984712</v>
      </c>
      <c r="AD177" s="5">
        <v>2.3117923245078571</v>
      </c>
      <c r="AE177" s="5">
        <v>0.14028076613347462</v>
      </c>
      <c r="AF177" s="5">
        <v>0.44462055015146912</v>
      </c>
      <c r="AG177" s="5">
        <v>7.7779392978678627E-2</v>
      </c>
      <c r="AH177" s="5">
        <v>0.29941765917316682</v>
      </c>
      <c r="AI177" s="5">
        <v>6.6585990386098401E-2</v>
      </c>
      <c r="AJ177" s="5">
        <v>0.40139620159919964</v>
      </c>
      <c r="AK177" s="5">
        <v>2.0006969592028119</v>
      </c>
      <c r="AL177" s="5">
        <v>1.2046692498842757</v>
      </c>
      <c r="AM177" s="5">
        <v>7.5599563591378913E-2</v>
      </c>
      <c r="AN177" s="5">
        <v>0.67351312123242635</v>
      </c>
      <c r="AO177" s="5">
        <v>5.8330458076910216E-2</v>
      </c>
      <c r="AP177" s="5">
        <v>0.21257756931533578</v>
      </c>
      <c r="AQ177" s="5">
        <v>6.7064085032173842E-2</v>
      </c>
      <c r="AR177" s="5">
        <v>0.56231818258331945</v>
      </c>
      <c r="AS177" s="5"/>
      <c r="AT177" s="5"/>
      <c r="AU177" s="5"/>
      <c r="AV177" s="5"/>
      <c r="AW177" s="5"/>
      <c r="AX177" s="5"/>
      <c r="AY177" s="5"/>
      <c r="AZ177" s="5"/>
      <c r="BA177" s="5"/>
      <c r="BB177" s="5"/>
    </row>
    <row r="178" spans="1:54" x14ac:dyDescent="0.25">
      <c r="A178" s="5">
        <v>15270</v>
      </c>
      <c r="B178" s="5"/>
      <c r="C178" s="5">
        <v>4.2029492330900986</v>
      </c>
      <c r="D178" s="5">
        <v>-5.4468495030675324E-4</v>
      </c>
      <c r="E178" s="5">
        <v>-1.570268262513439E-4</v>
      </c>
      <c r="F178" s="5">
        <v>-1.0799002496161235E-3</v>
      </c>
      <c r="G178" s="5">
        <v>-1.1928399621806071E-4</v>
      </c>
      <c r="H178" s="5">
        <v>-1.436654575948334E-2</v>
      </c>
      <c r="I178" s="5">
        <v>-1.0503660047067385E-3</v>
      </c>
      <c r="J178" s="5">
        <v>-3.5599130478430616E-3</v>
      </c>
      <c r="K178" s="5">
        <v>-1.1029261087305839E-3</v>
      </c>
      <c r="L178" s="5">
        <v>-9.6682587100479032E-3</v>
      </c>
      <c r="M178" s="5">
        <v>-2.6874970217938259E-3</v>
      </c>
      <c r="N178" s="5">
        <v>-0.16783874565952989</v>
      </c>
      <c r="O178" s="5">
        <v>-5.2747512623632685E-3</v>
      </c>
      <c r="P178" s="5">
        <v>-8.7712954570552393E-2</v>
      </c>
      <c r="Q178" s="5">
        <v>-7.4351294865518669E-3</v>
      </c>
      <c r="R178" s="5">
        <v>-4.8848994577305314E-2</v>
      </c>
      <c r="S178" s="5">
        <v>-2.4792866864617534E-2</v>
      </c>
      <c r="T178" s="5">
        <v>-0.11349098095178087</v>
      </c>
      <c r="U178" s="5">
        <v>1.340806050425275E-2</v>
      </c>
      <c r="V178" s="5">
        <v>-4.7787978481199905E-3</v>
      </c>
      <c r="W178" s="5">
        <v>-1.3739520140657862E-2</v>
      </c>
      <c r="X178" s="5">
        <v>-2.1430439814553587E-3</v>
      </c>
      <c r="Y178" s="5">
        <v>2.3842935922675935E-2</v>
      </c>
      <c r="Z178" s="5">
        <v>0.17621815264481339</v>
      </c>
      <c r="AA178" s="5">
        <v>0.13745787782735469</v>
      </c>
      <c r="AB178" s="5">
        <v>0.11978383050407908</v>
      </c>
      <c r="AC178" s="5">
        <v>-0.12316613672135308</v>
      </c>
      <c r="AD178" s="5">
        <v>2.2742081320245191</v>
      </c>
      <c r="AE178" s="5">
        <v>0.1383185775534185</v>
      </c>
      <c r="AF178" s="5">
        <v>0.43941625075502422</v>
      </c>
      <c r="AG178" s="5">
        <v>7.7047500300408009E-2</v>
      </c>
      <c r="AH178" s="5">
        <v>0.29729121801209379</v>
      </c>
      <c r="AI178" s="5">
        <v>6.6267633944849372E-2</v>
      </c>
      <c r="AJ178" s="5">
        <v>0.4004138373368159</v>
      </c>
      <c r="AK178" s="5">
        <v>2.0004958593761311</v>
      </c>
      <c r="AL178" s="5">
        <v>1.2073912525658588</v>
      </c>
      <c r="AM178" s="5">
        <v>7.5949810710335061E-2</v>
      </c>
      <c r="AN178" s="5">
        <v>0.67824101431734085</v>
      </c>
      <c r="AO178" s="5">
        <v>5.8879938925240446E-2</v>
      </c>
      <c r="AP178" s="5">
        <v>0.21509325654232639</v>
      </c>
      <c r="AQ178" s="5">
        <v>6.8020559017476237E-2</v>
      </c>
      <c r="AR178" s="5">
        <v>0.57171109213446825</v>
      </c>
      <c r="AS178" s="5"/>
      <c r="AT178" s="5"/>
      <c r="AU178" s="5"/>
      <c r="AV178" s="5"/>
      <c r="AW178" s="5"/>
      <c r="AX178" s="5"/>
      <c r="AY178" s="5"/>
      <c r="AZ178" s="5"/>
      <c r="BA178" s="5"/>
      <c r="BB178" s="5"/>
    </row>
    <row r="179" spans="1:54" x14ac:dyDescent="0.25">
      <c r="A179" s="5">
        <v>15260</v>
      </c>
      <c r="B179" s="5"/>
      <c r="C179" s="5">
        <v>4.1947158534854729</v>
      </c>
      <c r="D179" s="5">
        <v>-5.0563319596623197E-4</v>
      </c>
      <c r="E179" s="5">
        <v>-1.4607940666212517E-4</v>
      </c>
      <c r="F179" s="5">
        <v>-1.0067611718181599E-3</v>
      </c>
      <c r="G179" s="5">
        <v>-1.1144367314256352E-4</v>
      </c>
      <c r="H179" s="5">
        <v>-1.3451130450523444E-2</v>
      </c>
      <c r="I179" s="5">
        <v>-9.8555995569691007E-4</v>
      </c>
      <c r="J179" s="5">
        <v>-3.3474997133029231E-3</v>
      </c>
      <c r="K179" s="5">
        <v>-1.0393675575064113E-3</v>
      </c>
      <c r="L179" s="5">
        <v>-9.1309384457564473E-3</v>
      </c>
      <c r="M179" s="5">
        <v>-2.5436795908375213E-3</v>
      </c>
      <c r="N179" s="5">
        <v>-0.1592050233797116</v>
      </c>
      <c r="O179" s="5">
        <v>-5.0144065016671704E-3</v>
      </c>
      <c r="P179" s="5">
        <v>-8.3567460734645646E-2</v>
      </c>
      <c r="Q179" s="5">
        <v>-7.0993867139762922E-3</v>
      </c>
      <c r="R179" s="5">
        <v>-4.6746564000565413E-2</v>
      </c>
      <c r="S179" s="5">
        <v>-2.3778559208379183E-2</v>
      </c>
      <c r="T179" s="5">
        <v>-0.10909072640394965</v>
      </c>
      <c r="U179" s="5">
        <v>1.2917043792328886E-2</v>
      </c>
      <c r="V179" s="5">
        <v>-4.6141268238852461E-3</v>
      </c>
      <c r="W179" s="5">
        <v>-1.3295943427276483E-2</v>
      </c>
      <c r="X179" s="5">
        <v>-2.0785403070670829E-3</v>
      </c>
      <c r="Y179" s="5">
        <v>2.3177678690579091E-2</v>
      </c>
      <c r="Z179" s="5">
        <v>0.17169070186210986</v>
      </c>
      <c r="AA179" s="5">
        <v>0.13423160944973292</v>
      </c>
      <c r="AB179" s="5">
        <v>0.11723992057931107</v>
      </c>
      <c r="AC179" s="5">
        <v>-0.12082698491981554</v>
      </c>
      <c r="AD179" s="5">
        <v>2.2361518526321604</v>
      </c>
      <c r="AE179" s="5">
        <v>0.13631801337915211</v>
      </c>
      <c r="AF179" s="5">
        <v>0.43406393563735934</v>
      </c>
      <c r="AG179" s="5">
        <v>7.6285891172162792E-2</v>
      </c>
      <c r="AH179" s="5">
        <v>0.29503876334265128</v>
      </c>
      <c r="AI179" s="5">
        <v>6.5919371621402878E-2</v>
      </c>
      <c r="AJ179" s="5">
        <v>0.39924414491015947</v>
      </c>
      <c r="AK179" s="5">
        <v>1.9993477110680946</v>
      </c>
      <c r="AL179" s="5">
        <v>1.209548325090483</v>
      </c>
      <c r="AM179" s="5">
        <v>7.6265790309891626E-2</v>
      </c>
      <c r="AN179" s="5">
        <v>0.6826818920905382</v>
      </c>
      <c r="AO179" s="5">
        <v>5.9406824581298236E-2</v>
      </c>
      <c r="AP179" s="5">
        <v>0.21753736159496664</v>
      </c>
      <c r="AQ179" s="5">
        <v>6.8958653948380785E-2</v>
      </c>
      <c r="AR179" s="5">
        <v>0.58099203680033373</v>
      </c>
      <c r="AS179" s="5"/>
      <c r="AT179" s="5"/>
      <c r="AU179" s="5"/>
      <c r="AV179" s="5"/>
      <c r="AW179" s="5"/>
      <c r="AX179" s="5"/>
      <c r="AY179" s="5"/>
      <c r="AZ179" s="5"/>
      <c r="BA179" s="5"/>
      <c r="BB179" s="5"/>
    </row>
    <row r="180" spans="1:54" x14ac:dyDescent="0.25">
      <c r="A180" s="5">
        <v>15250</v>
      </c>
      <c r="B180" s="5"/>
      <c r="C180" s="5">
        <v>4.1845487089155622</v>
      </c>
      <c r="D180" s="5">
        <v>-4.6913592245054566E-4</v>
      </c>
      <c r="E180" s="5">
        <v>-1.3582435554428319E-4</v>
      </c>
      <c r="F180" s="5">
        <v>-9.3808760021580739E-4</v>
      </c>
      <c r="G180" s="5">
        <v>-1.040646881506545E-4</v>
      </c>
      <c r="H180" s="5">
        <v>-1.2587530969526885E-2</v>
      </c>
      <c r="I180" s="5">
        <v>-9.2427540889905601E-4</v>
      </c>
      <c r="J180" s="5">
        <v>-3.1461417001827823E-3</v>
      </c>
      <c r="K180" s="5">
        <v>-9.7896932893446354E-4</v>
      </c>
      <c r="L180" s="5">
        <v>-8.6190693644686116E-3</v>
      </c>
      <c r="M180" s="5">
        <v>-2.4063303513108072E-3</v>
      </c>
      <c r="N180" s="5">
        <v>-0.15093861514995738</v>
      </c>
      <c r="O180" s="5">
        <v>-4.7644938232257687E-3</v>
      </c>
      <c r="P180" s="5">
        <v>-7.9577625378760966E-2</v>
      </c>
      <c r="Q180" s="5">
        <v>-6.7753863202123354E-3</v>
      </c>
      <c r="R180" s="5">
        <v>-4.4712126215848434E-2</v>
      </c>
      <c r="S180" s="5">
        <v>-2.2794313630992179E-2</v>
      </c>
      <c r="T180" s="5">
        <v>-0.10480865480798218</v>
      </c>
      <c r="U180" s="5">
        <v>1.2437805718322465E-2</v>
      </c>
      <c r="V180" s="5">
        <v>-4.4529159669665589E-3</v>
      </c>
      <c r="W180" s="5">
        <v>-1.2860311749068936E-2</v>
      </c>
      <c r="X180" s="5">
        <v>-2.0149821540624987E-3</v>
      </c>
      <c r="Y180" s="5">
        <v>2.2519885358620362E-2</v>
      </c>
      <c r="Z180" s="5">
        <v>0.16719742522803299</v>
      </c>
      <c r="AA180" s="5">
        <v>0.13101688988598167</v>
      </c>
      <c r="AB180" s="5">
        <v>0.1146940292784198</v>
      </c>
      <c r="AC180" s="5">
        <v>-0.11847458218126376</v>
      </c>
      <c r="AD180" s="5">
        <v>2.197665848725336</v>
      </c>
      <c r="AE180" s="5">
        <v>0.13428141904290442</v>
      </c>
      <c r="AF180" s="5">
        <v>0.42857012296723385</v>
      </c>
      <c r="AG180" s="5">
        <v>7.5495515326074347E-2</v>
      </c>
      <c r="AH180" s="5">
        <v>0.29266312105445996</v>
      </c>
      <c r="AI180" s="5">
        <v>6.5541630322054872E-2</v>
      </c>
      <c r="AJ180" s="5">
        <v>0.39788840974784001</v>
      </c>
      <c r="AK180" s="5">
        <v>1.9972522845222169</v>
      </c>
      <c r="AL180" s="5">
        <v>1.2111362948488382</v>
      </c>
      <c r="AM180" s="5">
        <v>7.6546990966133571E-2</v>
      </c>
      <c r="AN180" s="5">
        <v>0.68682906220383055</v>
      </c>
      <c r="AO180" s="5">
        <v>5.9910362953220483E-2</v>
      </c>
      <c r="AP180" s="5">
        <v>0.21990657915900744</v>
      </c>
      <c r="AQ180" s="5">
        <v>6.9877175333400071E-2</v>
      </c>
      <c r="AR180" s="5">
        <v>0.59015000225722025</v>
      </c>
      <c r="AS180" s="5"/>
      <c r="AT180" s="5"/>
      <c r="AU180" s="5"/>
      <c r="AV180" s="5"/>
      <c r="AW180" s="5"/>
      <c r="AX180" s="5"/>
      <c r="AY180" s="5"/>
      <c r="AZ180" s="5"/>
      <c r="BA180" s="5"/>
      <c r="BB180" s="5"/>
    </row>
    <row r="181" spans="1:54" x14ac:dyDescent="0.25">
      <c r="A181" s="5">
        <v>15240</v>
      </c>
      <c r="B181" s="5"/>
      <c r="C181" s="5">
        <v>4.1724778278699937</v>
      </c>
      <c r="D181" s="5">
        <v>-4.3504509186091829E-4</v>
      </c>
      <c r="E181" s="5">
        <v>-1.2622325965779981E-4</v>
      </c>
      <c r="F181" s="5">
        <v>-8.7364304456352996E-4</v>
      </c>
      <c r="G181" s="5">
        <v>-9.7123798103587706E-5</v>
      </c>
      <c r="H181" s="5">
        <v>-1.1773273504662899E-2</v>
      </c>
      <c r="I181" s="5">
        <v>-8.6635378174554161E-4</v>
      </c>
      <c r="J181" s="5">
        <v>-2.9553719961600503E-3</v>
      </c>
      <c r="K181" s="5">
        <v>-9.2160702519335832E-4</v>
      </c>
      <c r="L181" s="5">
        <v>-8.1317256649385238E-3</v>
      </c>
      <c r="M181" s="5">
        <v>-2.2752341426703236E-3</v>
      </c>
      <c r="N181" s="5">
        <v>-0.14302849957959302</v>
      </c>
      <c r="O181" s="5">
        <v>-4.524736069978769E-3</v>
      </c>
      <c r="P181" s="5">
        <v>-7.5739882243050255E-2</v>
      </c>
      <c r="Q181" s="5">
        <v>-6.4629054478907919E-3</v>
      </c>
      <c r="R181" s="5">
        <v>-4.2744682120453473E-2</v>
      </c>
      <c r="S181" s="5">
        <v>-2.1839831186467915E-2</v>
      </c>
      <c r="T181" s="5">
        <v>-0.1006442272938138</v>
      </c>
      <c r="U181" s="5">
        <v>1.1970366629440024E-2</v>
      </c>
      <c r="V181" s="5">
        <v>-4.2951976893438066E-3</v>
      </c>
      <c r="W181" s="5">
        <v>-1.2432777497678288E-2</v>
      </c>
      <c r="X181" s="5">
        <v>-1.9524005776793147E-3</v>
      </c>
      <c r="Y181" s="5">
        <v>2.1869961968905983E-2</v>
      </c>
      <c r="Z181" s="5">
        <v>0.16274162818614379</v>
      </c>
      <c r="AA181" s="5">
        <v>0.12781643071221999</v>
      </c>
      <c r="AB181" s="5">
        <v>0.11214855114342637</v>
      </c>
      <c r="AC181" s="5">
        <v>-0.11611134322085703</v>
      </c>
      <c r="AD181" s="5">
        <v>2.1587924864512167</v>
      </c>
      <c r="AE181" s="5">
        <v>0.13221116274858397</v>
      </c>
      <c r="AF181" s="5">
        <v>0.42294146757658807</v>
      </c>
      <c r="AG181" s="5">
        <v>7.4677356145205251E-2</v>
      </c>
      <c r="AH181" s="5">
        <v>0.29016727710405754</v>
      </c>
      <c r="AI181" s="5">
        <v>6.5134877585630233E-2</v>
      </c>
      <c r="AJ181" s="5">
        <v>0.3963481810608277</v>
      </c>
      <c r="AK181" s="5">
        <v>1.9942106977826728</v>
      </c>
      <c r="AL181" s="5">
        <v>1.212151782729074</v>
      </c>
      <c r="AM181" s="5">
        <v>7.6792947513909471E-2</v>
      </c>
      <c r="AN181" s="5">
        <v>0.69067619177939021</v>
      </c>
      <c r="AO181" s="5">
        <v>6.038982676464507E-2</v>
      </c>
      <c r="AP181" s="5">
        <v>0.2221976653785839</v>
      </c>
      <c r="AQ181" s="5">
        <v>7.0774937250028605E-2</v>
      </c>
      <c r="AR181" s="5">
        <v>0.59917394346580155</v>
      </c>
      <c r="AS181" s="5"/>
      <c r="AT181" s="5"/>
      <c r="AU181" s="5"/>
      <c r="AV181" s="5"/>
      <c r="AW181" s="5"/>
      <c r="AX181" s="5"/>
      <c r="AY181" s="5"/>
      <c r="AZ181" s="5"/>
      <c r="BA181" s="5"/>
      <c r="BB181" s="5"/>
    </row>
    <row r="182" spans="1:54" x14ac:dyDescent="0.25">
      <c r="A182" s="5">
        <v>15230</v>
      </c>
      <c r="B182" s="5"/>
      <c r="C182" s="5">
        <v>4.1585347567252313</v>
      </c>
      <c r="D182" s="5">
        <v>-4.0321984484890754E-4</v>
      </c>
      <c r="E182" s="5">
        <v>-1.1723945151573547E-4</v>
      </c>
      <c r="F182" s="5">
        <v>-8.1320101082839563E-4</v>
      </c>
      <c r="G182" s="5">
        <v>-9.0598664799717042E-5</v>
      </c>
      <c r="H182" s="5">
        <v>-1.1005971836000196E-2</v>
      </c>
      <c r="I182" s="5">
        <v>-8.1164151054303742E-4</v>
      </c>
      <c r="J182" s="5">
        <v>-2.7747364769502925E-3</v>
      </c>
      <c r="K182" s="5">
        <v>-8.6715913085127247E-4</v>
      </c>
      <c r="L182" s="5">
        <v>-7.6679984427799105E-3</v>
      </c>
      <c r="M182" s="5">
        <v>-2.1501785278987243E-3</v>
      </c>
      <c r="N182" s="5">
        <v>-0.13546372258632244</v>
      </c>
      <c r="O182" s="5">
        <v>-4.2948555629087328E-3</v>
      </c>
      <c r="P182" s="5">
        <v>-7.2050621570179205E-2</v>
      </c>
      <c r="Q182" s="5">
        <v>-6.1617152986048291E-3</v>
      </c>
      <c r="R182" s="5">
        <v>-4.0843182910589679E-2</v>
      </c>
      <c r="S182" s="5">
        <v>-2.0914784169664791E-2</v>
      </c>
      <c r="T182" s="5">
        <v>-9.6596764790613535E-2</v>
      </c>
      <c r="U182" s="5">
        <v>1.1514730085429123E-2</v>
      </c>
      <c r="V182" s="5">
        <v>-4.1409985808802336E-3</v>
      </c>
      <c r="W182" s="5">
        <v>-1.2013477371469914E-2</v>
      </c>
      <c r="X182" s="5">
        <v>-1.8908244227798336E-3</v>
      </c>
      <c r="Y182" s="5">
        <v>2.1228293261483691E-2</v>
      </c>
      <c r="Z182" s="5">
        <v>0.15832648659207321</v>
      </c>
      <c r="AA182" s="5">
        <v>0.12463286596783803</v>
      </c>
      <c r="AB182" s="5">
        <v>0.10960583448518293</v>
      </c>
      <c r="AC182" s="5">
        <v>-0.11373965724889164</v>
      </c>
      <c r="AD182" s="5">
        <v>2.1195740567142964</v>
      </c>
      <c r="AE182" s="5">
        <v>0.13010963079480919</v>
      </c>
      <c r="AF182" s="5">
        <v>0.41718474729298605</v>
      </c>
      <c r="AG182" s="5">
        <v>7.3832428598368985E-2</v>
      </c>
      <c r="AH182" s="5">
        <v>0.28755437122545674</v>
      </c>
      <c r="AI182" s="5">
        <v>6.4699620626407148E-2</v>
      </c>
      <c r="AJ182" s="5">
        <v>0.39462526904699113</v>
      </c>
      <c r="AK182" s="5">
        <v>1.9902254184613835</v>
      </c>
      <c r="AL182" s="5">
        <v>1.2125922137271496</v>
      </c>
      <c r="AM182" s="5">
        <v>7.7003242289127138E-2</v>
      </c>
      <c r="AN182" s="5">
        <v>0.69421732315315943</v>
      </c>
      <c r="AO182" s="5">
        <v>6.0844515261188226E-2</v>
      </c>
      <c r="AP182" s="5">
        <v>0.22440744502151383</v>
      </c>
      <c r="AQ182" s="5">
        <v>7.1650764784983362E-2</v>
      </c>
      <c r="AR182" s="5">
        <v>0.60805280547055607</v>
      </c>
      <c r="AS182" s="5"/>
      <c r="AT182" s="5"/>
      <c r="AU182" s="5"/>
      <c r="AV182" s="5"/>
      <c r="AW182" s="5"/>
      <c r="AX182" s="5"/>
      <c r="AY182" s="5"/>
      <c r="AZ182" s="5"/>
      <c r="BA182" s="5"/>
      <c r="BB182" s="5"/>
    </row>
    <row r="183" spans="1:54" x14ac:dyDescent="0.25">
      <c r="A183" s="5">
        <v>15220</v>
      </c>
      <c r="B183" s="5"/>
      <c r="C183" s="5">
        <v>4.1427525115852646</v>
      </c>
      <c r="D183" s="5">
        <v>-3.7352625036038482E-4</v>
      </c>
      <c r="E183" s="5">
        <v>-1.088379563561745E-4</v>
      </c>
      <c r="F183" s="5">
        <v>-7.5654474739274367E-4</v>
      </c>
      <c r="G183" s="5">
        <v>-8.4467837125596059E-5</v>
      </c>
      <c r="H183" s="5">
        <v>-1.0283326188432074E-2</v>
      </c>
      <c r="I183" s="5">
        <v>-7.5999002523927041E-4</v>
      </c>
      <c r="J183" s="5">
        <v>-2.6037939752875318E-3</v>
      </c>
      <c r="K183" s="5">
        <v>-8.1550707003100512E-4</v>
      </c>
      <c r="L183" s="5">
        <v>-7.2269964129977006E-3</v>
      </c>
      <c r="M183" s="5">
        <v>-2.0309540337658648E-3</v>
      </c>
      <c r="N183" s="5">
        <v>-0.12823341368820557</v>
      </c>
      <c r="O183" s="5">
        <v>-4.0745746227061255E-3</v>
      </c>
      <c r="P183" s="5">
        <v>-6.850619852259536E-2</v>
      </c>
      <c r="Q183" s="5">
        <v>-5.8715817965734867E-3</v>
      </c>
      <c r="R183" s="5">
        <v>-3.9006533974778788E-2</v>
      </c>
      <c r="S183" s="5">
        <v>-2.0018817805269432E-2</v>
      </c>
      <c r="T183" s="5">
        <v>-9.2665454299985323E-2</v>
      </c>
      <c r="U183" s="5">
        <v>1.1070883419401847E-2</v>
      </c>
      <c r="V183" s="5">
        <v>-3.9903395449073604E-3</v>
      </c>
      <c r="W183" s="5">
        <v>-1.1602532587403019E-2</v>
      </c>
      <c r="X183" s="5">
        <v>-1.8302803311500062E-3</v>
      </c>
      <c r="Y183" s="5">
        <v>2.0595242499914602E-2</v>
      </c>
      <c r="Z183" s="5">
        <v>0.15395504381234995</v>
      </c>
      <c r="AA183" s="5">
        <v>0.1214687488798589</v>
      </c>
      <c r="AB183" s="5">
        <v>0.10706817787619101</v>
      </c>
      <c r="AC183" s="5">
        <v>-0.11136188393793553</v>
      </c>
      <c r="AD183" s="5">
        <v>2.0800526973527287</v>
      </c>
      <c r="AE183" s="5">
        <v>0.1279792229039298</v>
      </c>
      <c r="AF183" s="5">
        <v>0.41130684909343856</v>
      </c>
      <c r="AG183" s="5">
        <v>7.2961777112505372E-2</v>
      </c>
      <c r="AH183" s="5">
        <v>0.28482769029952476</v>
      </c>
      <c r="AI183" s="5">
        <v>6.4236405284255088E-2</v>
      </c>
      <c r="AJ183" s="5">
        <v>0.39272174147324418</v>
      </c>
      <c r="AK183" s="5">
        <v>1.9853002623025886</v>
      </c>
      <c r="AL183" s="5">
        <v>1.212455825703604</v>
      </c>
      <c r="AM183" s="5">
        <v>7.7177506267895268E-2</v>
      </c>
      <c r="AN183" s="5">
        <v>0.69744688888849304</v>
      </c>
      <c r="AO183" s="5">
        <v>6.1273755875686578E-2</v>
      </c>
      <c r="AP183" s="5">
        <v>0.22653281859115149</v>
      </c>
      <c r="AQ183" s="5">
        <v>7.2503496491934161E-2</v>
      </c>
      <c r="AR183" s="5">
        <v>0.61677554465033257</v>
      </c>
      <c r="AS183" s="5"/>
      <c r="AT183" s="5"/>
      <c r="AU183" s="5"/>
      <c r="AV183" s="5"/>
      <c r="AW183" s="5"/>
      <c r="AX183" s="5"/>
      <c r="AY183" s="5"/>
      <c r="AZ183" s="5"/>
      <c r="BA183" s="5"/>
      <c r="BB183" s="5"/>
    </row>
    <row r="184" spans="1:54" x14ac:dyDescent="0.25">
      <c r="A184" s="5">
        <v>15210</v>
      </c>
      <c r="B184" s="5"/>
      <c r="C184" s="5">
        <v>4.1251655284762379</v>
      </c>
      <c r="D184" s="5">
        <v>-3.4583705739093563E-4</v>
      </c>
      <c r="E184" s="5">
        <v>-1.009854389360149E-4</v>
      </c>
      <c r="F184" s="5">
        <v>-7.0346698625822128E-4</v>
      </c>
      <c r="G184" s="5">
        <v>-7.8710732372509179E-5</v>
      </c>
      <c r="H184" s="5">
        <v>-9.6031219635400716E-3</v>
      </c>
      <c r="I184" s="5">
        <v>-7.112557146415194E-4</v>
      </c>
      <c r="J184" s="5">
        <v>-2.4421163173578568E-3</v>
      </c>
      <c r="K184" s="5">
        <v>-7.6653525395600016E-4</v>
      </c>
      <c r="L184" s="5">
        <v>-6.8078465556601579E-3</v>
      </c>
      <c r="M184" s="5">
        <v>-1.9173543724515002E-3</v>
      </c>
      <c r="N184" s="5">
        <v>-0.12132680132697678</v>
      </c>
      <c r="O184" s="5">
        <v>-3.8636160674958404E-3</v>
      </c>
      <c r="P184" s="5">
        <v>-6.5102941310096335E-2</v>
      </c>
      <c r="Q184" s="5">
        <v>-5.5922662365439539E-3</v>
      </c>
      <c r="R184" s="5">
        <v>-3.7233598736813353E-2</v>
      </c>
      <c r="S184" s="5">
        <v>-1.9151551934933848E-2</v>
      </c>
      <c r="T184" s="5">
        <v>-8.8849355252241052E-2</v>
      </c>
      <c r="U184" s="5">
        <v>1.0638798317059436E-2</v>
      </c>
      <c r="V184" s="5">
        <v>-3.8432359426040217E-3</v>
      </c>
      <c r="W184" s="5">
        <v>-1.1200049122264433E-2</v>
      </c>
      <c r="X184" s="5">
        <v>-1.7707927536628118E-3</v>
      </c>
      <c r="Y184" s="5">
        <v>1.9971151350526777E-2</v>
      </c>
      <c r="Z184" s="5">
        <v>0.14963020819315931</v>
      </c>
      <c r="AA184" s="5">
        <v>0.11832654883941555</v>
      </c>
      <c r="AB184" s="5">
        <v>0.10453782682064172</v>
      </c>
      <c r="AC184" s="5">
        <v>-0.10898034952064042</v>
      </c>
      <c r="AD184" s="5">
        <v>2.040270316690405</v>
      </c>
      <c r="AE184" s="5">
        <v>0.12582234757010707</v>
      </c>
      <c r="AF184" s="5">
        <v>0.40531475511991816</v>
      </c>
      <c r="AG184" s="5">
        <v>7.2066473388929117E-2</v>
      </c>
      <c r="AH184" s="5">
        <v>0.28199066140186846</v>
      </c>
      <c r="AI184" s="5">
        <v>6.3745814884997115E-2</v>
      </c>
      <c r="AJ184" s="5">
        <v>0.39063991964377676</v>
      </c>
      <c r="AK184" s="5">
        <v>1.9794403885349781</v>
      </c>
      <c r="AL184" s="5">
        <v>1.2117416762491118</v>
      </c>
      <c r="AM184" s="5">
        <v>7.7315420098295798E-2</v>
      </c>
      <c r="AN184" s="5">
        <v>0.70035972600832774</v>
      </c>
      <c r="AO184" s="5">
        <v>6.1676905846814886E-2</v>
      </c>
      <c r="AP184" s="5">
        <v>0.22857076936330539</v>
      </c>
      <c r="AQ184" s="5">
        <v>7.3331986859915876E-2</v>
      </c>
      <c r="AR184" s="5">
        <v>0.62533115036775966</v>
      </c>
      <c r="AS184" s="5"/>
      <c r="AT184" s="5"/>
      <c r="AU184" s="5"/>
      <c r="AV184" s="5"/>
      <c r="AW184" s="5"/>
      <c r="AX184" s="5"/>
      <c r="AY184" s="5"/>
      <c r="AZ184" s="5"/>
      <c r="BA184" s="5"/>
      <c r="BB184" s="5"/>
    </row>
    <row r="185" spans="1:54" x14ac:dyDescent="0.25">
      <c r="A185" s="5">
        <v>15200</v>
      </c>
      <c r="B185" s="5"/>
      <c r="C185" s="5">
        <v>4.1058096119647649</v>
      </c>
      <c r="D185" s="5">
        <v>-3.2003144926629216E-4</v>
      </c>
      <c r="E185" s="5">
        <v>-9.3650150297944554E-5</v>
      </c>
      <c r="F185" s="5">
        <v>-6.5376968025043986E-4</v>
      </c>
      <c r="G185" s="5">
        <v>-7.3307616819185052E-5</v>
      </c>
      <c r="H185" s="5">
        <v>-8.9632283609706893E-3</v>
      </c>
      <c r="I185" s="5">
        <v>-6.6529988272920728E-4</v>
      </c>
      <c r="J185" s="5">
        <v>-2.2892883283983385E-3</v>
      </c>
      <c r="K185" s="5">
        <v>-7.2013111926559192E-4</v>
      </c>
      <c r="L185" s="5">
        <v>-6.4096946869427792E-3</v>
      </c>
      <c r="M185" s="5">
        <v>-1.8091766448569281E-3</v>
      </c>
      <c r="N185" s="5">
        <v>-0.11473322722734836</v>
      </c>
      <c r="O185" s="5">
        <v>-3.6617036863672908E-3</v>
      </c>
      <c r="P185" s="5">
        <v>-6.1837159018236068E-2</v>
      </c>
      <c r="Q185" s="5">
        <v>-5.3235259148251782E-3</v>
      </c>
      <c r="R185" s="5">
        <v>-3.552320243979909E-2</v>
      </c>
      <c r="S185" s="5">
        <v>-1.8312582698047492E-2</v>
      </c>
      <c r="T185" s="5">
        <v>-8.5147405925554268E-2</v>
      </c>
      <c r="U185" s="5">
        <v>1.0218431412136577E-2</v>
      </c>
      <c r="V185" s="5">
        <v>-3.6996977455082654E-3</v>
      </c>
      <c r="W185" s="5">
        <v>-1.0806117981776707E-2</v>
      </c>
      <c r="X185" s="5">
        <v>-1.7123839671468496E-3</v>
      </c>
      <c r="Y185" s="5">
        <v>1.9356339814418502E-2</v>
      </c>
      <c r="Z185" s="5">
        <v>0.14535475089814384</v>
      </c>
      <c r="AA185" s="5">
        <v>0.11520864863391418</v>
      </c>
      <c r="AB185" s="5">
        <v>0.10201697060797128</v>
      </c>
      <c r="AC185" s="5">
        <v>-0.10659734302723753</v>
      </c>
      <c r="AD185" s="5">
        <v>2.0002685186621116</v>
      </c>
      <c r="AE185" s="5">
        <v>0.12364141743933088</v>
      </c>
      <c r="AF185" s="5">
        <v>0.39921552859706244</v>
      </c>
      <c r="AG185" s="5">
        <v>7.1147614169935605E-2</v>
      </c>
      <c r="AH185" s="5">
        <v>0.27904684454995027</v>
      </c>
      <c r="AI185" s="5">
        <v>6.3228469014310423E-2</v>
      </c>
      <c r="AJ185" s="5">
        <v>0.38838237376491691</v>
      </c>
      <c r="AK185" s="5">
        <v>1.9726522920120768</v>
      </c>
      <c r="AL185" s="5">
        <v>1.210449647627259</v>
      </c>
      <c r="AM185" s="5">
        <v>7.7416715020888149E-2</v>
      </c>
      <c r="AN185" s="5">
        <v>0.70295108939620288</v>
      </c>
      <c r="AO185" s="5">
        <v>6.205335378576974E-2</v>
      </c>
      <c r="AP185" s="5">
        <v>0.2305183703266363</v>
      </c>
      <c r="AQ185" s="5">
        <v>7.4135108785435819E-2</v>
      </c>
      <c r="AR185" s="5">
        <v>0.63370866696270289</v>
      </c>
      <c r="AS185" s="5"/>
      <c r="AT185" s="5"/>
      <c r="AU185" s="5"/>
      <c r="AV185" s="5"/>
      <c r="AW185" s="5"/>
      <c r="AX185" s="5"/>
      <c r="AY185" s="5"/>
      <c r="AZ185" s="5"/>
      <c r="BA185" s="5"/>
      <c r="BB185" s="5"/>
    </row>
    <row r="186" spans="1:54" x14ac:dyDescent="0.25">
      <c r="A186" s="5">
        <v>15190</v>
      </c>
      <c r="B186" s="5"/>
      <c r="C186" s="5">
        <v>4.0847218822723592</v>
      </c>
      <c r="D186" s="5">
        <v>-2.9599480091920682E-4</v>
      </c>
      <c r="E186" s="5">
        <v>-8.6801874652136713E-5</v>
      </c>
      <c r="F186" s="5">
        <v>-6.0726373717268621E-4</v>
      </c>
      <c r="G186" s="5">
        <v>-6.8239585677536127E-5</v>
      </c>
      <c r="H186" s="5">
        <v>-8.3615968996175669E-3</v>
      </c>
      <c r="I186" s="5">
        <v>-6.2198869669388755E-4</v>
      </c>
      <c r="J186" s="5">
        <v>-2.1449078091748319E-3</v>
      </c>
      <c r="K186" s="5">
        <v>-6.7618515749558942E-4</v>
      </c>
      <c r="L186" s="5">
        <v>-6.0317059578922586E-3</v>
      </c>
      <c r="M186" s="5">
        <v>-1.7062215259728401E-3</v>
      </c>
      <c r="N186" s="5">
        <v>-0.10844215979977982</v>
      </c>
      <c r="O186" s="5">
        <v>-3.4685626885364827E-3</v>
      </c>
      <c r="P186" s="5">
        <v>-5.8705149129452371E-2</v>
      </c>
      <c r="Q186" s="5">
        <v>-5.0651147424418969E-3</v>
      </c>
      <c r="R186" s="5">
        <v>-3.3874135863320894E-2</v>
      </c>
      <c r="S186" s="5">
        <v>-1.7501484201801767E-2</v>
      </c>
      <c r="T186" s="5">
        <v>-8.1558429908244481E-2</v>
      </c>
      <c r="U186" s="5">
        <v>9.809724895901548E-3</v>
      </c>
      <c r="V186" s="5">
        <v>-3.559729695493747E-3</v>
      </c>
      <c r="W186" s="5">
        <v>-1.042081549604785E-2</v>
      </c>
      <c r="X186" s="5">
        <v>-1.6550740957899245E-3</v>
      </c>
      <c r="Y186" s="5">
        <v>1.8751106211127605E-2</v>
      </c>
      <c r="Z186" s="5">
        <v>0.14113130411318384</v>
      </c>
      <c r="AA186" s="5">
        <v>0.11211734193757694</v>
      </c>
      <c r="AB186" s="5">
        <v>9.9507739355522581E-2</v>
      </c>
      <c r="AC186" s="5">
        <v>-0.10421511267112564</v>
      </c>
      <c r="AD186" s="5">
        <v>1.9600885297016599</v>
      </c>
      <c r="AE186" s="5">
        <v>0.12143884473404631</v>
      </c>
      <c r="AF186" s="5">
        <v>0.39301629969260587</v>
      </c>
      <c r="AG186" s="5">
        <v>7.0206318962372935E-2</v>
      </c>
      <c r="AH186" s="5">
        <v>0.27599992517109617</v>
      </c>
      <c r="AI186" s="5">
        <v>6.2685022208761959E-2</v>
      </c>
      <c r="AJ186" s="5">
        <v>0.38595191771919329</v>
      </c>
      <c r="AK186" s="5">
        <v>1.9649437921523678</v>
      </c>
      <c r="AL186" s="5">
        <v>1.208580449769185</v>
      </c>
      <c r="AM186" s="5">
        <v>7.7481173674385173E-2</v>
      </c>
      <c r="AN186" s="5">
        <v>0.70521666431864427</v>
      </c>
      <c r="AO186" s="5">
        <v>6.2402521185811501E-2</v>
      </c>
      <c r="AP186" s="5">
        <v>0.23237279100489405</v>
      </c>
      <c r="AQ186" s="5">
        <v>7.4911756041152758E-2</v>
      </c>
      <c r="AR186" s="5">
        <v>0.64189721603253236</v>
      </c>
      <c r="AS186" s="5"/>
      <c r="AT186" s="5"/>
      <c r="AU186" s="5"/>
      <c r="AV186" s="5"/>
      <c r="AW186" s="5"/>
      <c r="AX186" s="5"/>
      <c r="AY186" s="5"/>
      <c r="AZ186" s="5"/>
      <c r="BA186" s="5"/>
      <c r="BB186" s="5"/>
    </row>
    <row r="187" spans="1:54" x14ac:dyDescent="0.25">
      <c r="A187" s="5">
        <v>15180</v>
      </c>
      <c r="B187" s="5"/>
      <c r="C187" s="5">
        <v>4.0619407209609681</v>
      </c>
      <c r="D187" s="5">
        <v>-2.7361843959332913E-4</v>
      </c>
      <c r="E187" s="5">
        <v>-8.041187650460784E-5</v>
      </c>
      <c r="F187" s="5">
        <v>-5.6376875180636713E-4</v>
      </c>
      <c r="G187" s="5">
        <v>-6.3488542494307153E-5</v>
      </c>
      <c r="H187" s="5">
        <v>-7.7962598485986868E-3</v>
      </c>
      <c r="I187" s="5">
        <v>-5.8119312732932994E-4</v>
      </c>
      <c r="J187" s="5">
        <v>-2.008585485047809E-3</v>
      </c>
      <c r="K187" s="5">
        <v>-6.3459093612699871E-4</v>
      </c>
      <c r="L187" s="5">
        <v>-5.673065283364637E-3</v>
      </c>
      <c r="M187" s="5">
        <v>-1.6082934327101915E-3</v>
      </c>
      <c r="N187" s="5">
        <v>-0.10244320659680173</v>
      </c>
      <c r="O187" s="5">
        <v>-3.2839201280541685E-3</v>
      </c>
      <c r="P187" s="5">
        <v>-5.5703204730114753E-2</v>
      </c>
      <c r="Q187" s="5">
        <v>-4.8167838394967393E-3</v>
      </c>
      <c r="R187" s="5">
        <v>-3.2285158966285719E-2</v>
      </c>
      <c r="S187" s="5">
        <v>-1.6717810176396803E-2</v>
      </c>
      <c r="T187" s="5">
        <v>-7.8081142585009339E-2</v>
      </c>
      <c r="U187" s="5">
        <v>9.412607138574898E-3</v>
      </c>
      <c r="V187" s="5">
        <v>-3.4233314715385174E-3</v>
      </c>
      <c r="W187" s="5">
        <v>-1.0044203639783703E-2</v>
      </c>
      <c r="X187" s="5">
        <v>-1.598881136896978E-3</v>
      </c>
      <c r="Y187" s="5">
        <v>1.8155727212745394E-2</v>
      </c>
      <c r="Z187" s="5">
        <v>0.13696235961494563</v>
      </c>
      <c r="AA187" s="5">
        <v>0.109054831062164</v>
      </c>
      <c r="AB187" s="5">
        <v>9.7012201245197466E-2</v>
      </c>
      <c r="AC187" s="5">
        <v>-0.10183586239037017</v>
      </c>
      <c r="AD187" s="5">
        <v>1.9197711275747955</v>
      </c>
      <c r="AE187" s="5">
        <v>0.11921703673476783</v>
      </c>
      <c r="AF187" s="5">
        <v>0.38672425136095778</v>
      </c>
      <c r="AG187" s="5">
        <v>6.9243727724905307E-2</v>
      </c>
      <c r="AH187" s="5">
        <v>0.2728537063139137</v>
      </c>
      <c r="AI187" s="5">
        <v>6.2116162567852004E-2</v>
      </c>
      <c r="AJ187" s="5">
        <v>0.3833516032631718</v>
      </c>
      <c r="AK187" s="5">
        <v>1.9563240187013069</v>
      </c>
      <c r="AL187" s="5">
        <v>1.206135621301081</v>
      </c>
      <c r="AM187" s="5">
        <v>7.7508630783292759E-2</v>
      </c>
      <c r="AN187" s="5">
        <v>0.70715257802385323</v>
      </c>
      <c r="AO187" s="5">
        <v>6.272386386957543E-2</v>
      </c>
      <c r="AP187" s="5">
        <v>0.23413130413941649</v>
      </c>
      <c r="AQ187" s="5">
        <v>7.5660845733876575E-2</v>
      </c>
      <c r="AR187" s="5">
        <v>0.64988601893986719</v>
      </c>
      <c r="AS187" s="5"/>
      <c r="AT187" s="5"/>
      <c r="AU187" s="5"/>
      <c r="AV187" s="5"/>
      <c r="AW187" s="5"/>
      <c r="AX187" s="5"/>
      <c r="AY187" s="5"/>
      <c r="AZ187" s="5"/>
      <c r="BA187" s="5"/>
      <c r="BB187" s="5"/>
    </row>
    <row r="188" spans="1:54" x14ac:dyDescent="0.25">
      <c r="A188" s="5">
        <v>15170</v>
      </c>
      <c r="B188" s="5"/>
      <c r="C188" s="5">
        <v>4.0375057152671801</v>
      </c>
      <c r="D188" s="5">
        <v>-2.5279940936468115E-4</v>
      </c>
      <c r="E188" s="5">
        <v>-7.4452848154706446E-5</v>
      </c>
      <c r="F188" s="5">
        <v>-5.2311273660488023E-4</v>
      </c>
      <c r="G188" s="5">
        <v>-5.9037178097430491E-5</v>
      </c>
      <c r="H188" s="5">
        <v>-7.2653285776988642E-3</v>
      </c>
      <c r="I188" s="5">
        <v>-5.4278888238184445E-4</v>
      </c>
      <c r="J188" s="5">
        <v>-1.879944929325449E-3</v>
      </c>
      <c r="K188" s="5">
        <v>-5.9524511161029837E-4</v>
      </c>
      <c r="L188" s="5">
        <v>-5.3329777036846184E-3</v>
      </c>
      <c r="M188" s="5">
        <v>-1.5152006746343425E-3</v>
      </c>
      <c r="N188" s="5">
        <v>-9.6726125835516347E-2</v>
      </c>
      <c r="O188" s="5">
        <v>-3.1075053040544773E-3</v>
      </c>
      <c r="P188" s="5">
        <v>-5.2827621397980515E-2</v>
      </c>
      <c r="Q188" s="5">
        <v>-4.5782821099248456E-3</v>
      </c>
      <c r="R188" s="5">
        <v>-3.0755004448532491E-2</v>
      </c>
      <c r="S188" s="5">
        <v>-1.5961095611446867E-2</v>
      </c>
      <c r="T188" s="5">
        <v>-7.4714157628509886E-2</v>
      </c>
      <c r="U188" s="5">
        <v>9.0269933205587814E-3</v>
      </c>
      <c r="V188" s="5">
        <v>-3.2904978626127333E-3</v>
      </c>
      <c r="W188" s="5">
        <v>-9.6763303756516247E-3</v>
      </c>
      <c r="X188" s="5">
        <v>-1.5438209908126669E-3</v>
      </c>
      <c r="Y188" s="5">
        <v>1.757045792711601E-2</v>
      </c>
      <c r="Z188" s="5">
        <v>0.13285026769887773</v>
      </c>
      <c r="AA188" s="5">
        <v>0.10602322496877972</v>
      </c>
      <c r="AB188" s="5">
        <v>9.4532359958265283E-2</v>
      </c>
      <c r="AC188" s="5">
        <v>-9.9461748552297599E-2</v>
      </c>
      <c r="AD188" s="5">
        <v>1.8793565723300525</v>
      </c>
      <c r="AE188" s="5">
        <v>0.11697839133076955</v>
      </c>
      <c r="AF188" s="5">
        <v>0.38034660521008523</v>
      </c>
      <c r="AG188" s="5">
        <v>6.8260998525768987E-2</v>
      </c>
      <c r="AH188" s="5">
        <v>0.26961210062643526</v>
      </c>
      <c r="AI188" s="5">
        <v>6.152261029119617E-2</v>
      </c>
      <c r="AJ188" s="5">
        <v>0.38058471366557062</v>
      </c>
      <c r="AK188" s="5">
        <v>1.9468033943481509</v>
      </c>
      <c r="AL188" s="5">
        <v>1.2031175285920486</v>
      </c>
      <c r="AM188" s="5">
        <v>7.7498973724676457E-2</v>
      </c>
      <c r="AN188" s="5">
        <v>0.70875541037426748</v>
      </c>
      <c r="AO188" s="5">
        <v>6.3016873369205556E-2</v>
      </c>
      <c r="AP188" s="5">
        <v>0.23579129221044287</v>
      </c>
      <c r="AQ188" s="5">
        <v>7.6381320744544762E-2</v>
      </c>
      <c r="AR188" s="5">
        <v>0.65766441948644516</v>
      </c>
      <c r="AS188" s="5"/>
      <c r="AT188" s="5"/>
      <c r="AU188" s="5"/>
      <c r="AV188" s="5"/>
      <c r="AW188" s="5"/>
      <c r="AX188" s="5"/>
      <c r="AY188" s="5"/>
      <c r="AZ188" s="5"/>
      <c r="BA188" s="5"/>
      <c r="BB188" s="5"/>
    </row>
    <row r="189" spans="1:54" x14ac:dyDescent="0.25">
      <c r="A189" s="5">
        <v>15160</v>
      </c>
      <c r="B189" s="5"/>
      <c r="C189" s="5">
        <v>4.0114576011651035</v>
      </c>
      <c r="D189" s="5">
        <v>-2.3344023983309312E-4</v>
      </c>
      <c r="E189" s="5">
        <v>-6.8898857674925821E-5</v>
      </c>
      <c r="F189" s="5">
        <v>-4.8513185187734913E-4</v>
      </c>
      <c r="G189" s="5">
        <v>-5.4868949171724925E-5</v>
      </c>
      <c r="H189" s="5">
        <v>-6.7669918366125275E-3</v>
      </c>
      <c r="I189" s="5">
        <v>-5.0665633345752241E-4</v>
      </c>
      <c r="J189" s="5">
        <v>-1.7586224625867949E-3</v>
      </c>
      <c r="K189" s="5">
        <v>-5.5804743477532337E-4</v>
      </c>
      <c r="L189" s="5">
        <v>-5.0106686816488435E-3</v>
      </c>
      <c r="M189" s="5">
        <v>-1.4267555880753987E-3</v>
      </c>
      <c r="N189" s="5">
        <v>-9.1280837001204693E-2</v>
      </c>
      <c r="O189" s="5">
        <v>-2.9390501366157416E-3</v>
      </c>
      <c r="P189" s="5">
        <v>-5.0074703765796258E-2</v>
      </c>
      <c r="Q189" s="5">
        <v>-4.3493567959220578E-3</v>
      </c>
      <c r="R189" s="5">
        <v>-2.9282381224821984E-2</v>
      </c>
      <c r="S189" s="5">
        <v>-1.5230858369839131E-2</v>
      </c>
      <c r="T189" s="5">
        <v>-7.1455993478331953E-2</v>
      </c>
      <c r="U189" s="5">
        <v>8.6527860714077295E-3</v>
      </c>
      <c r="V189" s="5">
        <v>-3.1612189460130391E-3</v>
      </c>
      <c r="W189" s="5">
        <v>-9.3172300191557422E-3</v>
      </c>
      <c r="X189" s="5">
        <v>-1.4899074948101641E-3</v>
      </c>
      <c r="Y189" s="5">
        <v>1.6995532028638172E-2</v>
      </c>
      <c r="Z189" s="5">
        <v>0.12879723646126207</v>
      </c>
      <c r="AA189" s="5">
        <v>0.10302453754081553</v>
      </c>
      <c r="AB189" s="5">
        <v>9.2070152311775205E-2</v>
      </c>
      <c r="AC189" s="5">
        <v>-9.7094876827728077E-2</v>
      </c>
      <c r="AD189" s="5">
        <v>1.8388845395314743</v>
      </c>
      <c r="AE189" s="5">
        <v>0.11472529265155687</v>
      </c>
      <c r="AF189" s="5">
        <v>0.37389060743143132</v>
      </c>
      <c r="AG189" s="5">
        <v>6.7259305177878287E-2</v>
      </c>
      <c r="AH189" s="5">
        <v>0.2662791221249618</v>
      </c>
      <c r="AI189" s="5">
        <v>6.090511614521972E-2</v>
      </c>
      <c r="AJ189" s="5">
        <v>0.37765475680405092</v>
      </c>
      <c r="AK189" s="5">
        <v>1.9363936142411469</v>
      </c>
      <c r="AL189" s="5">
        <v>1.1995293628163604</v>
      </c>
      <c r="AM189" s="5">
        <v>7.745214297160144E-2</v>
      </c>
      <c r="AN189" s="5">
        <v>0.71002220347337397</v>
      </c>
      <c r="AO189" s="5">
        <v>6.3281078234531718E-2</v>
      </c>
      <c r="AP189" s="5">
        <v>0.23735025377601424</v>
      </c>
      <c r="AQ189" s="5">
        <v>7.707215214276178E-2</v>
      </c>
      <c r="AR189" s="5">
        <v>0.66522190668989811</v>
      </c>
      <c r="AS189" s="5"/>
      <c r="AT189" s="5"/>
      <c r="AU189" s="5"/>
      <c r="AV189" s="5"/>
      <c r="AW189" s="5"/>
      <c r="AX189" s="5"/>
      <c r="AY189" s="5"/>
      <c r="AZ189" s="5"/>
      <c r="BA189" s="5"/>
      <c r="BB189" s="5"/>
    </row>
    <row r="190" spans="1:54" x14ac:dyDescent="0.25">
      <c r="A190" s="5">
        <v>15150</v>
      </c>
      <c r="B190" s="5"/>
      <c r="C190" s="5">
        <v>3.9838382052403394</v>
      </c>
      <c r="D190" s="5">
        <v>-2.1544871929873966E-4</v>
      </c>
      <c r="E190" s="5">
        <v>-6.3725297477175655E-5</v>
      </c>
      <c r="F190" s="5">
        <v>-4.4967013620817386E-4</v>
      </c>
      <c r="G190" s="5">
        <v>-5.0968056544431129E-5</v>
      </c>
      <c r="H190" s="5">
        <v>-6.2995139719737216E-3</v>
      </c>
      <c r="I190" s="5">
        <v>-4.7268043706763681E-4</v>
      </c>
      <c r="J190" s="5">
        <v>-1.6442670296377339E-3</v>
      </c>
      <c r="K190" s="5">
        <v>-5.229007490384314E-4</v>
      </c>
      <c r="L190" s="5">
        <v>-4.7053843375597908E-3</v>
      </c>
      <c r="M190" s="5">
        <v>-1.3427746541151443E-3</v>
      </c>
      <c r="N190" s="5">
        <v>-8.6097430549142512E-2</v>
      </c>
      <c r="O190" s="5">
        <v>-2.7782895183791857E-3</v>
      </c>
      <c r="P190" s="5">
        <v>-4.7440771757997532E-2</v>
      </c>
      <c r="Q190" s="5">
        <v>-4.129754011421469E-3</v>
      </c>
      <c r="R190" s="5">
        <v>-2.7865977805357694E-2</v>
      </c>
      <c r="S190" s="5">
        <v>-1.4526600775523526E-2</v>
      </c>
      <c r="T190" s="5">
        <v>-6.8305079790065074E-2</v>
      </c>
      <c r="U190" s="5">
        <v>8.2898761145181223E-3</v>
      </c>
      <c r="V190" s="5">
        <v>-3.035480270474942E-3</v>
      </c>
      <c r="W190" s="5">
        <v>-8.9669236233602678E-3</v>
      </c>
      <c r="X190" s="5">
        <v>-1.4371524607405012E-3</v>
      </c>
      <c r="Y190" s="5">
        <v>1.6431161935068123E-2</v>
      </c>
      <c r="Z190" s="5">
        <v>0.12480533142890057</v>
      </c>
      <c r="AA190" s="5">
        <v>0.1000606861172286</v>
      </c>
      <c r="AB190" s="5">
        <v>8.9627446099297597E-2</v>
      </c>
      <c r="AC190" s="5">
        <v>-9.4737299240727518E-2</v>
      </c>
      <c r="AD190" s="5">
        <v>1.7983940559274374</v>
      </c>
      <c r="AE190" s="5">
        <v>0.11246010679045253</v>
      </c>
      <c r="AF190" s="5">
        <v>0.36736351483204888</v>
      </c>
      <c r="AG190" s="5">
        <v>6.6239834858173974E-2</v>
      </c>
      <c r="AH190" s="5">
        <v>0.26285887777819339</v>
      </c>
      <c r="AI190" s="5">
        <v>6.026445986396424E-2</v>
      </c>
      <c r="AJ190" s="5">
        <v>0.37456545774088129</v>
      </c>
      <c r="AK190" s="5">
        <v>1.9251076224550758</v>
      </c>
      <c r="AL190" s="5">
        <v>1.1953751350308286</v>
      </c>
      <c r="AM190" s="5">
        <v>7.7368132411189491E-2</v>
      </c>
      <c r="AN190" s="5">
        <v>0.71095047025016511</v>
      </c>
      <c r="AO190" s="5">
        <v>6.3516045264691609E-2</v>
      </c>
      <c r="AP190" s="5">
        <v>0.23880580960753908</v>
      </c>
      <c r="AQ190" s="5">
        <v>7.773234156844723E-2</v>
      </c>
      <c r="AR190" s="5">
        <v>0.67254813759868792</v>
      </c>
      <c r="AS190" s="5"/>
      <c r="AT190" s="5"/>
      <c r="AU190" s="5"/>
      <c r="AV190" s="5"/>
      <c r="AW190" s="5"/>
      <c r="AX190" s="5"/>
      <c r="AY190" s="5"/>
      <c r="AZ190" s="5"/>
      <c r="BA190" s="5"/>
      <c r="BB190" s="5"/>
    </row>
    <row r="191" spans="1:54" x14ac:dyDescent="0.25">
      <c r="A191" s="5">
        <v>15140</v>
      </c>
      <c r="B191" s="5"/>
      <c r="C191" s="5">
        <v>3.9546903854598106</v>
      </c>
      <c r="D191" s="5">
        <v>-1.9873767270332785E-4</v>
      </c>
      <c r="E191" s="5">
        <v>-5.8908833560821515E-5</v>
      </c>
      <c r="F191" s="5">
        <v>-4.165792378090159E-4</v>
      </c>
      <c r="G191" s="5">
        <v>-4.7319423256828842E-5</v>
      </c>
      <c r="H191" s="5">
        <v>-5.8612330908011882E-3</v>
      </c>
      <c r="I191" s="5">
        <v>-4.4075065037735338E-4</v>
      </c>
      <c r="J191" s="5">
        <v>-1.536540055736403E-3</v>
      </c>
      <c r="K191" s="5">
        <v>-4.8971098181818716E-4</v>
      </c>
      <c r="L191" s="5">
        <v>-4.4163916250300438E-3</v>
      </c>
      <c r="M191" s="5">
        <v>-1.2630786009761234E-3</v>
      </c>
      <c r="N191" s="5">
        <v>-8.1166176723726932E-2</v>
      </c>
      <c r="O191" s="5">
        <v>-2.6249616421403399E-3</v>
      </c>
      <c r="P191" s="5">
        <v>-4.4922166498629006E-2</v>
      </c>
      <c r="Q191" s="5">
        <v>-3.9192192540879267E-3</v>
      </c>
      <c r="R191" s="5">
        <v>-2.6504465577524016E-2</v>
      </c>
      <c r="S191" s="5">
        <v>-1.3847811171923624E-2</v>
      </c>
      <c r="T191" s="5">
        <v>-6.525976383792359E-2</v>
      </c>
      <c r="U191" s="5">
        <v>7.9381429155621335E-3</v>
      </c>
      <c r="V191" s="5">
        <v>-2.9132630434003841E-3</v>
      </c>
      <c r="W191" s="5">
        <v>-8.6254193817865317E-3</v>
      </c>
      <c r="X191" s="5">
        <v>-1.3855657162302E-3</v>
      </c>
      <c r="Y191" s="5">
        <v>1.5877539028614825E-2</v>
      </c>
      <c r="Z191" s="5">
        <v>0.12087647552903213</v>
      </c>
      <c r="AA191" s="5">
        <v>9.7133490284507004E-2</v>
      </c>
      <c r="AB191" s="5">
        <v>8.7206038138001735E-2</v>
      </c>
      <c r="AC191" s="5">
        <v>-9.2391011399096973E-2</v>
      </c>
      <c r="AD191" s="5">
        <v>1.7579234376996193</v>
      </c>
      <c r="AE191" s="5">
        <v>0.11018517763116813</v>
      </c>
      <c r="AF191" s="5">
        <v>0.36077258100740878</v>
      </c>
      <c r="AG191" s="5">
        <v>6.5203785718100385E-2</v>
      </c>
      <c r="AH191" s="5">
        <v>0.25935555893171197</v>
      </c>
      <c r="AI191" s="5">
        <v>5.9601448488814636E-2</v>
      </c>
      <c r="AJ191" s="5">
        <v>0.37132075079942883</v>
      </c>
      <c r="AK191" s="5">
        <v>1.9129595854755945</v>
      </c>
      <c r="AL191" s="5">
        <v>1.1906596692746541</v>
      </c>
      <c r="AM191" s="5">
        <v>7.7246989535644892E-2</v>
      </c>
      <c r="AN191" s="5">
        <v>0.7115382019677986</v>
      </c>
      <c r="AO191" s="5">
        <v>6.3721380658805504E-2</v>
      </c>
      <c r="AP191" s="5">
        <v>0.24015570860149377</v>
      </c>
      <c r="AQ191" s="5">
        <v>7.8360923573124824E-2</v>
      </c>
      <c r="AR191" s="5">
        <v>0.67963296007907381</v>
      </c>
      <c r="AS191" s="5"/>
      <c r="AT191" s="5"/>
      <c r="AU191" s="5"/>
      <c r="AV191" s="5"/>
      <c r="AW191" s="5"/>
      <c r="AX191" s="5"/>
      <c r="AY191" s="5"/>
      <c r="AZ191" s="5"/>
      <c r="BA191" s="5"/>
      <c r="BB191" s="5"/>
    </row>
    <row r="192" spans="1:54" x14ac:dyDescent="0.25">
      <c r="A192" s="5">
        <v>15130</v>
      </c>
      <c r="B192" s="5"/>
      <c r="C192" s="5">
        <v>3.9240579709244177</v>
      </c>
      <c r="D192" s="5">
        <v>-1.8322474458132778E-4</v>
      </c>
      <c r="E192" s="5">
        <v>-5.4427355529208801E-5</v>
      </c>
      <c r="F192" s="5">
        <v>-3.8571814745092664E-4</v>
      </c>
      <c r="G192" s="5">
        <v>-4.3908672493994933E-5</v>
      </c>
      <c r="H192" s="5">
        <v>-5.4505591786186839E-3</v>
      </c>
      <c r="I192" s="5">
        <v>-4.1076084220546415E-4</v>
      </c>
      <c r="J192" s="5">
        <v>-1.4351152836948595E-3</v>
      </c>
      <c r="K192" s="5">
        <v>-4.5838712956923434E-4</v>
      </c>
      <c r="L192" s="5">
        <v>-4.1429784503335997E-3</v>
      </c>
      <c r="M192" s="5">
        <v>-1.1874924913608561E-3</v>
      </c>
      <c r="N192" s="5">
        <v>-7.6477533515851528E-2</v>
      </c>
      <c r="O192" s="5">
        <v>-2.4788083046945247E-3</v>
      </c>
      <c r="P192" s="5">
        <v>-4.2515255889734899E-2</v>
      </c>
      <c r="Q192" s="5">
        <v>-3.7174978953896766E-3</v>
      </c>
      <c r="R192" s="5">
        <v>-2.5196501984059455E-2</v>
      </c>
      <c r="S192" s="5">
        <v>-1.3193965447882506E-2</v>
      </c>
      <c r="T192" s="5">
        <v>-6.2318316855127065E-2</v>
      </c>
      <c r="U192" s="5">
        <v>7.597455332748586E-3</v>
      </c>
      <c r="V192" s="5">
        <v>-2.7945443215463381E-3</v>
      </c>
      <c r="W192" s="5">
        <v>-8.2927130477976098E-3</v>
      </c>
      <c r="X192" s="5">
        <v>-1.3351551492094133E-3</v>
      </c>
      <c r="Y192" s="5">
        <v>1.5334833919516438E-2</v>
      </c>
      <c r="Z192" s="5">
        <v>0.11701244939114666</v>
      </c>
      <c r="AA192" s="5">
        <v>9.4244670924891208E-2</v>
      </c>
      <c r="AB192" s="5">
        <v>8.480765252336385E-2</v>
      </c>
      <c r="AC192" s="5">
        <v>-9.0057949910123489E-2</v>
      </c>
      <c r="AD192" s="5">
        <v>1.717510231425599</v>
      </c>
      <c r="AE192" s="5">
        <v>0.10790282278778511</v>
      </c>
      <c r="AF192" s="5">
        <v>0.354125042692507</v>
      </c>
      <c r="AG192" s="5">
        <v>6.4152364492085834E-2</v>
      </c>
      <c r="AH192" s="5">
        <v>0.25577343259829943</v>
      </c>
      <c r="AI192" s="5">
        <v>5.8916914652144728E-2</v>
      </c>
      <c r="AJ192" s="5">
        <v>0.36792477116507372</v>
      </c>
      <c r="AK192" s="5">
        <v>1.8999648627748165</v>
      </c>
      <c r="AL192" s="5">
        <v>1.1853885937058046</v>
      </c>
      <c r="AM192" s="5">
        <v>7.7088815505018282E-2</v>
      </c>
      <c r="AN192" s="5">
        <v>0.71178387462636661</v>
      </c>
      <c r="AO192" s="5">
        <v>6.3896731081537511E-2</v>
      </c>
      <c r="AP192" s="5">
        <v>0.24139783344720739</v>
      </c>
      <c r="AQ192" s="5">
        <v>7.8956967913401496E-2</v>
      </c>
      <c r="AR192" s="5">
        <v>0.68646643550677622</v>
      </c>
      <c r="AS192" s="5"/>
      <c r="AT192" s="5"/>
      <c r="AU192" s="5"/>
      <c r="AV192" s="5"/>
      <c r="AW192" s="5"/>
      <c r="AX192" s="5"/>
      <c r="AY192" s="5"/>
      <c r="AZ192" s="5"/>
      <c r="BA192" s="5"/>
      <c r="BB192" s="5"/>
    </row>
    <row r="193" spans="1:54" x14ac:dyDescent="0.25">
      <c r="A193" s="5">
        <v>15120</v>
      </c>
      <c r="B193" s="5"/>
      <c r="C193" s="5">
        <v>3.8919857006936205</v>
      </c>
      <c r="D193" s="5">
        <v>-1.6883218723388126E-4</v>
      </c>
      <c r="E193" s="5">
        <v>-5.0259927453121139E-5</v>
      </c>
      <c r="F193" s="5">
        <v>-3.5695293357650224E-4</v>
      </c>
      <c r="G193" s="5">
        <v>-4.0722105440557036E-5</v>
      </c>
      <c r="H193" s="5">
        <v>-5.0659721801361041E-3</v>
      </c>
      <c r="I193" s="5">
        <v>-3.8260919980461709E-4</v>
      </c>
      <c r="J193" s="5">
        <v>-1.3396785934299104E-3</v>
      </c>
      <c r="K193" s="5">
        <v>-4.2884123684078381E-4</v>
      </c>
      <c r="L193" s="5">
        <v>-3.8844537381073534E-3</v>
      </c>
      <c r="M193" s="5">
        <v>-1.1158457953071024E-3</v>
      </c>
      <c r="N193" s="5">
        <v>-7.2022153781140533E-2</v>
      </c>
      <c r="O193" s="5">
        <v>-2.3395751872783252E-3</v>
      </c>
      <c r="P193" s="5">
        <v>-4.0216439860547896E-2</v>
      </c>
      <c r="Q193" s="5">
        <v>-3.524335648396059E-3</v>
      </c>
      <c r="R193" s="5">
        <v>-2.3940733593410861E-2</v>
      </c>
      <c r="S193" s="5">
        <v>-1.2564528528286231E-2</v>
      </c>
      <c r="T193" s="5">
        <v>-5.9478940297015483E-2</v>
      </c>
      <c r="U193" s="5">
        <v>7.2676722670558897E-3</v>
      </c>
      <c r="V193" s="5">
        <v>-2.6792972045298633E-3</v>
      </c>
      <c r="W193" s="5">
        <v>-7.9687883687851822E-3</v>
      </c>
      <c r="X193" s="5">
        <v>-1.2859267555481817E-3</v>
      </c>
      <c r="Y193" s="5">
        <v>1.4803196750200467E-2</v>
      </c>
      <c r="Z193" s="5">
        <v>0.11321489197147831</v>
      </c>
      <c r="AA193" s="5">
        <v>9.1395849517608957E-2</v>
      </c>
      <c r="AB193" s="5">
        <v>8.2433939092094913E-2</v>
      </c>
      <c r="AC193" s="5">
        <v>-8.7739989985443009E-2</v>
      </c>
      <c r="AD193" s="5">
        <v>1.6771911578776197</v>
      </c>
      <c r="AE193" s="5">
        <v>0.10561532966803704</v>
      </c>
      <c r="AF193" s="5">
        <v>0.34742810632790616</v>
      </c>
      <c r="AG193" s="5">
        <v>6.3086784110839747E-2</v>
      </c>
      <c r="AH193" s="5">
        <v>0.2521168326398619</v>
      </c>
      <c r="AI193" s="5">
        <v>5.8211714810049317E-2</v>
      </c>
      <c r="AJ193" s="5">
        <v>0.36438184603572565</v>
      </c>
      <c r="AK193" s="5">
        <v>1.8861399745625227</v>
      </c>
      <c r="AL193" s="5">
        <v>1.1795683297946375</v>
      </c>
      <c r="AM193" s="5">
        <v>7.6893765080903592E-2</v>
      </c>
      <c r="AN193" s="5">
        <v>0.71168645423316235</v>
      </c>
      <c r="AO193" s="5">
        <v>6.4041784639617738E-2</v>
      </c>
      <c r="AP193" s="5">
        <v>0.24253020603123449</v>
      </c>
      <c r="AQ193" s="5">
        <v>7.951958178922959E-2</v>
      </c>
      <c r="AR193" s="5">
        <v>0.6930388612951659</v>
      </c>
      <c r="AS193" s="5"/>
      <c r="AT193" s="5"/>
      <c r="AU193" s="5"/>
      <c r="AV193" s="5"/>
      <c r="AW193" s="5"/>
      <c r="AX193" s="5"/>
      <c r="AY193" s="5"/>
      <c r="AZ193" s="5"/>
      <c r="BA193" s="5"/>
      <c r="BB193" s="5"/>
    </row>
    <row r="194" spans="1:54" x14ac:dyDescent="0.25">
      <c r="A194" s="5">
        <v>15110</v>
      </c>
      <c r="B194" s="5"/>
      <c r="C194" s="5">
        <v>3.8585191617731431</v>
      </c>
      <c r="D194" s="5">
        <v>-1.5548665430697745E-4</v>
      </c>
      <c r="E194" s="5">
        <v>-4.6386739651569105E-5</v>
      </c>
      <c r="F194" s="5">
        <v>-3.3015648014491711E-4</v>
      </c>
      <c r="G194" s="5">
        <v>-3.774667912610274E-5</v>
      </c>
      <c r="H194" s="5">
        <v>-4.7060200499974177E-3</v>
      </c>
      <c r="I194" s="5">
        <v>-3.5619813193244252E-4</v>
      </c>
      <c r="J194" s="5">
        <v>-1.2499278054980232E-3</v>
      </c>
      <c r="K194" s="5">
        <v>-4.0098836976193702E-4</v>
      </c>
      <c r="L194" s="5">
        <v>-3.6401474462228354E-3</v>
      </c>
      <c r="M194" s="5">
        <v>-1.0479724491417959E-3</v>
      </c>
      <c r="N194" s="5">
        <v>-6.7790891543151349E-2</v>
      </c>
      <c r="O194" s="5">
        <v>-2.2070121130073864E-3</v>
      </c>
      <c r="P194" s="5">
        <v>-3.8022155288833348E-2</v>
      </c>
      <c r="Q194" s="5">
        <v>-3.3394790130363886E-3</v>
      </c>
      <c r="R194" s="5">
        <v>-2.2735799058538685E-2</v>
      </c>
      <c r="S194" s="5">
        <v>-1.1958955826727815E-2</v>
      </c>
      <c r="T194" s="5">
        <v>-5.6739772012705691E-2</v>
      </c>
      <c r="U194" s="5">
        <v>6.9486433106466933E-3</v>
      </c>
      <c r="V194" s="5">
        <v>-2.5674910305182562E-3</v>
      </c>
      <c r="W194" s="5">
        <v>-7.6536175334779074E-3</v>
      </c>
      <c r="X194" s="5">
        <v>-1.2378846895748808E-3</v>
      </c>
      <c r="Y194" s="5">
        <v>1.428275753804507E-2</v>
      </c>
      <c r="Z194" s="5">
        <v>0.10948530149013751</v>
      </c>
      <c r="AA194" s="5">
        <v>8.8588547689145508E-2</v>
      </c>
      <c r="AB194" s="5">
        <v>8.0086472093181954E-2</v>
      </c>
      <c r="AC194" s="5">
        <v>-8.5438943238169501E-2</v>
      </c>
      <c r="AD194" s="5">
        <v>1.6370020587688352</v>
      </c>
      <c r="AE194" s="5">
        <v>0.10332495166927311</v>
      </c>
      <c r="AF194" s="5">
        <v>0.34068893487623886</v>
      </c>
      <c r="AG194" s="5">
        <v>6.2008261326218526E-2</v>
      </c>
      <c r="AH194" s="5">
        <v>0.24839015086692684</v>
      </c>
      <c r="AI194" s="5">
        <v>5.7486727429481077E-2</v>
      </c>
      <c r="AJ194" s="5">
        <v>0.36069648534857385</v>
      </c>
      <c r="AK194" s="5">
        <v>1.8715025668069405</v>
      </c>
      <c r="AL194" s="5">
        <v>1.1732060796021022</v>
      </c>
      <c r="AM194" s="5">
        <v>7.6662046430694533E-2</v>
      </c>
      <c r="AN194" s="5">
        <v>0.71124540091745991</v>
      </c>
      <c r="AO194" s="5">
        <v>6.4156271765663922E-2</v>
      </c>
      <c r="AP194" s="5">
        <v>0.24355099255948054</v>
      </c>
      <c r="AQ194" s="5">
        <v>8.0047912019622552E-2</v>
      </c>
      <c r="AR194" s="5">
        <v>0.69934079319114262</v>
      </c>
      <c r="AS194" s="5"/>
      <c r="AT194" s="5"/>
      <c r="AU194" s="5"/>
      <c r="AV194" s="5"/>
      <c r="AW194" s="5"/>
      <c r="AX194" s="5"/>
      <c r="AY194" s="5"/>
      <c r="AZ194" s="5"/>
      <c r="BA194" s="5"/>
      <c r="BB194" s="5"/>
    </row>
    <row r="195" spans="1:54" x14ac:dyDescent="0.25">
      <c r="A195" s="5">
        <v>15100</v>
      </c>
      <c r="B195" s="5"/>
      <c r="C195" s="5">
        <v>3.823704726358788</v>
      </c>
      <c r="D195" s="5">
        <v>-1.4311899992583437E-4</v>
      </c>
      <c r="E195" s="5">
        <v>-4.2789061452610659E-5</v>
      </c>
      <c r="F195" s="5">
        <v>-3.0520822771720307E-4</v>
      </c>
      <c r="G195" s="5">
        <v>-3.4969984319805131E-5</v>
      </c>
      <c r="H195" s="5">
        <v>-4.3693167807188123E-3</v>
      </c>
      <c r="I195" s="5">
        <v>-3.3143416870416796E-4</v>
      </c>
      <c r="J195" s="5">
        <v>-1.1655724701088916E-3</v>
      </c>
      <c r="K195" s="5">
        <v>-3.7474658435053174E-4</v>
      </c>
      <c r="L195" s="5">
        <v>-3.4094105326507836E-3</v>
      </c>
      <c r="M195" s="5">
        <v>-9.8371090112829899E-4</v>
      </c>
      <c r="N195" s="5">
        <v>-6.3774807507011311E-2</v>
      </c>
      <c r="O195" s="5">
        <v>-2.0808732817636727E-3</v>
      </c>
      <c r="P195" s="5">
        <v>-3.5928880596724895E-2</v>
      </c>
      <c r="Q195" s="5">
        <v>-3.1626756986387122E-3</v>
      </c>
      <c r="R195" s="5">
        <v>-2.158033196095634E-2</v>
      </c>
      <c r="S195" s="5">
        <v>-1.1376694657809645E-2</v>
      </c>
      <c r="T195" s="5">
        <v>-5.409889231193192E-2</v>
      </c>
      <c r="U195" s="5">
        <v>6.640209391744185E-3</v>
      </c>
      <c r="V195" s="5">
        <v>-2.459091573486759E-3</v>
      </c>
      <c r="W195" s="5">
        <v>-7.3471616306992824E-3</v>
      </c>
      <c r="X195" s="5">
        <v>-1.1910313172480023E-3</v>
      </c>
      <c r="Y195" s="5">
        <v>1.3773626554689947E-2</v>
      </c>
      <c r="Z195" s="5">
        <v>0.10582503667007152</v>
      </c>
      <c r="AA195" s="5">
        <v>8.5824187007845526E-2</v>
      </c>
      <c r="AB195" s="5">
        <v>7.776674906625973E-2</v>
      </c>
      <c r="AC195" s="5">
        <v>-8.3156555674756841E-2</v>
      </c>
      <c r="AD195" s="5">
        <v>1.5969778465468323</v>
      </c>
      <c r="AE195" s="5">
        <v>0.10103390451588987</v>
      </c>
      <c r="AF195" s="5">
        <v>0.33391463492346901</v>
      </c>
      <c r="AG195" s="5">
        <v>6.0918014354299721E-2</v>
      </c>
      <c r="AH195" s="5">
        <v>0.24459782808180003</v>
      </c>
      <c r="AI195" s="5">
        <v>5.6742851135239157E-2</v>
      </c>
      <c r="AJ195" s="5">
        <v>0.35687337211108289</v>
      </c>
      <c r="AK195" s="5">
        <v>1.8560713736281673</v>
      </c>
      <c r="AL195" s="5">
        <v>1.1663098111763688</v>
      </c>
      <c r="AM195" s="5">
        <v>7.6393920802461851E-2</v>
      </c>
      <c r="AN195" s="5">
        <v>0.71046067187056328</v>
      </c>
      <c r="AO195" s="5">
        <v>6.4239966005917679E-2</v>
      </c>
      <c r="AP195" s="5">
        <v>0.24445850837895802</v>
      </c>
      <c r="AQ195" s="5">
        <v>8.0541147148596171E-2</v>
      </c>
      <c r="AR195" s="5">
        <v>0.70536306726942333</v>
      </c>
      <c r="AS195" s="5"/>
      <c r="AT195" s="5"/>
      <c r="AU195" s="5"/>
      <c r="AV195" s="5"/>
      <c r="AW195" s="5"/>
      <c r="AX195" s="5"/>
      <c r="AY195" s="5"/>
      <c r="AZ195" s="5"/>
      <c r="BA195" s="5"/>
      <c r="BB195" s="5"/>
    </row>
    <row r="196" spans="1:54" x14ac:dyDescent="0.25">
      <c r="A196" s="5">
        <v>15090</v>
      </c>
      <c r="B196" s="5"/>
      <c r="C196" s="5">
        <v>3.7875894884312586</v>
      </c>
      <c r="D196" s="5">
        <v>-1.316640835094042E-4</v>
      </c>
      <c r="E196" s="5">
        <v>-3.9449194989490538E-5</v>
      </c>
      <c r="F196" s="5">
        <v>-2.819939182444319E-4</v>
      </c>
      <c r="G196" s="5">
        <v>-3.2380223529718672E-5</v>
      </c>
      <c r="H196" s="5">
        <v>-4.0545404145567992E-3</v>
      </c>
      <c r="I196" s="5">
        <v>-3.0822785869718172E-4</v>
      </c>
      <c r="J196" s="5">
        <v>-1.0863336430675199E-3</v>
      </c>
      <c r="K196" s="5">
        <v>-3.5003689003534455E-4</v>
      </c>
      <c r="L196" s="5">
        <v>-3.1916148771350917E-3</v>
      </c>
      <c r="M196" s="5">
        <v>-9.2290414441255125E-4</v>
      </c>
      <c r="N196" s="5">
        <v>-5.9965173810125116E-2</v>
      </c>
      <c r="O196" s="5">
        <v>-1.9609174830344618E-3</v>
      </c>
      <c r="P196" s="5">
        <v>-3.3933140024307418E-2</v>
      </c>
      <c r="Q196" s="5">
        <v>-2.9936750236472598E-3</v>
      </c>
      <c r="R196" s="5">
        <v>-2.047296353729252E-2</v>
      </c>
      <c r="S196" s="5">
        <v>-1.0817185606904567E-2</v>
      </c>
      <c r="T196" s="5">
        <v>-5.1554329914548502E-2</v>
      </c>
      <c r="U196" s="5">
        <v>6.3422034143257892E-3</v>
      </c>
      <c r="V196" s="5">
        <v>-2.3540612414426174E-3</v>
      </c>
      <c r="W196" s="5">
        <v>-7.0493711179227744E-3</v>
      </c>
      <c r="X196" s="5">
        <v>-1.1453672717510145E-3</v>
      </c>
      <c r="Y196" s="5">
        <v>1.3275894739781816E-2</v>
      </c>
      <c r="Z196" s="5">
        <v>0.10223531826633359</v>
      </c>
      <c r="AA196" s="5">
        <v>8.3104089017439972E-2</v>
      </c>
      <c r="AB196" s="5">
        <v>7.5476189925861664E-2</v>
      </c>
      <c r="AC196" s="5">
        <v>-8.0894505883370355E-2</v>
      </c>
      <c r="AD196" s="5">
        <v>1.5571524573225666</v>
      </c>
      <c r="AE196" s="5">
        <v>9.8744362746451916E-2</v>
      </c>
      <c r="AF196" s="5">
        <v>0.32711224409785139</v>
      </c>
      <c r="AG196" s="5">
        <v>5.9817260543192932E-2</v>
      </c>
      <c r="AH196" s="5">
        <v>0.24074434509144779</v>
      </c>
      <c r="AI196" s="5">
        <v>5.5981002822365157E-2</v>
      </c>
      <c r="AJ196" s="5">
        <v>0.35291735236549543</v>
      </c>
      <c r="AK196" s="5">
        <v>1.8398661771762714</v>
      </c>
      <c r="AL196" s="5">
        <v>1.1588882421081721</v>
      </c>
      <c r="AM196" s="5">
        <v>7.6089702070952503E-2</v>
      </c>
      <c r="AN196" s="5">
        <v>0.70933272309573192</v>
      </c>
      <c r="AO196" s="5">
        <v>6.4292684708807016E-2</v>
      </c>
      <c r="AP196" s="5">
        <v>0.24525122248186904</v>
      </c>
      <c r="AQ196" s="5">
        <v>8.0998519474247188E-2</v>
      </c>
      <c r="AR196" s="5">
        <v>0.71109682155587772</v>
      </c>
      <c r="AS196" s="5"/>
      <c r="AT196" s="5"/>
      <c r="AU196" s="5"/>
      <c r="AV196" s="5"/>
      <c r="AW196" s="5"/>
      <c r="AX196" s="5"/>
      <c r="AY196" s="5"/>
      <c r="AZ196" s="5"/>
      <c r="BA196" s="5"/>
      <c r="BB196" s="5"/>
    </row>
    <row r="197" spans="1:54" x14ac:dyDescent="0.25">
      <c r="A197" s="5">
        <v>15080</v>
      </c>
      <c r="B197" s="5"/>
      <c r="C197" s="5">
        <v>3.7502211997984451</v>
      </c>
      <c r="D197" s="5">
        <v>-1.2106058036244233E-4</v>
      </c>
      <c r="E197" s="5">
        <v>-3.6350430080292176E-5</v>
      </c>
      <c r="F197" s="5">
        <v>-2.6040534397848037E-4</v>
      </c>
      <c r="G197" s="5">
        <v>-2.9966189158211705E-5</v>
      </c>
      <c r="H197" s="5">
        <v>-3.7604310456619537E-3</v>
      </c>
      <c r="I197" s="5">
        <v>-2.8649366375707933E-4</v>
      </c>
      <c r="J197" s="5">
        <v>-1.0119436500489413E-3</v>
      </c>
      <c r="K197" s="5">
        <v>-3.2678320877404404E-4</v>
      </c>
      <c r="L197" s="5">
        <v>-2.9861531604780797E-3</v>
      </c>
      <c r="M197" s="5">
        <v>-8.6539973788018012E-4</v>
      </c>
      <c r="N197" s="5">
        <v>-5.6353478037630265E-2</v>
      </c>
      <c r="O197" s="5">
        <v>-1.8469082872501822E-3</v>
      </c>
      <c r="P197" s="5">
        <v>-3.2031507585076675E-2</v>
      </c>
      <c r="Q197" s="5">
        <v>-2.8322282924956878E-3</v>
      </c>
      <c r="R197" s="5">
        <v>-1.9412325286157946E-2</v>
      </c>
      <c r="S197" s="5">
        <v>-1.0279863855423416E-2</v>
      </c>
      <c r="T197" s="5">
        <v>-4.9104067771068224E-2</v>
      </c>
      <c r="U197" s="5">
        <v>6.0544508910659956E-3</v>
      </c>
      <c r="V197" s="5">
        <v>-2.2523592750320577E-3</v>
      </c>
      <c r="W197" s="5">
        <v>-6.760186297991101E-3</v>
      </c>
      <c r="X197" s="5">
        <v>-1.1008915112788169E-3</v>
      </c>
      <c r="Y197" s="5">
        <v>1.2789634146988258E-2</v>
      </c>
      <c r="Z197" s="5">
        <v>9.8717230873493572E-2</v>
      </c>
      <c r="AA197" s="5">
        <v>8.0429475503450629E-2</v>
      </c>
      <c r="AB197" s="5">
        <v>7.3216136249457747E-2</v>
      </c>
      <c r="AC197" s="5">
        <v>-7.8654403419872579E-2</v>
      </c>
      <c r="AD197" s="5">
        <v>1.5175588070109698</v>
      </c>
      <c r="AE197" s="5">
        <v>9.6458456358080993E-2</v>
      </c>
      <c r="AF197" s="5">
        <v>0.32028871883807375</v>
      </c>
      <c r="AG197" s="5">
        <v>5.8707214071955671E-2</v>
      </c>
      <c r="AH197" s="5">
        <v>0.23683421371608798</v>
      </c>
      <c r="AI197" s="5">
        <v>5.5202115739587221E-2</v>
      </c>
      <c r="AJ197" s="5">
        <v>0.34883342481725965</v>
      </c>
      <c r="AK197" s="5">
        <v>1.8229077651143673</v>
      </c>
      <c r="AL197" s="5">
        <v>1.1509508212914437</v>
      </c>
      <c r="AM197" s="5">
        <v>7.5749756155648343E-2</v>
      </c>
      <c r="AN197" s="5">
        <v>0.70786250995653366</v>
      </c>
      <c r="AO197" s="5">
        <v>6.4314289611555261E-2</v>
      </c>
      <c r="AP197" s="5">
        <v>0.24592776167559505</v>
      </c>
      <c r="AQ197" s="5">
        <v>8.1419306994039459E-2</v>
      </c>
      <c r="AR197" s="5">
        <v>0.71653351721069369</v>
      </c>
      <c r="AS197" s="5"/>
      <c r="AT197" s="5"/>
      <c r="AU197" s="5"/>
      <c r="AV197" s="5"/>
      <c r="AW197" s="5"/>
      <c r="AX197" s="5"/>
      <c r="AY197" s="5"/>
      <c r="AZ197" s="5"/>
      <c r="BA197" s="5"/>
      <c r="BB197" s="5"/>
    </row>
    <row r="198" spans="1:54" x14ac:dyDescent="0.25">
      <c r="A198" s="5">
        <v>15070</v>
      </c>
      <c r="B198" s="5"/>
      <c r="C198" s="5">
        <v>3.7116482056831388</v>
      </c>
      <c r="D198" s="5">
        <v>-1.1125079811769417E-4</v>
      </c>
      <c r="E198" s="5">
        <v>-3.3477000232533209E-5</v>
      </c>
      <c r="F198" s="5">
        <v>-2.4034010088333247E-4</v>
      </c>
      <c r="G198" s="5">
        <v>-2.7717241861073974E-5</v>
      </c>
      <c r="H198" s="5">
        <v>-3.4857888184924536E-3</v>
      </c>
      <c r="I198" s="5">
        <v>-2.6614985193382029E-4</v>
      </c>
      <c r="J198" s="5">
        <v>-9.4214584056048962E-4</v>
      </c>
      <c r="K198" s="5">
        <v>-3.0491233014049042E-4</v>
      </c>
      <c r="L198" s="5">
        <v>-2.792438704212352E-3</v>
      </c>
      <c r="M198" s="5">
        <v>-8.1104981554215095E-4</v>
      </c>
      <c r="N198" s="5">
        <v>-5.2931426531144576E-2</v>
      </c>
      <c r="O198" s="5">
        <v>-1.7386142162092561E-3</v>
      </c>
      <c r="P198" s="5">
        <v>-3.0220610708215245E-2</v>
      </c>
      <c r="Q198" s="5">
        <v>-2.6780891496861695E-3</v>
      </c>
      <c r="R198" s="5">
        <v>-1.8397051453579023E-2</v>
      </c>
      <c r="S198" s="5">
        <v>-9.7641604598632421E-3</v>
      </c>
      <c r="T198" s="5">
        <v>-4.6746048743454609E-2</v>
      </c>
      <c r="U198" s="5">
        <v>5.7767705680405439E-3</v>
      </c>
      <c r="V198" s="5">
        <v>-2.1539419459660632E-3</v>
      </c>
      <c r="W198" s="5">
        <v>-6.4795378023961413E-3</v>
      </c>
      <c r="X198" s="5">
        <v>-1.0576013787845712E-3</v>
      </c>
      <c r="Y198" s="5">
        <v>1.2314898420068448E-2</v>
      </c>
      <c r="Z198" s="5">
        <v>9.5271724998433088E-2</v>
      </c>
      <c r="AA198" s="5">
        <v>7.7801468985808059E-2</v>
      </c>
      <c r="AB198" s="5">
        <v>7.0987850766561361E-2</v>
      </c>
      <c r="AC198" s="5">
        <v>-7.6437787391839998E-2</v>
      </c>
      <c r="AD198" s="5">
        <v>1.4782287507475735</v>
      </c>
      <c r="AE198" s="5">
        <v>9.4178267615081954E-2</v>
      </c>
      <c r="AF198" s="5">
        <v>0.31345092254049922</v>
      </c>
      <c r="AG198" s="5">
        <v>5.758908368682443E-2</v>
      </c>
      <c r="AH198" s="5">
        <v>0.23287196781925612</v>
      </c>
      <c r="AI198" s="5">
        <v>5.4407137549518911E-2</v>
      </c>
      <c r="AJ198" s="5">
        <v>0.34462673015879886</v>
      </c>
      <c r="AK198" s="5">
        <v>1.8052178858349799</v>
      </c>
      <c r="AL198" s="5">
        <v>1.1425077089419207</v>
      </c>
      <c r="AM198" s="5">
        <v>7.537450031226034E-2</v>
      </c>
      <c r="AN198" s="5">
        <v>0.706051486516177</v>
      </c>
      <c r="AO198" s="5">
        <v>6.4304687322381204E-2</v>
      </c>
      <c r="AP198" s="5">
        <v>0.2464869144031348</v>
      </c>
      <c r="AQ198" s="5">
        <v>8.1802835259567913E-2</v>
      </c>
      <c r="AR198" s="5">
        <v>0.72166495920250662</v>
      </c>
      <c r="AS198" s="5"/>
      <c r="AT198" s="5"/>
      <c r="AU198" s="5"/>
      <c r="AV198" s="5"/>
      <c r="AW198" s="5"/>
      <c r="AX198" s="5"/>
      <c r="AY198" s="5"/>
      <c r="AZ198" s="5"/>
      <c r="BA198" s="5"/>
      <c r="BB198" s="5"/>
    </row>
    <row r="199" spans="1:54" x14ac:dyDescent="0.25">
      <c r="A199" s="5">
        <v>15060</v>
      </c>
      <c r="B199" s="5"/>
      <c r="C199" s="5">
        <v>3.6719193799555394</v>
      </c>
      <c r="D199" s="5">
        <v>-1.0218049907730668E-4</v>
      </c>
      <c r="E199" s="5">
        <v>-3.0814039807698052E-5</v>
      </c>
      <c r="F199" s="5">
        <v>-2.2170134688469906E-4</v>
      </c>
      <c r="G199" s="5">
        <v>-2.5623289153989599E-5</v>
      </c>
      <c r="H199" s="5">
        <v>-3.2294719280827602E-3</v>
      </c>
      <c r="I199" s="5">
        <v>-2.4711838895524312E-4</v>
      </c>
      <c r="J199" s="5">
        <v>-8.766943328960507E-4</v>
      </c>
      <c r="K199" s="5">
        <v>-2.8435386274568787E-4</v>
      </c>
      <c r="L199" s="5">
        <v>-2.6099052734011269E-3</v>
      </c>
      <c r="M199" s="5">
        <v>-7.5971108506829414E-4</v>
      </c>
      <c r="N199" s="5">
        <v>-4.969094702008052E-2</v>
      </c>
      <c r="O199" s="5">
        <v>-1.6358088932138456E-3</v>
      </c>
      <c r="P199" s="5">
        <v>-2.8497133573380483E-2</v>
      </c>
      <c r="Q199" s="5">
        <v>-2.5310139111953947E-3</v>
      </c>
      <c r="R199" s="5">
        <v>-1.7425781395726384E-2</v>
      </c>
      <c r="S199" s="5">
        <v>-9.2695035831295049E-3</v>
      </c>
      <c r="T199" s="5">
        <v>-4.4478181136300532E-2</v>
      </c>
      <c r="U199" s="5">
        <v>5.5089750397889336E-3</v>
      </c>
      <c r="V199" s="5">
        <v>-2.0587627547217369E-3</v>
      </c>
      <c r="W199" s="5">
        <v>-6.2073470795484375E-3</v>
      </c>
      <c r="X199" s="5">
        <v>-1.0154926634564721E-3</v>
      </c>
      <c r="Y199" s="5">
        <v>1.1851723296758937E-2</v>
      </c>
      <c r="Z199" s="5">
        <v>9.1899619385247086E-2</v>
      </c>
      <c r="AA199" s="5">
        <v>7.5221093430427932E-2</v>
      </c>
      <c r="AB199" s="5">
        <v>6.8792517045587212E-2</v>
      </c>
      <c r="AC199" s="5">
        <v>-7.4246125240380975E-2</v>
      </c>
      <c r="AD199" s="5">
        <v>1.4391930456334914</v>
      </c>
      <c r="AE199" s="5">
        <v>9.1905828028096589E-2</v>
      </c>
      <c r="AF199" s="5">
        <v>0.30660561411376885</v>
      </c>
      <c r="AG199" s="5">
        <v>5.6464070480766237E-2</v>
      </c>
      <c r="AH199" s="5">
        <v>0.22886215438484464</v>
      </c>
      <c r="AI199" s="5">
        <v>5.3597028371358088E-2</v>
      </c>
      <c r="AJ199" s="5">
        <v>0.34030254012096928</v>
      </c>
      <c r="AK199" s="5">
        <v>1.7868192015454796</v>
      </c>
      <c r="AL199" s="5">
        <v>1.1335697549323644</v>
      </c>
      <c r="AM199" s="5">
        <v>7.4964402299466631E-2</v>
      </c>
      <c r="AN199" s="5">
        <v>0.70390160366446153</v>
      </c>
      <c r="AO199" s="5">
        <v>6.4263829696171268E-2</v>
      </c>
      <c r="AP199" s="5">
        <v>0.24692763419956645</v>
      </c>
      <c r="AQ199" s="5">
        <v>8.2148479134290339E-2</v>
      </c>
      <c r="AR199" s="5">
        <v>0.726483316405382</v>
      </c>
      <c r="AS199" s="5"/>
      <c r="AT199" s="5"/>
      <c r="AU199" s="5"/>
      <c r="AV199" s="5"/>
      <c r="AW199" s="5"/>
      <c r="AX199" s="5"/>
      <c r="AY199" s="5"/>
      <c r="AZ199" s="5"/>
      <c r="BA199" s="5"/>
      <c r="BB199" s="5"/>
    </row>
    <row r="200" spans="1:54" x14ac:dyDescent="0.25">
      <c r="A200" s="5">
        <v>15050</v>
      </c>
      <c r="B200" s="5"/>
      <c r="C200" s="5">
        <v>3.6310840601110188</v>
      </c>
      <c r="D200" s="5">
        <v>-9.3798728480804338E-5</v>
      </c>
      <c r="E200" s="5">
        <v>-2.8347542374585116E-5</v>
      </c>
      <c r="F200" s="5">
        <v>-2.0439756525706242E-4</v>
      </c>
      <c r="G200" s="5">
        <v>-2.3674764306344076E-5</v>
      </c>
      <c r="H200" s="5">
        <v>-2.9903946273886141E-3</v>
      </c>
      <c r="I200" s="5">
        <v>-2.293248286238462E-4</v>
      </c>
      <c r="J200" s="5">
        <v>-8.153537513343656E-4</v>
      </c>
      <c r="K200" s="5">
        <v>-2.6504018234630854E-4</v>
      </c>
      <c r="L200" s="5">
        <v>-2.4380068452680669E-3</v>
      </c>
      <c r="M200" s="5">
        <v>-7.1124481608807221E-4</v>
      </c>
      <c r="N200" s="5">
        <v>-4.6624190605384086E-2</v>
      </c>
      <c r="O200" s="5">
        <v>-1.5382711735736603E-3</v>
      </c>
      <c r="P200" s="5">
        <v>-2.6857820144401544E-2</v>
      </c>
      <c r="Q200" s="5">
        <v>-2.3907618733950359E-3</v>
      </c>
      <c r="R200" s="5">
        <v>-1.6497161818116585E-2</v>
      </c>
      <c r="S200" s="5">
        <v>-8.7953196768428658E-3</v>
      </c>
      <c r="T200" s="5">
        <v>-4.2298344069379205E-2</v>
      </c>
      <c r="U200" s="5">
        <v>5.2508713534155987E-3</v>
      </c>
      <c r="V200" s="5">
        <v>-1.9667726269979495E-3</v>
      </c>
      <c r="W200" s="5">
        <v>-5.9435268865008287E-3</v>
      </c>
      <c r="X200" s="5">
        <v>-9.7455966369576973E-4</v>
      </c>
      <c r="Y200" s="5">
        <v>1.1400127138205525E-2</v>
      </c>
      <c r="Z200" s="5">
        <v>8.8601603578510504E-2</v>
      </c>
      <c r="AA200" s="5">
        <v>7.26892751719697E-2</v>
      </c>
      <c r="AB200" s="5">
        <v>6.6631239374568288E-2</v>
      </c>
      <c r="AC200" s="5">
        <v>-7.2080811718868626E-2</v>
      </c>
      <c r="AD200" s="5">
        <v>1.4004813168491475</v>
      </c>
      <c r="AE200" s="5">
        <v>8.9643115509432797E-2</v>
      </c>
      <c r="AF200" s="5">
        <v>0.29975943696728141</v>
      </c>
      <c r="AG200" s="5">
        <v>5.533336572215368E-2</v>
      </c>
      <c r="AH200" s="5">
        <v>0.22480932466620129</v>
      </c>
      <c r="AI200" s="5">
        <v>5.2772758811855704E-2</v>
      </c>
      <c r="AJ200" s="5">
        <v>0.33586624628529943</v>
      </c>
      <c r="AK200" s="5">
        <v>1.7677352393651482</v>
      </c>
      <c r="AL200" s="5">
        <v>1.1241484755087361</v>
      </c>
      <c r="AM200" s="5">
        <v>7.4519979423132487E-2</v>
      </c>
      <c r="AN200" s="5">
        <v>0.701415306033079</v>
      </c>
      <c r="AO200" s="5">
        <v>6.4191714101851677E-2</v>
      </c>
      <c r="AP200" s="5">
        <v>0.24724904277120982</v>
      </c>
      <c r="AQ200" s="5">
        <v>8.2455664447970659E-2</v>
      </c>
      <c r="AR200" s="5">
        <v>0.73098114105149259</v>
      </c>
      <c r="AS200" s="5"/>
      <c r="AT200" s="5"/>
      <c r="AU200" s="5"/>
      <c r="AV200" s="5"/>
      <c r="AW200" s="5"/>
      <c r="AX200" s="5"/>
      <c r="AY200" s="5"/>
      <c r="AZ200" s="5"/>
      <c r="BA200" s="5"/>
      <c r="BB200" s="5"/>
    </row>
    <row r="201" spans="1:54" x14ac:dyDescent="0.25">
      <c r="A201" s="6">
        <v>15040</v>
      </c>
      <c r="B201" s="5"/>
      <c r="C201" s="6">
        <v>3.5891919820946452</v>
      </c>
      <c r="D201" s="6">
        <v>-8.6057648706573572E-5</v>
      </c>
      <c r="E201" s="6">
        <v>-2.6064320274590506E-5</v>
      </c>
      <c r="F201" s="6">
        <v>-1.8834233341035695E-4</v>
      </c>
      <c r="G201" s="6">
        <v>-2.1862605558705266E-5</v>
      </c>
      <c r="H201" s="6">
        <v>-2.767525246561237E-3</v>
      </c>
      <c r="I201" s="6">
        <v>-2.1269820250127935E-4</v>
      </c>
      <c r="J201" s="6">
        <v>-7.5789895677985436E-4</v>
      </c>
      <c r="K201" s="6">
        <v>-2.4690637698399613E-4</v>
      </c>
      <c r="L201" s="6">
        <v>-2.2762173463074537E-3</v>
      </c>
      <c r="M201" s="6">
        <v>-6.6551681887586729E-4</v>
      </c>
      <c r="N201" s="6">
        <v>-4.3723533125996805E-2</v>
      </c>
      <c r="O201" s="6">
        <v>-1.4457852561628583E-3</v>
      </c>
      <c r="P201" s="6">
        <v>-2.5299476908922862E-2</v>
      </c>
      <c r="Q201" s="6">
        <v>-2.2570955997374353E-3</v>
      </c>
      <c r="R201" s="6">
        <v>-1.5609848890898639E-2</v>
      </c>
      <c r="S201" s="6">
        <v>-8.341034613558191E-3</v>
      </c>
      <c r="T201" s="6">
        <v>-4.0204392683455659E-2</v>
      </c>
      <c r="U201" s="6">
        <v>5.0022616004972813E-3</v>
      </c>
      <c r="V201" s="6">
        <v>-1.8779201084271832E-3</v>
      </c>
      <c r="W201" s="6">
        <v>-5.6879817826355119E-3</v>
      </c>
      <c r="X201" s="6">
        <v>-9.3479525136985449E-4</v>
      </c>
      <c r="Y201" s="6">
        <v>1.0960111481658596E-2</v>
      </c>
      <c r="Z201" s="6">
        <v>8.5378240710773073E-2</v>
      </c>
      <c r="AA201" s="6">
        <v>7.0206844039504862E-2</v>
      </c>
      <c r="AB201" s="6">
        <v>6.4505042831292075E-2</v>
      </c>
      <c r="AC201" s="6">
        <v>-6.9943168067071515E-2</v>
      </c>
      <c r="AD201" s="6">
        <v>1.362122027165197</v>
      </c>
      <c r="AE201" s="6">
        <v>8.7392051709517041E-2</v>
      </c>
      <c r="AF201" s="6">
        <v>0.29291890845824131</v>
      </c>
      <c r="AG201" s="6">
        <v>5.4198148738126062E-2</v>
      </c>
      <c r="AH201" s="6">
        <v>0.22071802543189181</v>
      </c>
      <c r="AI201" s="6">
        <v>5.1935307990317391E-2</v>
      </c>
      <c r="AJ201" s="6">
        <v>0.33132334869077518</v>
      </c>
      <c r="AK201" s="6">
        <v>1.7479903405829784</v>
      </c>
      <c r="AL201" s="6">
        <v>1.1142560284571252</v>
      </c>
      <c r="AM201" s="6">
        <v>7.4041797460670161E-2</v>
      </c>
      <c r="AN201" s="6">
        <v>0.69859552770413347</v>
      </c>
      <c r="AO201" s="6">
        <v>6.4088383580046732E-2</v>
      </c>
      <c r="AP201" s="6">
        <v>0.24745043268533248</v>
      </c>
      <c r="AQ201" s="5">
        <v>8.2723869541856301E-2</v>
      </c>
      <c r="AR201" s="5">
        <v>0.73515138747355224</v>
      </c>
    </row>
    <row r="202" spans="1:54" x14ac:dyDescent="0.25">
      <c r="A202" s="6">
        <v>15030</v>
      </c>
      <c r="B202" s="5"/>
      <c r="C202" s="6">
        <v>3.5462932150747766</v>
      </c>
      <c r="D202" s="6">
        <v>-7.8912379394936467E-5</v>
      </c>
      <c r="E202" s="6">
        <v>-2.3951965416588775E-5</v>
      </c>
      <c r="F202" s="6">
        <v>-1.7345409730300444E-4</v>
      </c>
      <c r="G202" s="6">
        <v>-2.0178235696796406E-5</v>
      </c>
      <c r="H202" s="6">
        <v>-2.5598842286419796E-3</v>
      </c>
      <c r="I202" s="6">
        <v>-1.9717090922355998E-4</v>
      </c>
      <c r="J202" s="6">
        <v>-7.0411477199004452E-4</v>
      </c>
      <c r="K202" s="6">
        <v>-2.2989018948705897E-4</v>
      </c>
      <c r="L202" s="6">
        <v>-2.1240303604699346E-3</v>
      </c>
      <c r="M202" s="6">
        <v>-6.2239741403313938E-4</v>
      </c>
      <c r="N202" s="6">
        <v>-4.0981575938651468E-2</v>
      </c>
      <c r="O202" s="6">
        <v>-1.3581407767396729E-3</v>
      </c>
      <c r="P202" s="6">
        <v>-2.3818975331617212E-2</v>
      </c>
      <c r="Q202" s="6">
        <v>-2.1297811855158053E-3</v>
      </c>
      <c r="R202" s="6">
        <v>-1.4762510240252371E-2</v>
      </c>
      <c r="S202" s="6">
        <v>-7.9060747680260515E-3</v>
      </c>
      <c r="T202" s="6">
        <v>-3.8194163172117872E-2</v>
      </c>
      <c r="U202" s="6">
        <v>4.7629434956532168E-3</v>
      </c>
      <c r="V202" s="6">
        <v>-1.7921515570700195E-3</v>
      </c>
      <c r="W202" s="6">
        <v>-5.4406086238668553E-3</v>
      </c>
      <c r="X202" s="6">
        <v>-8.9619093711753965E-4</v>
      </c>
      <c r="Y202" s="6">
        <v>1.0531661614143605E-2</v>
      </c>
      <c r="Z202" s="6">
        <v>8.2229970499811539E-2</v>
      </c>
      <c r="AA202" s="6">
        <v>6.7774534676359105E-2</v>
      </c>
      <c r="AB202" s="6">
        <v>6.2414873537898451E-2</v>
      </c>
      <c r="AC202" s="6">
        <v>-6.7834441378558485E-2</v>
      </c>
      <c r="AD202" s="6">
        <v>1.3241424498672909</v>
      </c>
      <c r="AE202" s="6">
        <v>8.5154499538744932E-2</v>
      </c>
      <c r="AF202" s="6">
        <v>0.28609040982007311</v>
      </c>
      <c r="AG202" s="6">
        <v>5.3059584857947019E-2</v>
      </c>
      <c r="AH202" s="6">
        <v>0.21659279033217754</v>
      </c>
      <c r="AI202" s="6">
        <v>5.108566156337796E-2</v>
      </c>
      <c r="AJ202" s="6">
        <v>0.32667944426940992</v>
      </c>
      <c r="AK202" s="6">
        <v>1.7276096082308865</v>
      </c>
      <c r="AL202" s="6">
        <v>1.1039051867964822</v>
      </c>
      <c r="AM202" s="6">
        <v>7.3530469468609264E-2</v>
      </c>
      <c r="AN202" s="6">
        <v>0.69544568672088736</v>
      </c>
      <c r="AO202" s="6">
        <v>6.3953926889974408E-2</v>
      </c>
      <c r="AP202" s="6">
        <v>0.2475312696594659</v>
      </c>
      <c r="AQ202" s="5">
        <v>8.295262669892009E-2</v>
      </c>
      <c r="AR202" s="5">
        <v>0.73898743007262979</v>
      </c>
    </row>
    <row r="203" spans="1:54" x14ac:dyDescent="0.25">
      <c r="A203" s="6">
        <v>15020</v>
      </c>
      <c r="B203" s="5"/>
      <c r="C203" s="6">
        <v>3.5024380962686514</v>
      </c>
      <c r="D203" s="6">
        <v>-7.2320843463495431E-5</v>
      </c>
      <c r="E203" s="6">
        <v>-2.1998811313972268E-5</v>
      </c>
      <c r="F203" s="6">
        <v>-1.5965595167442896E-4</v>
      </c>
      <c r="G203" s="6">
        <v>-1.8613542011409566E-5</v>
      </c>
      <c r="H203" s="6">
        <v>-2.3665421858150011E-3</v>
      </c>
      <c r="I203" s="6">
        <v>-1.8267860376892502E-4</v>
      </c>
      <c r="J203" s="6">
        <v>-6.5379570247796565E-4</v>
      </c>
      <c r="K203" s="6">
        <v>-2.1393195765430736E-4</v>
      </c>
      <c r="L203" s="6">
        <v>-1.9809588109577963E-3</v>
      </c>
      <c r="M203" s="6">
        <v>-5.8176139377399505E-4</v>
      </c>
      <c r="N203" s="6">
        <v>-3.8391146141796659E-2</v>
      </c>
      <c r="O203" s="6">
        <v>-1.2751328837590319E-3</v>
      </c>
      <c r="P203" s="6">
        <v>-2.2413254029118791E-2</v>
      </c>
      <c r="Q203" s="6">
        <v>-2.0085885010642573E-3</v>
      </c>
      <c r="R203" s="6">
        <v>-1.3953826816321697E-2</v>
      </c>
      <c r="S203" s="6">
        <v>-7.4898680468348409E-3</v>
      </c>
      <c r="T203" s="6">
        <v>-3.6265477633241741E-2</v>
      </c>
      <c r="U203" s="6">
        <v>4.5327109407225265E-3</v>
      </c>
      <c r="V203" s="6">
        <v>-1.7094113332431862E-3</v>
      </c>
      <c r="W203" s="6">
        <v>-5.2012970559639302E-3</v>
      </c>
      <c r="X203" s="6">
        <v>-8.587369364875336E-4</v>
      </c>
      <c r="Y203" s="6">
        <v>1.0114747164819016E-2</v>
      </c>
      <c r="Z203" s="6">
        <v>7.9157112440898514E-2</v>
      </c>
      <c r="AA203" s="6">
        <v>6.539298804500919E-2</v>
      </c>
      <c r="AB203" s="6">
        <v>6.0361599094493977E-2</v>
      </c>
      <c r="AC203" s="6">
        <v>-6.5755804158650497E-2</v>
      </c>
      <c r="AD203" s="6">
        <v>1.2865686450996843</v>
      </c>
      <c r="AE203" s="6">
        <v>8.2932260878312777E-2</v>
      </c>
      <c r="AF203" s="6">
        <v>0.27928017659305271</v>
      </c>
      <c r="AG203" s="6">
        <v>5.1918823421407433E-2</v>
      </c>
      <c r="AH203" s="6">
        <v>0.21243813140957632</v>
      </c>
      <c r="AI203" s="6">
        <v>5.0224809755242718E-2</v>
      </c>
      <c r="AJ203" s="6">
        <v>0.32194021514524812</v>
      </c>
      <c r="AK203" s="6">
        <v>1.7066188531322861</v>
      </c>
      <c r="AL203" s="6">
        <v>1.0931093110770669</v>
      </c>
      <c r="AM203" s="6">
        <v>7.2986654476848323E-2</v>
      </c>
      <c r="AN203" s="6">
        <v>0.69196967841384172</v>
      </c>
      <c r="AO203" s="6">
        <v>6.378847844490268E-2</v>
      </c>
      <c r="AP203" s="6">
        <v>0.24749119444067955</v>
      </c>
      <c r="AQ203" s="5">
        <v>8.3141523453829205E-2</v>
      </c>
      <c r="AR203" s="5">
        <v>0.74248308044877409</v>
      </c>
    </row>
    <row r="204" spans="1:54" x14ac:dyDescent="0.25">
      <c r="A204" s="6">
        <v>15010</v>
      </c>
      <c r="B204" s="5"/>
      <c r="C204" s="6">
        <v>3.4576771659233398</v>
      </c>
      <c r="D204" s="6">
        <v>-6.6243618969356682E-5</v>
      </c>
      <c r="E204" s="6">
        <v>-2.019389637162161E-5</v>
      </c>
      <c r="F204" s="6">
        <v>-1.4687542625813502E-4</v>
      </c>
      <c r="G204" s="6">
        <v>-1.7160856670428563E-5</v>
      </c>
      <c r="H204" s="6">
        <v>-2.1866179800106205E-3</v>
      </c>
      <c r="I204" s="6">
        <v>-1.6916008697905261E-4</v>
      </c>
      <c r="J204" s="6">
        <v>-6.0674565412254379E-4</v>
      </c>
      <c r="K204" s="6">
        <v>-1.9897455242824536E-4</v>
      </c>
      <c r="L204" s="6">
        <v>-1.8465346180953509E-3</v>
      </c>
      <c r="M204" s="6">
        <v>-5.4348797541184911E-4</v>
      </c>
      <c r="N204" s="6">
        <v>-3.5945296274499529E-2</v>
      </c>
      <c r="O204" s="6">
        <v>-1.1965622974251418E-3</v>
      </c>
      <c r="P204" s="6">
        <v>-2.107932067529995E-2</v>
      </c>
      <c r="Q204" s="6">
        <v>-1.8932914138132973E-3</v>
      </c>
      <c r="R204" s="6">
        <v>-1.3182494638483228E-2</v>
      </c>
      <c r="S204" s="6">
        <v>-7.0918448659640461E-3</v>
      </c>
      <c r="T204" s="6">
        <v>-3.4416148734579766E-2</v>
      </c>
      <c r="U204" s="6">
        <v>4.3113545735823308E-3</v>
      </c>
      <c r="V204" s="6">
        <v>-1.6296419862585245E-3</v>
      </c>
      <c r="W204" s="6">
        <v>-4.9699300056498547E-3</v>
      </c>
      <c r="X204" s="6">
        <v>-8.2242223669603902E-4</v>
      </c>
      <c r="Y204" s="6">
        <v>9.7093227137482994E-3</v>
      </c>
      <c r="Z204" s="6">
        <v>7.6159869179141554E-2</v>
      </c>
      <c r="AA204" s="6">
        <v>6.3062753107530317E-2</v>
      </c>
      <c r="AB204" s="6">
        <v>5.8346009185882231E-2</v>
      </c>
      <c r="AC204" s="6">
        <v>-6.3708354069634321E-2</v>
      </c>
      <c r="AD204" s="6">
        <v>1.2494254396212339</v>
      </c>
      <c r="AE204" s="6">
        <v>8.0727074482906405E-2</v>
      </c>
      <c r="AF204" s="6">
        <v>0.27249428957599325</v>
      </c>
      <c r="AG204" s="6">
        <v>5.0776995857024901E-2</v>
      </c>
      <c r="AH204" s="6">
        <v>0.20825853077614914</v>
      </c>
      <c r="AI204" s="6">
        <v>4.9353745399019947E-2</v>
      </c>
      <c r="AJ204" s="6">
        <v>0.3171114168316656</v>
      </c>
      <c r="AK204" s="6">
        <v>1.6850445385904986</v>
      </c>
      <c r="AL204" s="6">
        <v>1.0818823203691585</v>
      </c>
      <c r="AM204" s="6">
        <v>7.2411056073448637E-2</v>
      </c>
      <c r="AN204" s="6">
        <v>0.68817186755937043</v>
      </c>
      <c r="AO204" s="6">
        <v>6.3592218135868725E-2</v>
      </c>
      <c r="AP204" s="6">
        <v>0.24733002426649073</v>
      </c>
      <c r="AQ204" s="5">
        <v>8.3290203777662691E-2</v>
      </c>
      <c r="AR204" s="5">
        <v>0.74563260363392325</v>
      </c>
    </row>
    <row r="205" spans="1:54" x14ac:dyDescent="0.25">
      <c r="A205" s="6">
        <v>15000</v>
      </c>
      <c r="B205" s="5"/>
      <c r="C205" s="6">
        <v>3.4120611025555689</v>
      </c>
      <c r="D205" s="6">
        <v>-6.0643796758237351E-5</v>
      </c>
      <c r="E205" s="6">
        <v>-1.8526928426118163E-5</v>
      </c>
      <c r="F205" s="6">
        <v>-1.3504427810617716E-4</v>
      </c>
      <c r="G205" s="6">
        <v>-1.5812937526014589E-5</v>
      </c>
      <c r="H205" s="6">
        <v>-2.01927683131667E-3</v>
      </c>
      <c r="I205" s="6">
        <v>-1.5655719561376955E-4</v>
      </c>
      <c r="J205" s="6">
        <v>-5.6277764846377842E-4</v>
      </c>
      <c r="K205" s="6">
        <v>-1.8496331435219207E-4</v>
      </c>
      <c r="L205" s="6">
        <v>-1.7203083356676877E-3</v>
      </c>
      <c r="M205" s="6">
        <v>-5.0746074763549631E-4</v>
      </c>
      <c r="N205" s="6">
        <v>-3.3637303521128217E-2</v>
      </c>
      <c r="O205" s="6">
        <v>-1.1222353527446426E-3</v>
      </c>
      <c r="P205" s="6">
        <v>-1.9814253645930466E-2</v>
      </c>
      <c r="Q205" s="6">
        <v>-1.7836679896640888E-3</v>
      </c>
      <c r="R205" s="6">
        <v>-1.2447226419106696E-2</v>
      </c>
      <c r="S205" s="6">
        <v>-6.7114390759687864E-3</v>
      </c>
      <c r="T205" s="6">
        <v>-3.2643984188777321E-2</v>
      </c>
      <c r="U205" s="6">
        <v>4.0986623007307982E-3</v>
      </c>
      <c r="V205" s="6">
        <v>-1.5527844376762904E-3</v>
      </c>
      <c r="W205" s="6">
        <v>-4.7463841681898277E-3</v>
      </c>
      <c r="X205" s="6">
        <v>-7.8723466379447928E-4</v>
      </c>
      <c r="Y205" s="6">
        <v>9.3153284148289155E-3</v>
      </c>
      <c r="Z205" s="6">
        <v>7.3238330046799374E-2</v>
      </c>
      <c r="AA205" s="6">
        <v>6.07842886717904E-2</v>
      </c>
      <c r="AB205" s="6">
        <v>5.6368816355087982E-2</v>
      </c>
      <c r="AC205" s="6">
        <v>-6.1693113859402751E-2</v>
      </c>
      <c r="AD205" s="6">
        <v>1.2127364099561337</v>
      </c>
      <c r="AE205" s="6">
        <v>7.8540614077452761E-2</v>
      </c>
      <c r="AF205" s="6">
        <v>0.26573866631578485</v>
      </c>
      <c r="AG205" s="6">
        <v>4.9635213834504498E-2</v>
      </c>
      <c r="AH205" s="6">
        <v>0.20405843247931693</v>
      </c>
      <c r="AI205" s="6">
        <v>4.8473461994681201E-2</v>
      </c>
      <c r="AJ205" s="6">
        <v>0.31219886636195648</v>
      </c>
      <c r="AK205" s="6">
        <v>1.6629137238852045</v>
      </c>
      <c r="AL205" s="6">
        <v>1.0702386620308411</v>
      </c>
      <c r="AM205" s="6">
        <v>7.1804420884203926E-2</v>
      </c>
      <c r="AN205" s="6">
        <v>0.68405707939213634</v>
      </c>
      <c r="AO205" s="6">
        <v>6.3365371043743443E-2</v>
      </c>
      <c r="AP205" s="6">
        <v>0.24704775390046102</v>
      </c>
      <c r="AQ205" s="5">
        <v>8.3398369132779579E-2</v>
      </c>
      <c r="AR205" s="5">
        <v>0.7484307333689495</v>
      </c>
    </row>
    <row r="206" spans="1:54" x14ac:dyDescent="0.25">
      <c r="AR206" s="5"/>
    </row>
  </sheetData>
  <pageMargins left="0.7" right="0.7" top="0.78740157499999996" bottom="0.78740157499999996"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opLeftCell="A82" zoomScaleNormal="100" workbookViewId="0">
      <pane xSplit="1" topLeftCell="B1" activePane="topRight" state="frozen"/>
      <selection pane="topRight" activeCell="A80" sqref="A80:XFD80"/>
    </sheetView>
  </sheetViews>
  <sheetFormatPr baseColWidth="10" defaultColWidth="11.42578125" defaultRowHeight="15" x14ac:dyDescent="0.25"/>
  <cols>
    <col min="1" max="16384" width="11.42578125" style="6"/>
  </cols>
  <sheetData>
    <row r="4" spans="1:54" x14ac:dyDescent="0.25">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25">
      <c r="A5" s="5">
        <v>17000</v>
      </c>
      <c r="B5" s="5"/>
      <c r="C5" s="5">
        <v>-7.6007191382068864E-2</v>
      </c>
      <c r="D5" s="5">
        <v>-2.3160804833240296E-2</v>
      </c>
      <c r="E5" s="5">
        <v>-1.5495829816995951E-2</v>
      </c>
      <c r="F5" s="5">
        <v>-3.5884367422744076E-2</v>
      </c>
      <c r="G5" s="5">
        <v>-1.0334256793293259E-2</v>
      </c>
      <c r="H5" s="5">
        <v>-2.8565143584515292E-2</v>
      </c>
      <c r="I5" s="5">
        <v>-3.8361149279661264E-2</v>
      </c>
      <c r="J5" s="5">
        <v>-1.7947218473029353E-2</v>
      </c>
      <c r="K5" s="5">
        <v>-1.656794051768375E-3</v>
      </c>
      <c r="L5" s="5">
        <v>-1.0228673903678577E-2</v>
      </c>
      <c r="M5" s="5">
        <v>-1.528761617221952E-2</v>
      </c>
      <c r="N5" s="5">
        <v>-2.5428039309814604E-2</v>
      </c>
      <c r="O5" s="5">
        <v>-2.1541112874234403E-3</v>
      </c>
      <c r="P5" s="5">
        <v>-1.1634325131563769E-2</v>
      </c>
      <c r="Q5" s="5">
        <v>-5.605540452718329E-3</v>
      </c>
      <c r="R5" s="5">
        <v>-6.7527126188120816E-3</v>
      </c>
      <c r="S5" s="5">
        <v>-3.1907094455437544E-4</v>
      </c>
      <c r="T5" s="5">
        <v>-3.6374431535479063E-3</v>
      </c>
      <c r="U5" s="5">
        <v>-6.2202433703068916E-4</v>
      </c>
      <c r="V5" s="5">
        <v>-3.343154948487935E-3</v>
      </c>
      <c r="W5" s="5">
        <v>4.592587924364293E-3</v>
      </c>
      <c r="X5" s="5">
        <v>-9.5761218347849666E-4</v>
      </c>
      <c r="Y5" s="5">
        <v>-7.5760416891672375E-3</v>
      </c>
      <c r="Z5" s="5">
        <v>-4.6278188679201686E-3</v>
      </c>
      <c r="AA5" s="5">
        <v>1.002449369457256E-2</v>
      </c>
      <c r="AB5" s="5">
        <v>3.5406167812980324E-2</v>
      </c>
      <c r="AC5" s="5">
        <v>3.0421899805444428E-3</v>
      </c>
      <c r="AD5" s="5">
        <v>1.017991250356627E-4</v>
      </c>
      <c r="AE5" s="5">
        <v>9.9199194796239561E-3</v>
      </c>
      <c r="AF5" s="5">
        <v>2.3361441981906133E-2</v>
      </c>
      <c r="AG5" s="5">
        <v>3.5564794703814946E-3</v>
      </c>
      <c r="AH5" s="5">
        <v>1.6936653015627568E-3</v>
      </c>
      <c r="AI5" s="5">
        <v>1.3725599064069662E-3</v>
      </c>
      <c r="AJ5" s="5">
        <v>5.1075521880718363E-3</v>
      </c>
      <c r="AK5" s="5">
        <v>1.4733352855540488E-3</v>
      </c>
      <c r="AL5" s="5">
        <v>7.9471577719872864E-3</v>
      </c>
      <c r="AM5" s="5">
        <v>2.1974771677278591E-3</v>
      </c>
      <c r="AN5" s="5">
        <v>8.1590728370290952E-4</v>
      </c>
      <c r="AO5" s="5">
        <v>1.728771859338769E-3</v>
      </c>
      <c r="AP5" s="5">
        <v>1.5033863090055627E-3</v>
      </c>
      <c r="AQ5" s="5">
        <v>1.132367680447121E-4</v>
      </c>
      <c r="AR5" s="5">
        <v>3.6072371807157381E-3</v>
      </c>
      <c r="AS5" s="5"/>
      <c r="AT5" s="5"/>
      <c r="AU5" s="5"/>
      <c r="AV5" s="5"/>
      <c r="AW5" s="5"/>
      <c r="AX5" s="5"/>
      <c r="AY5" s="5"/>
      <c r="AZ5" s="5"/>
      <c r="BA5" s="5"/>
      <c r="BB5" s="5"/>
    </row>
    <row r="6" spans="1:54" x14ac:dyDescent="0.25">
      <c r="A6" s="5">
        <v>16990</v>
      </c>
      <c r="B6" s="5"/>
      <c r="C6" s="5">
        <v>-7.5738419228792889E-2</v>
      </c>
      <c r="D6" s="5">
        <v>-2.3206902520291287E-2</v>
      </c>
      <c r="E6" s="5">
        <v>-1.553484760681172E-2</v>
      </c>
      <c r="F6" s="5">
        <v>-3.5993721959003057E-2</v>
      </c>
      <c r="G6" s="5">
        <v>-1.0371240247550288E-2</v>
      </c>
      <c r="H6" s="5">
        <v>-2.8682600471295429E-2</v>
      </c>
      <c r="I6" s="5">
        <v>-3.85394112644687E-2</v>
      </c>
      <c r="J6" s="5">
        <v>-1.8040254551222996E-2</v>
      </c>
      <c r="K6" s="5">
        <v>-1.6662753887468028E-3</v>
      </c>
      <c r="L6" s="5">
        <v>-1.0292740598910357E-2</v>
      </c>
      <c r="M6" s="5">
        <v>-1.5391665280746042E-2</v>
      </c>
      <c r="N6" s="5">
        <v>-2.5614953283320484E-2</v>
      </c>
      <c r="O6" s="5">
        <v>-2.1711228454204595E-3</v>
      </c>
      <c r="P6" s="5">
        <v>-1.17325858582815E-2</v>
      </c>
      <c r="Q6" s="5">
        <v>-5.6559692681116061E-3</v>
      </c>
      <c r="R6" s="5">
        <v>-6.8171923617752189E-3</v>
      </c>
      <c r="S6" s="5">
        <v>-3.2229457910109785E-4</v>
      </c>
      <c r="T6" s="5">
        <v>-3.6762171282661927E-3</v>
      </c>
      <c r="U6" s="5">
        <v>-6.2900232718906938E-4</v>
      </c>
      <c r="V6" s="5">
        <v>-3.3825331445511086E-3</v>
      </c>
      <c r="W6" s="5">
        <v>4.6492667365731679E-3</v>
      </c>
      <c r="X6" s="5">
        <v>-9.6997117464922415E-4</v>
      </c>
      <c r="Y6" s="5">
        <v>-7.6781123198992884E-3</v>
      </c>
      <c r="Z6" s="5">
        <v>-4.6928012363251764E-3</v>
      </c>
      <c r="AA6" s="5">
        <v>1.0170978230457489E-2</v>
      </c>
      <c r="AB6" s="5">
        <v>3.5943837628042929E-2</v>
      </c>
      <c r="AC6" s="5">
        <v>3.090137979409113E-3</v>
      </c>
      <c r="AD6" s="5">
        <v>1.0346236165064677E-4</v>
      </c>
      <c r="AE6" s="5">
        <v>1.0087744605710726E-2</v>
      </c>
      <c r="AF6" s="5">
        <v>2.3770261486058826E-2</v>
      </c>
      <c r="AG6" s="5">
        <v>3.6207938445657062E-3</v>
      </c>
      <c r="AH6" s="5">
        <v>1.7252858635887444E-3</v>
      </c>
      <c r="AI6" s="5">
        <v>1.3989930970204967E-3</v>
      </c>
      <c r="AJ6" s="5">
        <v>5.2089318798354545E-3</v>
      </c>
      <c r="AK6" s="5">
        <v>1.5034530675906484E-3</v>
      </c>
      <c r="AL6" s="5">
        <v>8.1143430489355184E-3</v>
      </c>
      <c r="AM6" s="5">
        <v>2.2450187556675733E-3</v>
      </c>
      <c r="AN6" s="5">
        <v>8.3404852693769063E-4</v>
      </c>
      <c r="AO6" s="5">
        <v>1.7682511175873712E-3</v>
      </c>
      <c r="AP6" s="5">
        <v>1.5386273223394584E-3</v>
      </c>
      <c r="AQ6" s="5">
        <v>1.1595988030022825E-4</v>
      </c>
      <c r="AR6" s="5">
        <v>3.6961815260794667E-3</v>
      </c>
      <c r="AS6" s="5"/>
      <c r="AT6" s="5"/>
      <c r="AU6" s="5"/>
      <c r="AV6" s="5"/>
      <c r="AW6" s="5"/>
      <c r="AX6" s="5"/>
      <c r="AY6" s="5"/>
      <c r="AZ6" s="5"/>
      <c r="BA6" s="5"/>
      <c r="BB6" s="5"/>
    </row>
    <row r="7" spans="1:54" x14ac:dyDescent="0.25">
      <c r="A7" s="5">
        <v>16980</v>
      </c>
      <c r="B7" s="5"/>
      <c r="C7" s="5">
        <v>-7.5448960102043897E-2</v>
      </c>
      <c r="D7" s="5">
        <v>-2.325067177546038E-2</v>
      </c>
      <c r="E7" s="5">
        <v>-1.5572347530174127E-2</v>
      </c>
      <c r="F7" s="5">
        <v>-3.6099674511950848E-2</v>
      </c>
      <c r="G7" s="5">
        <v>-1.0407282459382959E-2</v>
      </c>
      <c r="H7" s="5">
        <v>-2.8797578629658604E-2</v>
      </c>
      <c r="I7" s="5">
        <v>-3.8714532153646862E-2</v>
      </c>
      <c r="J7" s="5">
        <v>-1.813191952360458E-2</v>
      </c>
      <c r="K7" s="5">
        <v>-1.6756402341822519E-3</v>
      </c>
      <c r="L7" s="5">
        <v>-1.0356156541028057E-2</v>
      </c>
      <c r="M7" s="5">
        <v>-1.5494853431185987E-2</v>
      </c>
      <c r="N7" s="5">
        <v>-2.5800636651825117E-2</v>
      </c>
      <c r="O7" s="5">
        <v>-2.1880485649859237E-3</v>
      </c>
      <c r="P7" s="5">
        <v>-1.1830489761213401E-2</v>
      </c>
      <c r="Q7" s="5">
        <v>-5.7062811929384739E-3</v>
      </c>
      <c r="R7" s="5">
        <v>-6.8816019429045281E-3</v>
      </c>
      <c r="S7" s="5">
        <v>-3.2551844481305332E-4</v>
      </c>
      <c r="T7" s="5">
        <v>-3.7150365647150374E-3</v>
      </c>
      <c r="U7" s="5">
        <v>-6.359958295049763E-4</v>
      </c>
      <c r="V7" s="5">
        <v>-3.4220385522783321E-3</v>
      </c>
      <c r="W7" s="5">
        <v>4.7061836518587832E-3</v>
      </c>
      <c r="X7" s="5">
        <v>-9.8239368096498798E-4</v>
      </c>
      <c r="Y7" s="5">
        <v>-7.7808004230724729E-3</v>
      </c>
      <c r="Z7" s="5">
        <v>-4.7582342744130323E-3</v>
      </c>
      <c r="AA7" s="5">
        <v>1.031860528276847E-2</v>
      </c>
      <c r="AB7" s="5">
        <v>3.6486155572649559E-2</v>
      </c>
      <c r="AC7" s="5">
        <v>3.1385402190606719E-3</v>
      </c>
      <c r="AD7" s="5">
        <v>1.0514270875929393E-4</v>
      </c>
      <c r="AE7" s="5">
        <v>1.0257430607705254E-2</v>
      </c>
      <c r="AF7" s="5">
        <v>2.4183936629729039E-2</v>
      </c>
      <c r="AG7" s="5">
        <v>3.6859221725697418E-3</v>
      </c>
      <c r="AH7" s="5">
        <v>1.7573309392599709E-3</v>
      </c>
      <c r="AI7" s="5">
        <v>1.4258012784538975E-3</v>
      </c>
      <c r="AJ7" s="5">
        <v>5.3118261966159435E-3</v>
      </c>
      <c r="AK7" s="5">
        <v>1.5340433169257893E-3</v>
      </c>
      <c r="AL7" s="5">
        <v>8.2842749581221731E-3</v>
      </c>
      <c r="AM7" s="5">
        <v>2.2933763866326068E-3</v>
      </c>
      <c r="AN7" s="5">
        <v>8.5251443234870032E-4</v>
      </c>
      <c r="AO7" s="5">
        <v>1.8084656295676693E-3</v>
      </c>
      <c r="AP7" s="5">
        <v>1.5745501655459386E-3</v>
      </c>
      <c r="AQ7" s="5">
        <v>1.187376407085018E-4</v>
      </c>
      <c r="AR7" s="5">
        <v>3.7869746805342412E-3</v>
      </c>
      <c r="AS7" s="5"/>
      <c r="AT7" s="5"/>
      <c r="AU7" s="5"/>
      <c r="AV7" s="5"/>
      <c r="AW7" s="5"/>
      <c r="AX7" s="5"/>
      <c r="AY7" s="5"/>
      <c r="AZ7" s="5"/>
      <c r="BA7" s="5"/>
      <c r="BB7" s="5"/>
    </row>
    <row r="8" spans="1:54" x14ac:dyDescent="0.25">
      <c r="A8" s="5">
        <v>16970</v>
      </c>
      <c r="B8" s="5"/>
      <c r="C8" s="5">
        <v>-7.5138595265353408E-2</v>
      </c>
      <c r="D8" s="5">
        <v>-2.3292094786536786E-2</v>
      </c>
      <c r="E8" s="5">
        <v>-1.560831525442757E-2</v>
      </c>
      <c r="F8" s="5">
        <v>-3.6202186452997012E-2</v>
      </c>
      <c r="G8" s="5">
        <v>-1.0442370792730537E-2</v>
      </c>
      <c r="H8" s="5">
        <v>-2.8910039132292769E-2</v>
      </c>
      <c r="I8" s="5">
        <v>-3.8886454576143641E-2</v>
      </c>
      <c r="J8" s="5">
        <v>-1.8222184313589553E-2</v>
      </c>
      <c r="K8" s="5">
        <v>-1.6848857128291823E-3</v>
      </c>
      <c r="L8" s="5">
        <v>-1.0418902904801759E-2</v>
      </c>
      <c r="M8" s="5">
        <v>-1.559715105609576E-2</v>
      </c>
      <c r="N8" s="5">
        <v>-2.5985038171192569E-2</v>
      </c>
      <c r="O8" s="5">
        <v>-2.2048839593777603E-3</v>
      </c>
      <c r="P8" s="5">
        <v>-1.1928011991976557E-2</v>
      </c>
      <c r="Q8" s="5">
        <v>-5.7564640473245412E-3</v>
      </c>
      <c r="R8" s="5">
        <v>-6.9459265546509968E-3</v>
      </c>
      <c r="S8" s="5">
        <v>-3.2874184146284332E-4</v>
      </c>
      <c r="T8" s="5">
        <v>-3.7538935447085225E-3</v>
      </c>
      <c r="U8" s="5">
        <v>-6.4300351384612132E-4</v>
      </c>
      <c r="V8" s="5">
        <v>-3.4616642248789667E-3</v>
      </c>
      <c r="W8" s="5">
        <v>4.7633295120782602E-3</v>
      </c>
      <c r="X8" s="5">
        <v>-9.9487789669816355E-4</v>
      </c>
      <c r="Y8" s="5">
        <v>-7.8840927316589423E-3</v>
      </c>
      <c r="Z8" s="5">
        <v>-4.8241106271827332E-3</v>
      </c>
      <c r="AA8" s="5">
        <v>1.0467360831256423E-2</v>
      </c>
      <c r="AB8" s="5">
        <v>3.7033079951483847E-2</v>
      </c>
      <c r="AC8" s="5">
        <v>3.1873938857318583E-3</v>
      </c>
      <c r="AD8" s="5">
        <v>1.0684010131669921E-4</v>
      </c>
      <c r="AE8" s="5">
        <v>1.0428974329006559E-2</v>
      </c>
      <c r="AF8" s="5">
        <v>2.4602468321378624E-2</v>
      </c>
      <c r="AG8" s="5">
        <v>3.7518659976635885E-3</v>
      </c>
      <c r="AH8" s="5">
        <v>1.7898019996212434E-3</v>
      </c>
      <c r="AI8" s="5">
        <v>1.4529862960135087E-3</v>
      </c>
      <c r="AJ8" s="5">
        <v>5.4162446550071654E-3</v>
      </c>
      <c r="AK8" s="5">
        <v>1.5651096089440489E-3</v>
      </c>
      <c r="AL8" s="5">
        <v>8.4569776323720185E-3</v>
      </c>
      <c r="AM8" s="5">
        <v>2.3425581799534508E-3</v>
      </c>
      <c r="AN8" s="5">
        <v>8.7130859246659206E-4</v>
      </c>
      <c r="AO8" s="5">
        <v>1.8494243215305683E-3</v>
      </c>
      <c r="AP8" s="5">
        <v>1.6111638250692992E-3</v>
      </c>
      <c r="AQ8" s="5">
        <v>1.2157082465017417E-4</v>
      </c>
      <c r="AR8" s="5">
        <v>3.8796446911525777E-3</v>
      </c>
      <c r="AS8" s="5"/>
      <c r="AT8" s="5"/>
      <c r="AU8" s="5"/>
      <c r="AV8" s="5"/>
      <c r="AW8" s="5"/>
      <c r="AX8" s="5"/>
      <c r="AY8" s="5"/>
      <c r="AZ8" s="5"/>
      <c r="BA8" s="5"/>
      <c r="BB8" s="5"/>
    </row>
    <row r="9" spans="1:54" x14ac:dyDescent="0.25">
      <c r="A9" s="5">
        <v>16960</v>
      </c>
      <c r="B9" s="5"/>
      <c r="C9" s="5">
        <v>-7.4807110469120294E-2</v>
      </c>
      <c r="D9" s="5">
        <v>-2.3331154410263819E-2</v>
      </c>
      <c r="E9" s="5">
        <v>-1.5642736864890511E-2</v>
      </c>
      <c r="F9" s="5">
        <v>-3.6301220041128533E-2</v>
      </c>
      <c r="G9" s="5">
        <v>-1.0476492840692365E-2</v>
      </c>
      <c r="H9" s="5">
        <v>-2.9019943603346567E-2</v>
      </c>
      <c r="I9" s="5">
        <v>-3.9055121780019873E-2</v>
      </c>
      <c r="J9" s="5">
        <v>-1.8311020072364022E-2</v>
      </c>
      <c r="K9" s="5">
        <v>-1.6940089643187987E-3</v>
      </c>
      <c r="L9" s="5">
        <v>-1.0480960916384448E-2</v>
      </c>
      <c r="M9" s="5">
        <v>-1.5698528600969527E-2</v>
      </c>
      <c r="N9" s="5">
        <v>-2.6168106507603751E-2</v>
      </c>
      <c r="O9" s="5">
        <v>-2.2216245244736435E-3</v>
      </c>
      <c r="P9" s="5">
        <v>-1.2025127553880331E-2</v>
      </c>
      <c r="Q9" s="5">
        <v>-5.8065055531279055E-3</v>
      </c>
      <c r="R9" s="5">
        <v>-7.0101512383336367E-3</v>
      </c>
      <c r="S9" s="5">
        <v>-3.3196406012540273E-4</v>
      </c>
      <c r="T9" s="5">
        <v>-3.7927800332151944E-3</v>
      </c>
      <c r="U9" s="5">
        <v>-6.5002402711143584E-4</v>
      </c>
      <c r="V9" s="5">
        <v>-3.5014030764250548E-3</v>
      </c>
      <c r="W9" s="5">
        <v>4.8206949471482864E-3</v>
      </c>
      <c r="X9" s="5">
        <v>-1.007421967801133E-3</v>
      </c>
      <c r="Y9" s="5">
        <v>-7.9879755658136629E-3</v>
      </c>
      <c r="Z9" s="5">
        <v>-4.8904226703984331E-3</v>
      </c>
      <c r="AA9" s="5">
        <v>1.0617230239627157E-2</v>
      </c>
      <c r="AB9" s="5">
        <v>3.758456679447375E-2</v>
      </c>
      <c r="AC9" s="5">
        <v>3.2366959634053402E-3</v>
      </c>
      <c r="AD9" s="5">
        <v>1.0855446734782693E-4</v>
      </c>
      <c r="AE9" s="5">
        <v>1.0602371929065057E-2</v>
      </c>
      <c r="AF9" s="5">
        <v>2.5025855857443664E-2</v>
      </c>
      <c r="AG9" s="5">
        <v>3.8186266207343271E-3</v>
      </c>
      <c r="AH9" s="5">
        <v>1.8227004034368868E-3</v>
      </c>
      <c r="AI9" s="5">
        <v>1.4805499080878669E-3</v>
      </c>
      <c r="AJ9" s="5">
        <v>5.5221964695624948E-3</v>
      </c>
      <c r="AK9" s="5">
        <v>1.5966554400414315E-3</v>
      </c>
      <c r="AL9" s="5">
        <v>8.6324748339076055E-3</v>
      </c>
      <c r="AM9" s="5">
        <v>2.3925721712939104E-3</v>
      </c>
      <c r="AN9" s="5">
        <v>8.9043457713765663E-4</v>
      </c>
      <c r="AO9" s="5">
        <v>1.8911360926172176E-3</v>
      </c>
      <c r="AP9" s="5">
        <v>1.6484772849982431E-3</v>
      </c>
      <c r="AQ9" s="5">
        <v>1.2446020916950367E-4</v>
      </c>
      <c r="AR9" s="5">
        <v>3.9742197249492111E-3</v>
      </c>
      <c r="AS9" s="5"/>
      <c r="AT9" s="5"/>
      <c r="AU9" s="5"/>
      <c r="AV9" s="5"/>
      <c r="AW9" s="5"/>
      <c r="AX9" s="5"/>
      <c r="AY9" s="5"/>
      <c r="AZ9" s="5"/>
      <c r="BA9" s="5"/>
      <c r="BB9" s="5"/>
    </row>
    <row r="10" spans="1:54" x14ac:dyDescent="0.25">
      <c r="A10" s="5">
        <v>16950</v>
      </c>
      <c r="B10" s="5"/>
      <c r="C10" s="5">
        <v>-7.4454296113177165E-2</v>
      </c>
      <c r="D10" s="5">
        <v>-2.3367834183218091E-2</v>
      </c>
      <c r="E10" s="5">
        <v>-1.5675598873251526E-2</v>
      </c>
      <c r="F10" s="5">
        <v>-3.6396738444740756E-2</v>
      </c>
      <c r="G10" s="5">
        <v>-1.0509636432435819E-2</v>
      </c>
      <c r="H10" s="5">
        <v>-2.9127254239030474E-2</v>
      </c>
      <c r="I10" s="5">
        <v>-3.9220477661824946E-2</v>
      </c>
      <c r="J10" s="5">
        <v>-1.8398398193266181E-2</v>
      </c>
      <c r="K10" s="5">
        <v>-1.7030071445293684E-3</v>
      </c>
      <c r="L10" s="5">
        <v>-1.0542311861928147E-2</v>
      </c>
      <c r="M10" s="5">
        <v>-1.5798956537178551E-2</v>
      </c>
      <c r="N10" s="5">
        <v>-2.6349790258879603E-2</v>
      </c>
      <c r="O10" s="5">
        <v>-2.2382657405339229E-3</v>
      </c>
      <c r="P10" s="5">
        <v>-1.2121811311063563E-2</v>
      </c>
      <c r="Q10" s="5">
        <v>-5.8563933380817697E-3</v>
      </c>
      <c r="R10" s="5">
        <v>-7.0742608887254792E-3</v>
      </c>
      <c r="S10" s="5">
        <v>-3.3518438337118873E-4</v>
      </c>
      <c r="T10" s="5">
        <v>-3.8316878802422522E-3</v>
      </c>
      <c r="U10" s="5">
        <v>-6.5705599349030991E-4</v>
      </c>
      <c r="V10" s="5">
        <v>-3.5412478828605104E-3</v>
      </c>
      <c r="W10" s="5">
        <v>4.8782703758431366E-3</v>
      </c>
      <c r="X10" s="5">
        <v>-1.0200239919378096E-3</v>
      </c>
      <c r="Y10" s="5">
        <v>-8.0924348319644651E-3</v>
      </c>
      <c r="Z10" s="5">
        <v>-4.9571625092733971E-3</v>
      </c>
      <c r="AA10" s="5">
        <v>1.0768198250942319E-2</v>
      </c>
      <c r="AB10" s="5">
        <v>3.8140569834057989E-2</v>
      </c>
      <c r="AC10" s="5">
        <v>3.2864432312801131E-3</v>
      </c>
      <c r="AD10" s="5">
        <v>1.1028572784273613E-4</v>
      </c>
      <c r="AE10" s="5">
        <v>1.077761887118873E-2</v>
      </c>
      <c r="AF10" s="5">
        <v>2.5454096888914656E-2</v>
      </c>
      <c r="AG10" s="5">
        <v>3.8862050944866514E-3</v>
      </c>
      <c r="AH10" s="5">
        <v>1.856027394097165E-3</v>
      </c>
      <c r="AI10" s="5">
        <v>1.5084937833819367E-3</v>
      </c>
      <c r="AJ10" s="5">
        <v>5.6296905415959561E-3</v>
      </c>
      <c r="AK10" s="5">
        <v>1.6286842241555782E-3</v>
      </c>
      <c r="AL10" s="5">
        <v>8.8107899344957233E-3</v>
      </c>
      <c r="AM10" s="5">
        <v>2.4434263068999372E-3</v>
      </c>
      <c r="AN10" s="5">
        <v>9.098959313155379E-4</v>
      </c>
      <c r="AO10" s="5">
        <v>1.9336098100861091E-3</v>
      </c>
      <c r="AP10" s="5">
        <v>1.6864995228958336E-3</v>
      </c>
      <c r="AQ10" s="5">
        <v>1.2740657266426542E-4</v>
      </c>
      <c r="AR10" s="5">
        <v>4.0707280593294346E-3</v>
      </c>
      <c r="AS10" s="5"/>
      <c r="AT10" s="5"/>
      <c r="AU10" s="5"/>
      <c r="AV10" s="5"/>
      <c r="AW10" s="5"/>
      <c r="AX10" s="5"/>
      <c r="AY10" s="5"/>
      <c r="AZ10" s="5"/>
      <c r="BA10" s="5"/>
      <c r="BB10" s="5"/>
    </row>
    <row r="11" spans="1:54" x14ac:dyDescent="0.25">
      <c r="A11" s="5">
        <v>16940</v>
      </c>
      <c r="B11" s="5"/>
      <c r="C11" s="5">
        <v>-7.4079947409329633E-2</v>
      </c>
      <c r="D11" s="5">
        <v>-2.3402118332392634E-2</v>
      </c>
      <c r="E11" s="5">
        <v>-1.5706888225793421E-2</v>
      </c>
      <c r="F11" s="5">
        <v>-3.6488705763138299E-2</v>
      </c>
      <c r="G11" s="5">
        <v>-1.0541789640031076E-2</v>
      </c>
      <c r="H11" s="5">
        <v>-2.923193382808122E-2</v>
      </c>
      <c r="I11" s="5">
        <v>-3.9382466795882379E-2</v>
      </c>
      <c r="J11" s="5">
        <v>-1.8484290326172274E-2</v>
      </c>
      <c r="K11" s="5">
        <v>-1.71187742696139E-3</v>
      </c>
      <c r="L11" s="5">
        <v>-1.0602937096257668E-2</v>
      </c>
      <c r="M11" s="5">
        <v>-1.5898405375038734E-2</v>
      </c>
      <c r="N11" s="5">
        <v>-2.6530037976089087E-2</v>
      </c>
      <c r="O11" s="5">
        <v>-2.2548030739944222E-3</v>
      </c>
      <c r="P11" s="5">
        <v>-1.2218037997823001E-2</v>
      </c>
      <c r="Q11" s="5">
        <v>-5.9061149400433041E-3</v>
      </c>
      <c r="R11" s="5">
        <v>-7.1382402587830702E-3</v>
      </c>
      <c r="S11" s="5">
        <v>-3.3840208546681723E-4</v>
      </c>
      <c r="T11" s="5">
        <v>-3.8706088228111493E-3</v>
      </c>
      <c r="U11" s="5">
        <v>-6.6409801473833329E-4</v>
      </c>
      <c r="V11" s="5">
        <v>-3.5811912831029274E-3</v>
      </c>
      <c r="W11" s="5">
        <v>4.936046006722824E-3</v>
      </c>
      <c r="X11" s="5">
        <v>-1.032682018542376E-3</v>
      </c>
      <c r="Y11" s="5">
        <v>-8.1974560221155339E-3</v>
      </c>
      <c r="Z11" s="5">
        <v>-5.0243219772805724E-3</v>
      </c>
      <c r="AA11" s="5">
        <v>1.0920248983279469E-2</v>
      </c>
      <c r="AB11" s="5">
        <v>3.8701040483291468E-2</v>
      </c>
      <c r="AC11" s="5">
        <v>3.3366322613015515E-3</v>
      </c>
      <c r="AD11" s="5">
        <v>1.1203379665359276E-4</v>
      </c>
      <c r="AE11" s="5">
        <v>1.0954709910481834E-2</v>
      </c>
      <c r="AF11" s="5">
        <v>2.5887187388113207E-2</v>
      </c>
      <c r="AG11" s="5">
        <v>3.9546022176535998E-3</v>
      </c>
      <c r="AH11" s="5">
        <v>1.8897840965186082E-3</v>
      </c>
      <c r="AI11" s="5">
        <v>1.5368194981367112E-3</v>
      </c>
      <c r="AJ11" s="5">
        <v>5.738735447890447E-3</v>
      </c>
      <c r="AK11" s="5">
        <v>1.6611992892567602E-3</v>
      </c>
      <c r="AL11" s="5">
        <v>8.9919458953124157E-3</v>
      </c>
      <c r="AM11" s="5">
        <v>2.4951284377503027E-3</v>
      </c>
      <c r="AN11" s="5">
        <v>9.2969617280844533E-4</v>
      </c>
      <c r="AO11" s="5">
        <v>1.9768543044287688E-3</v>
      </c>
      <c r="AP11" s="5">
        <v>1.7252395055172894E-3</v>
      </c>
      <c r="AQ11" s="5">
        <v>1.3041069456606297E-4</v>
      </c>
      <c r="AR11" s="5">
        <v>4.1691980721970624E-3</v>
      </c>
      <c r="AS11" s="5"/>
      <c r="AT11" s="5"/>
      <c r="AU11" s="5"/>
      <c r="AV11" s="5"/>
      <c r="AW11" s="5"/>
      <c r="AX11" s="5"/>
      <c r="AY11" s="5"/>
      <c r="AZ11" s="5"/>
      <c r="BA11" s="5"/>
      <c r="BB11" s="5"/>
    </row>
    <row r="12" spans="1:54" x14ac:dyDescent="0.25">
      <c r="A12" s="5">
        <v>16930</v>
      </c>
      <c r="B12" s="5"/>
      <c r="C12" s="5">
        <v>-7.3683864543767338E-2</v>
      </c>
      <c r="D12" s="5">
        <v>-2.3433991785474902E-2</v>
      </c>
      <c r="E12" s="5">
        <v>-1.5736592311438709E-2</v>
      </c>
      <c r="F12" s="5">
        <v>-3.6577087047690082E-2</v>
      </c>
      <c r="G12" s="5">
        <v>-1.0572940785207702E-2</v>
      </c>
      <c r="H12" s="5">
        <v>-2.9333945772074876E-2</v>
      </c>
      <c r="I12" s="5">
        <v>-3.9541034463466317E-2</v>
      </c>
      <c r="J12" s="5">
        <v>-1.8568668391877003E-2</v>
      </c>
      <c r="K12" s="5">
        <v>-1.7206170041166847E-3</v>
      </c>
      <c r="L12" s="5">
        <v>-1.0662818051597193E-2</v>
      </c>
      <c r="M12" s="5">
        <v>-1.5996845676999976E-2</v>
      </c>
      <c r="N12" s="5">
        <v>-2.6708798185429428E-2</v>
      </c>
      <c r="O12" s="5">
        <v>-2.2712319792883248E-3</v>
      </c>
      <c r="P12" s="5">
        <v>-1.2313782228130388E-2</v>
      </c>
      <c r="Q12" s="5">
        <v>-5.9556578113474559E-3</v>
      </c>
      <c r="R12" s="5">
        <v>-7.2020739645184016E-3</v>
      </c>
      <c r="S12" s="5">
        <v>-3.4161643258311721E-4</v>
      </c>
      <c r="T12" s="5">
        <v>-3.9095344870245293E-3</v>
      </c>
      <c r="U12" s="5">
        <v>-6.7114867046966079E-4</v>
      </c>
      <c r="V12" s="5">
        <v>-3.621225780238361E-3</v>
      </c>
      <c r="W12" s="5">
        <v>4.9940118391926681E-3</v>
      </c>
      <c r="X12" s="5">
        <v>-1.0453940489058172E-3</v>
      </c>
      <c r="Y12" s="5">
        <v>-8.303024213368513E-3</v>
      </c>
      <c r="Z12" s="5">
        <v>-5.0918926350922928E-3</v>
      </c>
      <c r="AA12" s="5">
        <v>1.1073365925658735E-2</v>
      </c>
      <c r="AB12" s="5">
        <v>3.9265927814821799E-2</v>
      </c>
      <c r="AC12" s="5">
        <v>3.3872594157583055E-3</v>
      </c>
      <c r="AD12" s="5">
        <v>1.1379858039355915E-4</v>
      </c>
      <c r="AE12" s="5">
        <v>1.1133639081926027E-2</v>
      </c>
      <c r="AF12" s="5">
        <v>2.6325121615692025E-2</v>
      </c>
      <c r="AG12" s="5">
        <v>4.0238185292211289E-3</v>
      </c>
      <c r="AH12" s="5">
        <v>1.9239715140404931E-3</v>
      </c>
      <c r="AI12" s="5">
        <v>1.5655285333360165E-3</v>
      </c>
      <c r="AJ12" s="5">
        <v>5.8493394293179287E-3</v>
      </c>
      <c r="AK12" s="5">
        <v>1.6942038738012571E-3</v>
      </c>
      <c r="AL12" s="5">
        <v>9.1759652465330539E-3</v>
      </c>
      <c r="AM12" s="5">
        <v>2.5476863136103005E-3</v>
      </c>
      <c r="AN12" s="5">
        <v>9.4983878998227897E-4</v>
      </c>
      <c r="AO12" s="5">
        <v>2.0208783643741253E-3</v>
      </c>
      <c r="AP12" s="5">
        <v>1.7647061844155356E-3</v>
      </c>
      <c r="AQ12" s="5">
        <v>1.3347335501100887E-4</v>
      </c>
      <c r="AR12" s="5">
        <v>4.2696582317188411E-3</v>
      </c>
      <c r="AS12" s="5"/>
      <c r="AT12" s="5"/>
      <c r="AU12" s="5"/>
      <c r="AV12" s="5"/>
      <c r="AW12" s="5"/>
      <c r="AX12" s="5"/>
      <c r="AY12" s="5"/>
      <c r="AZ12" s="5"/>
      <c r="BA12" s="5"/>
      <c r="BB12" s="5"/>
    </row>
    <row r="13" spans="1:54" x14ac:dyDescent="0.25">
      <c r="A13" s="5">
        <v>16920</v>
      </c>
      <c r="B13" s="5"/>
      <c r="C13" s="5">
        <v>-7.3265852839243389E-2</v>
      </c>
      <c r="D13" s="5">
        <v>-2.3463440180810969E-2</v>
      </c>
      <c r="E13" s="5">
        <v>-1.5764698969610039E-2</v>
      </c>
      <c r="F13" s="5">
        <v>-3.6661848322621295E-2</v>
      </c>
      <c r="G13" s="5">
        <v>-1.060307844602798E-2</v>
      </c>
      <c r="H13" s="5">
        <v>-2.9433254105574336E-2</v>
      </c>
      <c r="I13" s="5">
        <v>-3.9696126681847882E-2</v>
      </c>
      <c r="J13" s="5">
        <v>-1.8651504596459909E-2</v>
      </c>
      <c r="K13" s="5">
        <v>-1.7292230888806535E-3</v>
      </c>
      <c r="L13" s="5">
        <v>-1.0721936246344287E-2</v>
      </c>
      <c r="M13" s="5">
        <v>-1.6094248070949741E-2</v>
      </c>
      <c r="N13" s="5">
        <v>-2.6886019410369576E-2</v>
      </c>
      <c r="O13" s="5">
        <v>-2.2875479006963166E-3</v>
      </c>
      <c r="P13" s="5">
        <v>-1.240901850533355E-2</v>
      </c>
      <c r="Q13" s="5">
        <v>-6.0050093232643133E-3</v>
      </c>
      <c r="R13" s="5">
        <v>-7.2657464900121472E-3</v>
      </c>
      <c r="S13" s="5">
        <v>-3.448266830105657E-4</v>
      </c>
      <c r="T13" s="5">
        <v>-3.9484563902246143E-3</v>
      </c>
      <c r="U13" s="5">
        <v>-6.7820651846603399E-4</v>
      </c>
      <c r="V13" s="5">
        <v>-3.6613437428103302E-3</v>
      </c>
      <c r="W13" s="5">
        <v>5.0521576646960463E-3</v>
      </c>
      <c r="X13" s="5">
        <v>-1.0581580362905606E-3</v>
      </c>
      <c r="Y13" s="5">
        <v>-8.4091240676660902E-3</v>
      </c>
      <c r="Z13" s="5">
        <v>-5.1598657696529989E-3</v>
      </c>
      <c r="AA13" s="5">
        <v>1.1227531934244171E-2</v>
      </c>
      <c r="AB13" s="5">
        <v>3.9835178540768408E-2</v>
      </c>
      <c r="AC13" s="5">
        <v>3.4383208449485967E-3</v>
      </c>
      <c r="AD13" s="5">
        <v>1.1557997833768659E-4</v>
      </c>
      <c r="AE13" s="5">
        <v>1.1314399688615959E-2</v>
      </c>
      <c r="AF13" s="5">
        <v>2.6767892087885815E-2</v>
      </c>
      <c r="AG13" s="5">
        <v>4.0938543026712007E-3</v>
      </c>
      <c r="AH13" s="5">
        <v>1.958590525319155E-3</v>
      </c>
      <c r="AI13" s="5">
        <v>1.5946222719018105E-3</v>
      </c>
      <c r="AJ13" s="5">
        <v>5.961510379377353E-3</v>
      </c>
      <c r="AK13" s="5">
        <v>1.7277011231484334E-3</v>
      </c>
      <c r="AL13" s="5">
        <v>9.3628700666541186E-3</v>
      </c>
      <c r="AM13" s="5">
        <v>2.6011075769898058E-3</v>
      </c>
      <c r="AN13" s="5">
        <v>9.7032723942000584E-4</v>
      </c>
      <c r="AO13" s="5">
        <v>2.0656907317821525E-3</v>
      </c>
      <c r="AP13" s="5">
        <v>1.804908491434221E-3</v>
      </c>
      <c r="AQ13" s="5">
        <v>1.365953345007116E-4</v>
      </c>
      <c r="AR13" s="5">
        <v>4.3721370857418068E-3</v>
      </c>
      <c r="AS13" s="5"/>
      <c r="AT13" s="5"/>
      <c r="AU13" s="5"/>
      <c r="AV13" s="5"/>
      <c r="AW13" s="5"/>
      <c r="AX13" s="5"/>
      <c r="AY13" s="5"/>
      <c r="AZ13" s="5"/>
      <c r="BA13" s="5"/>
      <c r="BB13" s="5"/>
    </row>
    <row r="14" spans="1:54" x14ac:dyDescent="0.25">
      <c r="A14" s="5">
        <v>16910</v>
      </c>
      <c r="B14" s="5"/>
      <c r="C14" s="5">
        <v>-7.2825722916916968E-2</v>
      </c>
      <c r="D14" s="5">
        <v>-2.3490449877047414E-2</v>
      </c>
      <c r="E14" s="5">
        <v>-1.5791196497899056E-2</v>
      </c>
      <c r="F14" s="5">
        <v>-3.6742956605426494E-2</v>
      </c>
      <c r="G14" s="5">
        <v>-1.0632191463472055E-2</v>
      </c>
      <c r="H14" s="5">
        <v>-2.9529823516096353E-2</v>
      </c>
      <c r="I14" s="5">
        <v>-3.984769023319204E-2</v>
      </c>
      <c r="J14" s="5">
        <v>-1.8732771445627325E-2</v>
      </c>
      <c r="K14" s="5">
        <v>-1.7376929159067483E-3</v>
      </c>
      <c r="L14" s="5">
        <v>-1.0780273293886585E-2</v>
      </c>
      <c r="M14" s="5">
        <v>-1.6190583263623676E-2</v>
      </c>
      <c r="N14" s="5">
        <v>-2.7061650194043725E-2</v>
      </c>
      <c r="O14" s="5">
        <v>-2.3037462742241414E-3</v>
      </c>
      <c r="P14" s="5">
        <v>-1.2503721232038505E-2</v>
      </c>
      <c r="Q14" s="5">
        <v>-6.0541567705585126E-3</v>
      </c>
      <c r="R14" s="5">
        <v>-7.3292421925669534E-3</v>
      </c>
      <c r="S14" s="5">
        <v>-3.4803208738209447E-4</v>
      </c>
      <c r="T14" s="5">
        <v>-3.9873659432431438E-3</v>
      </c>
      <c r="U14" s="5">
        <v>-6.8527009500255148E-4</v>
      </c>
      <c r="V14" s="5">
        <v>-3.7015374062032633E-3</v>
      </c>
      <c r="W14" s="5">
        <v>5.1104730680419843E-3</v>
      </c>
      <c r="X14" s="5">
        <v>-1.0709718860737753E-3</v>
      </c>
      <c r="Y14" s="5">
        <v>-8.5157398317616678E-3</v>
      </c>
      <c r="Z14" s="5">
        <v>-5.2282323933874036E-3</v>
      </c>
      <c r="AA14" s="5">
        <v>1.1382729228827685E-2</v>
      </c>
      <c r="AB14" s="5">
        <v>4.0408736993535851E-2</v>
      </c>
      <c r="AC14" s="5">
        <v>3.4898124849194558E-3</v>
      </c>
      <c r="AD14" s="5">
        <v>1.1737788232590229E-4</v>
      </c>
      <c r="AE14" s="5">
        <v>1.1496984290160009E-2</v>
      </c>
      <c r="AF14" s="5">
        <v>2.7215489544040645E-2</v>
      </c>
      <c r="AG14" s="5">
        <v>4.1647095402473902E-3</v>
      </c>
      <c r="AH14" s="5">
        <v>1.99364188122248E-3</v>
      </c>
      <c r="AI14" s="5">
        <v>1.6241019958799067E-3</v>
      </c>
      <c r="AJ14" s="5">
        <v>6.0752558326565053E-3</v>
      </c>
      <c r="AK14" s="5">
        <v>1.7616940859430774E-3</v>
      </c>
      <c r="AL14" s="5">
        <v>9.5526819615539722E-3</v>
      </c>
      <c r="AM14" s="5">
        <v>2.6553997570076216E-3</v>
      </c>
      <c r="AN14" s="5">
        <v>9.9116494353770684E-4</v>
      </c>
      <c r="AO14" s="5">
        <v>2.1113000964270942E-3</v>
      </c>
      <c r="AP14" s="5">
        <v>1.8458553340881146E-3</v>
      </c>
      <c r="AQ14" s="5">
        <v>1.3977741355352549E-4</v>
      </c>
      <c r="AR14" s="5">
        <v>4.4766632508606991E-3</v>
      </c>
      <c r="AS14" s="5"/>
      <c r="AT14" s="5"/>
      <c r="AU14" s="5"/>
      <c r="AV14" s="5"/>
      <c r="AW14" s="5"/>
      <c r="AX14" s="5"/>
      <c r="AY14" s="5"/>
      <c r="AZ14" s="5"/>
      <c r="BA14" s="5"/>
      <c r="BB14" s="5"/>
    </row>
    <row r="15" spans="1:54" x14ac:dyDescent="0.25">
      <c r="A15" s="5">
        <v>16900</v>
      </c>
      <c r="B15" s="5"/>
      <c r="C15" s="5">
        <v>-7.2363290857753421E-2</v>
      </c>
      <c r="D15" s="5">
        <v>-2.3515007962442512E-2</v>
      </c>
      <c r="E15" s="5">
        <v>-1.5816073659537421E-2</v>
      </c>
      <c r="F15" s="5">
        <v>-3.6820379926887581E-2</v>
      </c>
      <c r="G15" s="5">
        <v>-1.0660268947929746E-2</v>
      </c>
      <c r="H15" s="5">
        <v>-2.9623619363883795E-2</v>
      </c>
      <c r="I15" s="5">
        <v>-3.9995672693284551E-2</v>
      </c>
      <c r="J15" s="5">
        <v>-1.8812441759021165E-2</v>
      </c>
      <c r="K15" s="5">
        <v>-1.74602374300232E-3</v>
      </c>
      <c r="L15" s="5">
        <v>-1.0837810911455362E-2</v>
      </c>
      <c r="M15" s="5">
        <v>-1.6285822054115429E-2</v>
      </c>
      <c r="N15" s="5">
        <v>-2.7235639121885018E-2</v>
      </c>
      <c r="O15" s="5">
        <v>-2.3198225295066955E-3</v>
      </c>
      <c r="P15" s="5">
        <v>-1.2597864720167513E-2</v>
      </c>
      <c r="Q15" s="5">
        <v>-6.1030873761491024E-3</v>
      </c>
      <c r="R15" s="5">
        <v>-7.3925453079993712E-3</v>
      </c>
      <c r="S15" s="5">
        <v>-3.5123188890321842E-4</v>
      </c>
      <c r="T15" s="5">
        <v>-4.02625445274253E-3</v>
      </c>
      <c r="U15" s="5">
        <v>-6.9233791519023122E-4</v>
      </c>
      <c r="V15" s="5">
        <v>-3.7417988741215253E-3</v>
      </c>
      <c r="W15" s="5">
        <v>5.1689474288686681E-3</v>
      </c>
      <c r="X15" s="5">
        <v>-1.0838334559196165E-3</v>
      </c>
      <c r="Y15" s="5">
        <v>-8.6228553374197471E-3</v>
      </c>
      <c r="Z15" s="5">
        <v>-5.296983243547891E-3</v>
      </c>
      <c r="AA15" s="5">
        <v>1.1538939389603733E-2</v>
      </c>
      <c r="AB15" s="5">
        <v>4.0986545107593239E-2</v>
      </c>
      <c r="AC15" s="5">
        <v>3.5417300552814863E-3</v>
      </c>
      <c r="AD15" s="5">
        <v>1.1919217666821953E-4</v>
      </c>
      <c r="AE15" s="5">
        <v>1.1681384691258605E-2</v>
      </c>
      <c r="AF15" s="5">
        <v>2.7667902914450048E-2</v>
      </c>
      <c r="AG15" s="5">
        <v>4.2363839672478181E-3</v>
      </c>
      <c r="AH15" s="5">
        <v>2.0291262017265608E-3</v>
      </c>
      <c r="AI15" s="5">
        <v>1.6539688836174997E-3</v>
      </c>
      <c r="AJ15" s="5">
        <v>6.1905829532228705E-3</v>
      </c>
      <c r="AK15" s="5">
        <v>1.796185710464665E-3</v>
      </c>
      <c r="AL15" s="5">
        <v>9.7454220433001223E-3</v>
      </c>
      <c r="AM15" s="5">
        <v>2.7105702631636322E-3</v>
      </c>
      <c r="AN15" s="5">
        <v>1.0123552881577567E-3</v>
      </c>
      <c r="AO15" s="5">
        <v>2.1577150906706422E-3</v>
      </c>
      <c r="AP15" s="5">
        <v>1.8875555908309215E-3</v>
      </c>
      <c r="AQ15" s="5">
        <v>1.4302037234601909E-4</v>
      </c>
      <c r="AR15" s="5">
        <v>4.5832654011330517E-3</v>
      </c>
      <c r="AS15" s="5"/>
      <c r="AT15" s="5"/>
      <c r="AU15" s="5"/>
      <c r="AV15" s="5"/>
      <c r="AW15" s="5"/>
      <c r="AX15" s="5"/>
      <c r="AY15" s="5"/>
      <c r="AZ15" s="5"/>
      <c r="BA15" s="5"/>
      <c r="BB15" s="5"/>
    </row>
    <row r="16" spans="1:54" x14ac:dyDescent="0.25">
      <c r="A16" s="5">
        <v>16890</v>
      </c>
      <c r="B16" s="5"/>
      <c r="C16" s="5">
        <v>-7.1878378363374934E-2</v>
      </c>
      <c r="D16" s="5">
        <v>-2.3537102263838462E-2</v>
      </c>
      <c r="E16" s="5">
        <v>-1.5839319690663756E-2</v>
      </c>
      <c r="F16" s="5">
        <v>-3.6894087350680657E-2</v>
      </c>
      <c r="G16" s="5">
        <v>-1.0687300285594208E-2</v>
      </c>
      <c r="H16" s="5">
        <v>-2.9714607701468498E-2</v>
      </c>
      <c r="I16" s="5">
        <v>-4.0140022460068821E-2</v>
      </c>
      <c r="J16" s="5">
        <v>-1.8890488684484251E-2</v>
      </c>
      <c r="K16" s="5">
        <v>-1.7542128525149629E-3</v>
      </c>
      <c r="L16" s="5">
        <v>-1.0894530929010968E-2</v>
      </c>
      <c r="M16" s="5">
        <v>-1.6379935347478412E-2</v>
      </c>
      <c r="N16" s="5">
        <v>-2.7407934844485726E-2</v>
      </c>
      <c r="O16" s="5">
        <v>-2.3357720917376863E-3</v>
      </c>
      <c r="P16" s="5">
        <v>-1.2691423201189735E-2</v>
      </c>
      <c r="Q16" s="5">
        <v>-6.1517882958681781E-3</v>
      </c>
      <c r="R16" s="5">
        <v>-7.4556399560689003E-3</v>
      </c>
      <c r="S16" s="5">
        <v>-3.5442532358943336E-4</v>
      </c>
      <c r="T16" s="5">
        <v>-4.0651131236484114E-3</v>
      </c>
      <c r="U16" s="5">
        <v>-6.9940847333540722E-4</v>
      </c>
      <c r="V16" s="5">
        <v>-3.7821201201642118E-3</v>
      </c>
      <c r="W16" s="5">
        <v>5.2275699232444146E-3</v>
      </c>
      <c r="X16" s="5">
        <v>-1.0967405559809129E-3</v>
      </c>
      <c r="Y16" s="5">
        <v>-8.7304540018509433E-3</v>
      </c>
      <c r="Z16" s="5">
        <v>-5.3661087817035132E-3</v>
      </c>
      <c r="AA16" s="5">
        <v>1.1696143354241739E-2</v>
      </c>
      <c r="AB16" s="5">
        <v>4.1568542402250865E-2</v>
      </c>
      <c r="AC16" s="5">
        <v>3.5940690571023594E-3</v>
      </c>
      <c r="AD16" s="5">
        <v>1.2102273805226285E-4</v>
      </c>
      <c r="AE16" s="5">
        <v>1.1867591930470368E-2</v>
      </c>
      <c r="AF16" s="5">
        <v>2.812511928852663E-2</v>
      </c>
      <c r="AG16" s="5">
        <v>4.3088770263494374E-3</v>
      </c>
      <c r="AH16" s="5">
        <v>2.065043972816598E-3</v>
      </c>
      <c r="AI16" s="5">
        <v>1.6842240069345408E-3</v>
      </c>
      <c r="AJ16" s="5">
        <v>6.3074985229507512E-3</v>
      </c>
      <c r="AK16" s="5">
        <v>1.8311788409450293E-3</v>
      </c>
      <c r="AL16" s="5">
        <v>9.9411109087110192E-3</v>
      </c>
      <c r="AM16" s="5">
        <v>2.7666263790205145E-3</v>
      </c>
      <c r="AN16" s="5">
        <v>1.0339016200396579E-3</v>
      </c>
      <c r="AO16" s="5">
        <v>2.2049442840260032E-3</v>
      </c>
      <c r="AP16" s="5">
        <v>1.9300181062105672E-3</v>
      </c>
      <c r="AQ16" s="5">
        <v>1.4632499034463196E-4</v>
      </c>
      <c r="AR16" s="5">
        <v>4.691972256438812E-3</v>
      </c>
      <c r="AS16" s="5"/>
      <c r="AT16" s="5"/>
      <c r="AU16" s="5"/>
      <c r="AV16" s="5"/>
      <c r="AW16" s="5"/>
      <c r="AX16" s="5"/>
      <c r="AY16" s="5"/>
      <c r="AZ16" s="5"/>
      <c r="BA16" s="5"/>
      <c r="BB16" s="5"/>
    </row>
    <row r="17" spans="1:54" x14ac:dyDescent="0.25">
      <c r="A17" s="5">
        <v>16880</v>
      </c>
      <c r="B17" s="5"/>
      <c r="C17" s="5">
        <v>-7.1370812916251664E-2</v>
      </c>
      <c r="D17" s="5">
        <v>-2.3556721355286785E-2</v>
      </c>
      <c r="E17" s="5">
        <v>-1.5860924307380311E-2</v>
      </c>
      <c r="F17" s="5">
        <v>-3.6964048992555842E-2</v>
      </c>
      <c r="G17" s="5">
        <v>-1.0713275144752404E-2</v>
      </c>
      <c r="H17" s="5">
        <v>-2.9802755293010123E-2</v>
      </c>
      <c r="I17" s="5">
        <v>-4.0280688781972149E-2</v>
      </c>
      <c r="J17" s="5">
        <v>-1.8966885712272695E-2</v>
      </c>
      <c r="K17" s="5">
        <v>-1.7622575527184176E-3</v>
      </c>
      <c r="L17" s="5">
        <v>-1.0950415298154496E-2</v>
      </c>
      <c r="M17" s="5">
        <v>-1.6472894168411419E-2</v>
      </c>
      <c r="N17" s="5">
        <v>-2.7578486100673337E-2</v>
      </c>
      <c r="O17" s="5">
        <v>-2.3515903836239882E-3</v>
      </c>
      <c r="P17" s="5">
        <v>-1.2784370836519E-2</v>
      </c>
      <c r="Q17" s="5">
        <v>-6.2002466233163755E-3</v>
      </c>
      <c r="R17" s="5">
        <v>-7.5185101460425036E-3</v>
      </c>
      <c r="S17" s="5">
        <v>-3.5761162051085204E-4</v>
      </c>
      <c r="T17" s="5">
        <v>-4.1039330616731004E-3</v>
      </c>
      <c r="U17" s="5">
        <v>-7.0648024331597446E-4</v>
      </c>
      <c r="V17" s="5">
        <v>-3.82249298949641E-3</v>
      </c>
      <c r="W17" s="5">
        <v>5.2863295254075102E-3</v>
      </c>
      <c r="X17" s="5">
        <v>-1.1096909491306432E-3</v>
      </c>
      <c r="Y17" s="5">
        <v>-8.8385188283855286E-3</v>
      </c>
      <c r="Z17" s="5">
        <v>-5.4355991933742707E-3</v>
      </c>
      <c r="AA17" s="5">
        <v>1.1854321415265006E-2</v>
      </c>
      <c r="AB17" s="5">
        <v>4.215466596546593E-2</v>
      </c>
      <c r="AC17" s="5">
        <v>3.6468247708822247E-3</v>
      </c>
      <c r="AD17" s="5">
        <v>1.2286943545323804E-4</v>
      </c>
      <c r="AE17" s="5">
        <v>1.2055596269178862E-2</v>
      </c>
      <c r="AF17" s="5">
        <v>2.8587123883338079E-2</v>
      </c>
      <c r="AG17" s="5">
        <v>4.3821878719686198E-3</v>
      </c>
      <c r="AH17" s="5">
        <v>2.1013955433944521E-3</v>
      </c>
      <c r="AI17" s="5">
        <v>1.7148683282904281E-3</v>
      </c>
      <c r="AJ17" s="5">
        <v>6.4260089297901515E-3</v>
      </c>
      <c r="AK17" s="5">
        <v>1.8666762138564083E-3</v>
      </c>
      <c r="AL17" s="5">
        <v>1.0139768617680726E-2</v>
      </c>
      <c r="AM17" s="5">
        <v>2.8235752557972164E-3</v>
      </c>
      <c r="AN17" s="5">
        <v>1.0558072443690755E-3</v>
      </c>
      <c r="AO17" s="5">
        <v>2.2529961776134371E-3</v>
      </c>
      <c r="AP17" s="5">
        <v>1.9732516859121427E-3</v>
      </c>
      <c r="AQ17" s="5">
        <v>1.4969204592748796E-4</v>
      </c>
      <c r="AR17" s="5">
        <v>4.8028125704823125E-3</v>
      </c>
      <c r="AS17" s="5"/>
      <c r="AT17" s="5"/>
      <c r="AU17" s="5"/>
      <c r="AV17" s="5"/>
      <c r="AW17" s="5"/>
      <c r="AX17" s="5"/>
      <c r="AY17" s="5"/>
      <c r="AZ17" s="5"/>
      <c r="BA17" s="5"/>
      <c r="BB17" s="5"/>
    </row>
    <row r="18" spans="1:54" x14ac:dyDescent="0.25">
      <c r="A18" s="5">
        <v>16870</v>
      </c>
      <c r="B18" s="5"/>
      <c r="C18" s="5">
        <v>-7.0840427939124498E-2</v>
      </c>
      <c r="D18" s="5">
        <v>-2.3573854566319035E-2</v>
      </c>
      <c r="E18" s="5">
        <v>-1.5880877712593437E-2</v>
      </c>
      <c r="F18" s="5">
        <v>-3.7030236039074731E-2</v>
      </c>
      <c r="G18" s="5">
        <v>-1.0738183481967515E-2</v>
      </c>
      <c r="H18" s="5">
        <v>-2.9888029633396752E-2</v>
      </c>
      <c r="I18" s="5">
        <v>-4.0417621786001258E-2</v>
      </c>
      <c r="J18" s="5">
        <v>-1.9041606689205771E-2</v>
      </c>
      <c r="K18" s="5">
        <v>-1.7701551791971387E-3</v>
      </c>
      <c r="L18" s="5">
        <v>-1.1005446101060171E-2</v>
      </c>
      <c r="M18" s="5">
        <v>-1.6564669675019739E-2</v>
      </c>
      <c r="N18" s="5">
        <v>-2.7747241740788148E-2</v>
      </c>
      <c r="O18" s="5">
        <v>-2.3672728273636517E-3</v>
      </c>
      <c r="P18" s="5">
        <v>-1.2876681728075014E-2</v>
      </c>
      <c r="Q18" s="5">
        <v>-6.2484493948135782E-3</v>
      </c>
      <c r="R18" s="5">
        <v>-7.581139782392823E-3</v>
      </c>
      <c r="S18" s="5">
        <v>-3.6079000204400612E-4</v>
      </c>
      <c r="T18" s="5">
        <v>-4.1427052759298519E-3</v>
      </c>
      <c r="U18" s="5">
        <v>-7.1355167897453034E-4</v>
      </c>
      <c r="V18" s="5">
        <v>-3.8629092006174973E-3</v>
      </c>
      <c r="W18" s="5">
        <v>5.345215009645749E-3</v>
      </c>
      <c r="X18" s="5">
        <v>-1.1226823512235124E-3</v>
      </c>
      <c r="Y18" s="5">
        <v>-8.9470324073894682E-3</v>
      </c>
      <c r="Z18" s="5">
        <v>-5.5054443878128894E-3</v>
      </c>
      <c r="AA18" s="5">
        <v>1.2013453217743011E-2</v>
      </c>
      <c r="AB18" s="5">
        <v>4.2744850438708112E-2</v>
      </c>
      <c r="AC18" s="5">
        <v>3.6999922546136496E-3</v>
      </c>
      <c r="AD18" s="5">
        <v>1.2473213004644045E-4</v>
      </c>
      <c r="AE18" s="5">
        <v>1.2245387180770921E-2</v>
      </c>
      <c r="AF18" s="5">
        <v>2.9053900012537066E-2</v>
      </c>
      <c r="AG18" s="5">
        <v>4.4563153646624155E-3</v>
      </c>
      <c r="AH18" s="5">
        <v>2.1381811221950053E-3</v>
      </c>
      <c r="AI18" s="5">
        <v>1.745902697948097E-3</v>
      </c>
      <c r="AJ18" s="5">
        <v>6.5461201559844475E-3</v>
      </c>
      <c r="AK18" s="5">
        <v>1.9026804541714861E-3</v>
      </c>
      <c r="AL18" s="5">
        <v>1.0341414671275291E-2</v>
      </c>
      <c r="AM18" s="5">
        <v>2.8814239058761889E-3</v>
      </c>
      <c r="AN18" s="5">
        <v>1.0780754222056651E-3</v>
      </c>
      <c r="AO18" s="5">
        <v>2.3018791985079758E-3</v>
      </c>
      <c r="AP18" s="5">
        <v>2.0172650916887823E-3</v>
      </c>
      <c r="AQ18" s="5">
        <v>1.531223159963498E-4</v>
      </c>
      <c r="AR18" s="5">
        <v>4.9158151184349064E-3</v>
      </c>
      <c r="AS18" s="5"/>
      <c r="AT18" s="5"/>
      <c r="AU18" s="5"/>
      <c r="AV18" s="5"/>
      <c r="AW18" s="5"/>
      <c r="AX18" s="5"/>
      <c r="AY18" s="5"/>
      <c r="AZ18" s="5"/>
      <c r="BA18" s="5"/>
      <c r="BB18" s="5"/>
    </row>
    <row r="19" spans="1:54" x14ac:dyDescent="0.25">
      <c r="A19" s="5">
        <v>16860</v>
      </c>
      <c r="B19" s="5"/>
      <c r="C19" s="5">
        <v>-7.0287062953546961E-2</v>
      </c>
      <c r="D19" s="5">
        <v>-2.3588491989855215E-2</v>
      </c>
      <c r="E19" s="5">
        <v>-1.5899170602631844E-2</v>
      </c>
      <c r="F19" s="5">
        <v>-3.7092620765889664E-2</v>
      </c>
      <c r="G19" s="5">
        <v>-1.0762015548148407E-2</v>
      </c>
      <c r="H19" s="5">
        <v>-2.9970398967092471E-2</v>
      </c>
      <c r="I19" s="5">
        <v>-4.0550772505586481E-2</v>
      </c>
      <c r="J19" s="5">
        <v>-1.9114625832742923E-2</v>
      </c>
      <c r="K19" s="5">
        <v>-1.7779030962286376E-3</v>
      </c>
      <c r="L19" s="5">
        <v>-1.1059605559422734E-2</v>
      </c>
      <c r="M19" s="5">
        <v>-1.6655233172644241E-2</v>
      </c>
      <c r="N19" s="5">
        <v>-2.791415075015129E-2</v>
      </c>
      <c r="O19" s="5">
        <v>-2.3828148466465723E-3</v>
      </c>
      <c r="P19" s="5">
        <v>-1.2968329929002093E-2</v>
      </c>
      <c r="Q19" s="5">
        <v>-6.296383594442503E-3</v>
      </c>
      <c r="R19" s="5">
        <v>-7.6435126706281466E-3</v>
      </c>
      <c r="S19" s="5">
        <v>-3.6395968413076237E-4</v>
      </c>
      <c r="T19" s="5">
        <v>-4.1814206816373203E-3</v>
      </c>
      <c r="U19" s="5">
        <v>-7.2062121452836953E-4</v>
      </c>
      <c r="V19" s="5">
        <v>-3.9033603472265433E-3</v>
      </c>
      <c r="W19" s="5">
        <v>5.4042149523170612E-3</v>
      </c>
      <c r="X19" s="5">
        <v>-1.1357124313880885E-3</v>
      </c>
      <c r="Y19" s="5">
        <v>-9.0559769174265777E-3</v>
      </c>
      <c r="Z19" s="5">
        <v>-5.5756339979377342E-3</v>
      </c>
      <c r="AA19" s="5">
        <v>1.2173517757304778E-2</v>
      </c>
      <c r="AB19" s="5">
        <v>4.3339028002916273E-2</v>
      </c>
      <c r="AC19" s="5">
        <v>3.7535663419296372E-3</v>
      </c>
      <c r="AD19" s="5">
        <v>1.2661067512243293E-4</v>
      </c>
      <c r="AE19" s="5">
        <v>1.2436953340039376E-2</v>
      </c>
      <c r="AF19" s="5">
        <v>2.9525429055714834E-2</v>
      </c>
      <c r="AG19" s="5">
        <v>4.5312580655756125E-3</v>
      </c>
      <c r="AH19" s="5">
        <v>2.1754007747135382E-3</v>
      </c>
      <c r="AI19" s="5">
        <v>1.7773278511372733E-3</v>
      </c>
      <c r="AJ19" s="5">
        <v>6.6678377662439253E-3</v>
      </c>
      <c r="AK19" s="5">
        <v>1.9391940715973611E-3</v>
      </c>
      <c r="AL19" s="5">
        <v>1.0546067989610067E-2</v>
      </c>
      <c r="AM19" s="5">
        <v>2.9401791962263791E-3</v>
      </c>
      <c r="AN19" s="5">
        <v>1.1007093678904267E-3</v>
      </c>
      <c r="AO19" s="5">
        <v>2.3516016939805697E-3</v>
      </c>
      <c r="AP19" s="5">
        <v>2.0620670361809136E-3</v>
      </c>
      <c r="AQ19" s="5">
        <v>1.5661657557869706E-4</v>
      </c>
      <c r="AR19" s="5">
        <v>5.0310086842155471E-3</v>
      </c>
      <c r="AS19" s="5"/>
      <c r="AT19" s="5"/>
      <c r="AU19" s="5"/>
      <c r="AV19" s="5"/>
      <c r="AW19" s="5"/>
      <c r="AX19" s="5"/>
      <c r="AY19" s="5"/>
      <c r="AZ19" s="5"/>
      <c r="BA19" s="5"/>
      <c r="BB19" s="5"/>
    </row>
    <row r="20" spans="1:54" x14ac:dyDescent="0.25">
      <c r="A20" s="5">
        <v>16850</v>
      </c>
      <c r="B20" s="5"/>
      <c r="C20" s="5">
        <v>-6.9710563737434908E-2</v>
      </c>
      <c r="D20" s="5">
        <v>-2.3600624489742629E-2</v>
      </c>
      <c r="E20" s="5">
        <v>-1.5915794173636959E-2</v>
      </c>
      <c r="F20" s="5">
        <v>-3.7151176555550072E-2</v>
      </c>
      <c r="G20" s="5">
        <v>-1.0784761894501302E-2</v>
      </c>
      <c r="H20" s="5">
        <v>-3.0049832306717778E-2</v>
      </c>
      <c r="I20" s="5">
        <v>-4.0680092908154351E-2</v>
      </c>
      <c r="J20" s="5">
        <v>-1.9185917744978645E-2</v>
      </c>
      <c r="K20" s="5">
        <v>-1.7854986981626186E-3</v>
      </c>
      <c r="L20" s="5">
        <v>-1.1112876043414377E-2</v>
      </c>
      <c r="M20" s="5">
        <v>-1.6744556127749471E-2</v>
      </c>
      <c r="N20" s="5">
        <v>-2.8079162272707923E-2</v>
      </c>
      <c r="O20" s="5">
        <v>-2.3982118686767758E-3</v>
      </c>
      <c r="P20" s="5">
        <v>-1.3059289454541346E-2</v>
      </c>
      <c r="Q20" s="5">
        <v>-6.3440361591833149E-3</v>
      </c>
      <c r="R20" s="5">
        <v>-7.7056125232521158E-3</v>
      </c>
      <c r="S20" s="5">
        <v>-3.6711987654426627E-4</v>
      </c>
      <c r="T20" s="5">
        <v>-4.2200701029140491E-3</v>
      </c>
      <c r="U20" s="5">
        <v>-7.276872649963548E-4</v>
      </c>
      <c r="V20" s="5">
        <v>-3.9438379001855411E-3</v>
      </c>
      <c r="W20" s="5">
        <v>5.4633177340119741E-3</v>
      </c>
      <c r="X20" s="5">
        <v>-1.148778812349698E-3</v>
      </c>
      <c r="Y20" s="5">
        <v>-9.1653341266704474E-3</v>
      </c>
      <c r="Z20" s="5">
        <v>-5.6461573804188958E-3</v>
      </c>
      <c r="AA20" s="5">
        <v>1.2334493378481113E-2</v>
      </c>
      <c r="AB20" s="5">
        <v>4.3937128365577185E-2</v>
      </c>
      <c r="AC20" s="5">
        <v>3.8075416403423002E-3</v>
      </c>
      <c r="AD20" s="5">
        <v>1.2850491600498623E-4</v>
      </c>
      <c r="AE20" s="5">
        <v>1.2630282612821075E-2</v>
      </c>
      <c r="AF20" s="5">
        <v>3.0001690428208529E-2</v>
      </c>
      <c r="AG20" s="5">
        <v>4.6070142309379159E-3</v>
      </c>
      <c r="AH20" s="5">
        <v>2.2130544201466864E-3</v>
      </c>
      <c r="AI20" s="5">
        <v>1.8091444052187266E-3</v>
      </c>
      <c r="AJ20" s="5">
        <v>6.7911668958816063E-3</v>
      </c>
      <c r="AK20" s="5">
        <v>1.9762194567854406E-3</v>
      </c>
      <c r="AL20" s="5">
        <v>1.0753746889517555E-2</v>
      </c>
      <c r="AM20" s="5">
        <v>2.9998478417447736E-3</v>
      </c>
      <c r="AN20" s="5">
        <v>1.1237122464131889E-3</v>
      </c>
      <c r="AO20" s="5">
        <v>2.4021719256336069E-3</v>
      </c>
      <c r="AP20" s="5">
        <v>2.1076661776241548E-3</v>
      </c>
      <c r="AQ20" s="5">
        <v>1.6017559741992826E-4</v>
      </c>
      <c r="AR20" s="5">
        <v>5.1484220474083044E-3</v>
      </c>
      <c r="AS20" s="5"/>
      <c r="AT20" s="5"/>
      <c r="AU20" s="5"/>
      <c r="AV20" s="5"/>
      <c r="AW20" s="5"/>
      <c r="AX20" s="5"/>
      <c r="AY20" s="5"/>
      <c r="AZ20" s="5"/>
      <c r="BA20" s="5"/>
      <c r="BB20" s="5"/>
    </row>
    <row r="21" spans="1:54" x14ac:dyDescent="0.25">
      <c r="A21" s="5">
        <v>16840</v>
      </c>
      <c r="B21" s="5"/>
      <c r="C21" s="5">
        <v>-6.9110782481510466E-2</v>
      </c>
      <c r="D21" s="5">
        <v>-2.3610243707917977E-2</v>
      </c>
      <c r="E21" s="5">
        <v>-1.5930740127719698E-2</v>
      </c>
      <c r="F21" s="5">
        <v>-3.7205877914820572E-2</v>
      </c>
      <c r="G21" s="5">
        <v>-1.0806413378358944E-2</v>
      </c>
      <c r="H21" s="5">
        <v>-3.0126299451348464E-2</v>
      </c>
      <c r="I21" s="5">
        <v>-4.0805535922408161E-2</v>
      </c>
      <c r="J21" s="5">
        <v>-1.9255457426544643E-2</v>
      </c>
      <c r="K21" s="5">
        <v>-1.7929394107960022E-3</v>
      </c>
      <c r="L21" s="5">
        <v>-1.1165240080645043E-2</v>
      </c>
      <c r="M21" s="5">
        <v>-1.6832610181862794E-2</v>
      </c>
      <c r="N21" s="5">
        <v>-2.8242225634834129E-2</v>
      </c>
      <c r="O21" s="5">
        <v>-2.4134593262152477E-3</v>
      </c>
      <c r="P21" s="5">
        <v>-1.3149534293050116E-2</v>
      </c>
      <c r="Q21" s="5">
        <v>-6.391393984136959E-3</v>
      </c>
      <c r="R21" s="5">
        <v>-7.7674229658509907E-3</v>
      </c>
      <c r="S21" s="5">
        <v>-3.7026978316185948E-4</v>
      </c>
      <c r="T21" s="5">
        <v>-4.2586442756622498E-3</v>
      </c>
      <c r="U21" s="5">
        <v>-7.3474822664262699E-4</v>
      </c>
      <c r="V21" s="5">
        <v>-3.9843332095802868E-3</v>
      </c>
      <c r="W21" s="5">
        <v>5.5225115418591755E-3</v>
      </c>
      <c r="X21" s="5">
        <v>-1.1618790707845256E-3</v>
      </c>
      <c r="Y21" s="5">
        <v>-9.2750853945696085E-3</v>
      </c>
      <c r="Z21" s="5">
        <v>-5.7170036159209878E-3</v>
      </c>
      <c r="AA21" s="5">
        <v>1.2496357773382226E-2</v>
      </c>
      <c r="AB21" s="5">
        <v>4.4539078748956504E-2</v>
      </c>
      <c r="AC21" s="5">
        <v>3.8619125295753487E-3</v>
      </c>
      <c r="AD21" s="5">
        <v>1.3041468997191435E-4</v>
      </c>
      <c r="AE21" s="5">
        <v>1.282536204588304E-2</v>
      </c>
      <c r="AF21" s="5">
        <v>3.0482661551392787E-2</v>
      </c>
      <c r="AG21" s="5">
        <v>4.6835818066164924E-3</v>
      </c>
      <c r="AH21" s="5">
        <v>2.2511418283492775E-3</v>
      </c>
      <c r="AI21" s="5">
        <v>1.8413528568517264E-3</v>
      </c>
      <c r="AJ21" s="5">
        <v>6.9161122389188954E-3</v>
      </c>
      <c r="AK21" s="5">
        <v>2.0137588775190835E-3</v>
      </c>
      <c r="AL21" s="5">
        <v>1.0964469062015956E-2</v>
      </c>
      <c r="AM21" s="5">
        <v>3.0604363985184532E-3</v>
      </c>
      <c r="AN21" s="5">
        <v>1.1470871707410578E-3</v>
      </c>
      <c r="AO21" s="5">
        <v>2.4535980634318192E-3</v>
      </c>
      <c r="AP21" s="5">
        <v>2.1540711144467225E-3</v>
      </c>
      <c r="AQ21" s="5">
        <v>1.63800151565678E-4</v>
      </c>
      <c r="AR21" s="5">
        <v>5.268083969814855E-3</v>
      </c>
      <c r="AS21" s="5"/>
      <c r="AT21" s="5"/>
      <c r="AU21" s="5"/>
      <c r="AV21" s="5"/>
      <c r="AW21" s="5"/>
      <c r="AX21" s="5"/>
      <c r="AY21" s="5"/>
      <c r="AZ21" s="5"/>
      <c r="BA21" s="5"/>
      <c r="BB21" s="5"/>
    </row>
    <row r="22" spans="1:54" x14ac:dyDescent="0.25">
      <c r="A22" s="5">
        <v>16830</v>
      </c>
      <c r="B22" s="5"/>
      <c r="C22" s="5">
        <v>-6.8487577944523884E-2</v>
      </c>
      <c r="D22" s="5">
        <v>-2.3617342071185772E-2</v>
      </c>
      <c r="E22" s="5">
        <v>-1.5944000678878079E-2</v>
      </c>
      <c r="F22" s="5">
        <v>-3.725670049149625E-2</v>
      </c>
      <c r="G22" s="5">
        <v>-1.0826961168882435E-2</v>
      </c>
      <c r="H22" s="5">
        <v>-3.0199771004518639E-2</v>
      </c>
      <c r="I22" s="5">
        <v>-4.0927055465296069E-2</v>
      </c>
      <c r="J22" s="5">
        <v>-1.9323220290409969E-2</v>
      </c>
      <c r="K22" s="5">
        <v>-1.8002226927429129E-3</v>
      </c>
      <c r="L22" s="5">
        <v>-1.1216680365120569E-2</v>
      </c>
      <c r="M22" s="5">
        <v>-1.6919367165555289E-2</v>
      </c>
      <c r="N22" s="5">
        <v>-2.8403290369291595E-2</v>
      </c>
      <c r="O22" s="5">
        <v>-2.4285526596421929E-3</v>
      </c>
      <c r="P22" s="5">
        <v>-1.3239038417164109E-2</v>
      </c>
      <c r="Q22" s="5">
        <v>-6.4384439278349099E-3</v>
      </c>
      <c r="R22" s="5">
        <v>-7.8289275433061738E-3</v>
      </c>
      <c r="S22" s="5">
        <v>-3.7340860224487402E-4</v>
      </c>
      <c r="T22" s="5">
        <v>-4.2971338505403594E-3</v>
      </c>
      <c r="U22" s="5">
        <v>-7.4180247743711508E-4</v>
      </c>
      <c r="V22" s="5">
        <v>-4.0248375068795365E-3</v>
      </c>
      <c r="W22" s="5">
        <v>5.5817843719745469E-3</v>
      </c>
      <c r="X22" s="5">
        <v>-1.1750107377050758E-3</v>
      </c>
      <c r="Y22" s="5">
        <v>-9.3852116737692514E-3</v>
      </c>
      <c r="Z22" s="5">
        <v>-5.7881615095045358E-3</v>
      </c>
      <c r="AA22" s="5">
        <v>1.2659087980718889E-2</v>
      </c>
      <c r="AB22" s="5">
        <v>4.5144803879512627E-2</v>
      </c>
      <c r="AC22" s="5">
        <v>3.9166731599936415E-3</v>
      </c>
      <c r="AD22" s="5">
        <v>1.3233982617889866E-4</v>
      </c>
      <c r="AE22" s="5">
        <v>1.3022177857068213E-2</v>
      </c>
      <c r="AF22" s="5">
        <v>3.096831782348624E-2</v>
      </c>
      <c r="AG22" s="5">
        <v>4.760958422728708E-3</v>
      </c>
      <c r="AH22" s="5">
        <v>2.2896626168093736E-3</v>
      </c>
      <c r="AI22" s="5">
        <v>1.8739535791664048E-3</v>
      </c>
      <c r="AJ22" s="5">
        <v>7.0426780361689005E-3</v>
      </c>
      <c r="AK22" s="5">
        <v>2.051814474881306E-3</v>
      </c>
      <c r="AL22" s="5">
        <v>1.117825154958876E-2</v>
      </c>
      <c r="AM22" s="5">
        <v>3.1219512570101553E-3</v>
      </c>
      <c r="AN22" s="5">
        <v>1.170837199108619E-3</v>
      </c>
      <c r="AO22" s="5">
        <v>2.5058881796301878E-3</v>
      </c>
      <c r="AP22" s="5">
        <v>2.2012903797568222E-3</v>
      </c>
      <c r="AQ22" s="5">
        <v>1.6749100493428348E-4</v>
      </c>
      <c r="AR22" s="5">
        <v>5.3900231816414474E-3</v>
      </c>
      <c r="AS22" s="5"/>
      <c r="AT22" s="5"/>
      <c r="AU22" s="5"/>
      <c r="AV22" s="5"/>
      <c r="AW22" s="5"/>
      <c r="AX22" s="5"/>
      <c r="AY22" s="5"/>
      <c r="AZ22" s="5"/>
      <c r="BA22" s="5"/>
      <c r="BB22" s="5"/>
    </row>
    <row r="23" spans="1:54" x14ac:dyDescent="0.25">
      <c r="A23" s="5">
        <v>16820</v>
      </c>
      <c r="B23" s="5"/>
      <c r="C23" s="5">
        <v>-6.7840815607141183E-2</v>
      </c>
      <c r="D23" s="5">
        <v>-2.3621912797606521E-2</v>
      </c>
      <c r="E23" s="5">
        <v>-1.5955568558670395E-2</v>
      </c>
      <c r="F23" s="5">
        <v>-3.7303621090700796E-2</v>
      </c>
      <c r="G23" s="5">
        <v>-1.0846396752631184E-2</v>
      </c>
      <c r="H23" s="5">
        <v>-3.0270218391913861E-2</v>
      </c>
      <c r="I23" s="5">
        <v>-4.1044606468646536E-2</v>
      </c>
      <c r="J23" s="5">
        <v>-1.9389182175568658E-2</v>
      </c>
      <c r="K23" s="5">
        <v>-1.8073460367986319E-3</v>
      </c>
      <c r="L23" s="5">
        <v>-1.1267179766192605E-2</v>
      </c>
      <c r="M23" s="5">
        <v>-1.7004799112456403E-2</v>
      </c>
      <c r="N23" s="5">
        <v>-2.8562306239317981E-2</v>
      </c>
      <c r="O23" s="5">
        <v>-2.4434873190376039E-3</v>
      </c>
      <c r="P23" s="5">
        <v>-1.3327775795095692E-2</v>
      </c>
      <c r="Q23" s="5">
        <v>-6.4851728176329882E-3</v>
      </c>
      <c r="R23" s="5">
        <v>-7.8901097261295221E-3</v>
      </c>
      <c r="S23" s="5">
        <v>-3.7653552672521027E-4</v>
      </c>
      <c r="T23" s="5">
        <v>-4.3355293960237211E-3</v>
      </c>
      <c r="U23" s="5">
        <v>-7.4884837753278876E-4</v>
      </c>
      <c r="V23" s="5">
        <v>-4.065341907192069E-3</v>
      </c>
      <c r="W23" s="5">
        <v>5.6411240320546046E-3</v>
      </c>
      <c r="X23" s="5">
        <v>-1.1881712988773838E-3</v>
      </c>
      <c r="Y23" s="5">
        <v>-9.495693512292798E-3</v>
      </c>
      <c r="Z23" s="5">
        <v>-5.8596195911893951E-3</v>
      </c>
      <c r="AA23" s="5">
        <v>1.2822660385173509E-2</v>
      </c>
      <c r="AB23" s="5">
        <v>4.5754225978523043E-2</v>
      </c>
      <c r="AC23" s="5">
        <v>3.9718174511322625E-3</v>
      </c>
      <c r="AD23" s="5">
        <v>1.3428014558643263E-4</v>
      </c>
      <c r="AE23" s="5">
        <v>1.3220715425714E-2</v>
      </c>
      <c r="AF23" s="5">
        <v>3.1458632590904159E-2</v>
      </c>
      <c r="AG23" s="5">
        <v>4.8391413883199603E-3</v>
      </c>
      <c r="AH23" s="5">
        <v>2.3286162476442306E-3</v>
      </c>
      <c r="AI23" s="5">
        <v>1.9069468189434283E-3</v>
      </c>
      <c r="AJ23" s="5">
        <v>7.1708680633040742E-3</v>
      </c>
      <c r="AK23" s="5">
        <v>2.0903882594045342E-3</v>
      </c>
      <c r="AL23" s="5">
        <v>1.1395110723286438E-2</v>
      </c>
      <c r="AM23" s="5">
        <v>3.184398635169975E-3</v>
      </c>
      <c r="AN23" s="5">
        <v>1.1949653322707709E-3</v>
      </c>
      <c r="AO23" s="5">
        <v>2.5590502426001377E-3</v>
      </c>
      <c r="AP23" s="5">
        <v>2.2493324357209001E-3</v>
      </c>
      <c r="AQ23" s="5">
        <v>1.7124892087938944E-4</v>
      </c>
      <c r="AR23" s="5">
        <v>5.5142683673186184E-3</v>
      </c>
      <c r="AS23" s="5"/>
      <c r="AT23" s="5"/>
      <c r="AU23" s="5"/>
      <c r="AV23" s="5"/>
      <c r="AW23" s="5"/>
      <c r="AX23" s="5"/>
      <c r="AY23" s="5"/>
      <c r="AZ23" s="5"/>
      <c r="BA23" s="5"/>
      <c r="BB23" s="5"/>
    </row>
    <row r="24" spans="1:54" x14ac:dyDescent="0.25">
      <c r="A24" s="5">
        <v>16810</v>
      </c>
      <c r="B24" s="5"/>
      <c r="C24" s="5">
        <v>-6.7170367824378019E-2</v>
      </c>
      <c r="D24" s="5">
        <v>-2.3623949902488221E-2</v>
      </c>
      <c r="E24" s="5">
        <v>-1.5965437021638645E-2</v>
      </c>
      <c r="F24" s="5">
        <v>-3.7346617690653103E-2</v>
      </c>
      <c r="G24" s="5">
        <v>-1.0864711938996231E-2</v>
      </c>
      <c r="H24" s="5">
        <v>-3.0337613878740344E-2</v>
      </c>
      <c r="I24" s="5">
        <v>-4.1158144905450736E-2</v>
      </c>
      <c r="J24" s="5">
        <v>-1.9453319360605022E-2</v>
      </c>
      <c r="K24" s="5">
        <v>-1.8143069712966129E-3</v>
      </c>
      <c r="L24" s="5">
        <v>-1.1316721337494394E-2</v>
      </c>
      <c r="M24" s="5">
        <v>-1.708887827329305E-2</v>
      </c>
      <c r="N24" s="5">
        <v>-2.8719223262836564E-2</v>
      </c>
      <c r="O24" s="5">
        <v>-2.4582587662789692E-3</v>
      </c>
      <c r="P24" s="5">
        <v>-1.3415720402063527E-2</v>
      </c>
      <c r="Q24" s="5">
        <v>-6.5315674551866655E-3</v>
      </c>
      <c r="R24" s="5">
        <v>-7.9509529169189373E-3</v>
      </c>
      <c r="S24" s="5">
        <v>-3.7964974449861686E-4</v>
      </c>
      <c r="T24" s="5">
        <v>-4.373821401552477E-3</v>
      </c>
      <c r="U24" s="5">
        <v>-7.558842697596163E-4</v>
      </c>
      <c r="V24" s="5">
        <v>-4.1058374116221515E-3</v>
      </c>
      <c r="W24" s="5">
        <v>5.700518144115106E-3</v>
      </c>
      <c r="X24" s="5">
        <v>-1.2013581952701831E-3</v>
      </c>
      <c r="Y24" s="5">
        <v>-9.6065110559860802E-3</v>
      </c>
      <c r="Z24" s="5">
        <v>-5.931366116681859E-3</v>
      </c>
      <c r="AA24" s="5">
        <v>1.2987050717128398E-2</v>
      </c>
      <c r="AB24" s="5">
        <v>4.6367264753953058E-2</v>
      </c>
      <c r="AC24" s="5">
        <v>4.0273390903287024E-3</v>
      </c>
      <c r="AD24" s="5">
        <v>1.3623546088998111E-4</v>
      </c>
      <c r="AE24" s="5">
        <v>1.3420959283354569E-2</v>
      </c>
      <c r="AF24" s="5">
        <v>3.195357712018828E-2</v>
      </c>
      <c r="AG24" s="5">
        <v>4.9181276861120539E-3</v>
      </c>
      <c r="AH24" s="5">
        <v>2.3680020246196003E-3</v>
      </c>
      <c r="AI24" s="5">
        <v>1.9403326938027183E-3</v>
      </c>
      <c r="AJ24" s="5">
        <v>7.3006856189172407E-3</v>
      </c>
      <c r="AK24" s="5">
        <v>2.1294821072046469E-3</v>
      </c>
      <c r="AL24" s="5">
        <v>1.1615062259661493E-2</v>
      </c>
      <c r="AM24" s="5">
        <v>3.2477845714758299E-3</v>
      </c>
      <c r="AN24" s="5">
        <v>1.2194745107190898E-3</v>
      </c>
      <c r="AO24" s="5">
        <v>2.6130921105554194E-3</v>
      </c>
      <c r="AP24" s="5">
        <v>2.2982056678336376E-3</v>
      </c>
      <c r="AQ24" s="5">
        <v>1.7507465874274221E-4</v>
      </c>
      <c r="AR24" s="5">
        <v>5.6408481509533934E-3</v>
      </c>
      <c r="AS24" s="5"/>
      <c r="AT24" s="5"/>
      <c r="AU24" s="5"/>
      <c r="AV24" s="5"/>
      <c r="AW24" s="5"/>
      <c r="AX24" s="5"/>
      <c r="AY24" s="5"/>
      <c r="AZ24" s="5"/>
      <c r="BA24" s="5"/>
      <c r="BB24" s="5"/>
    </row>
    <row r="25" spans="1:54" x14ac:dyDescent="0.25">
      <c r="A25" s="5">
        <v>16800</v>
      </c>
      <c r="B25" s="5"/>
      <c r="C25" s="5">
        <v>-6.6476113976465773E-2</v>
      </c>
      <c r="D25" s="5">
        <v>-2.3623448203974988E-2</v>
      </c>
      <c r="E25" s="5">
        <v>-1.5973599850477187E-2</v>
      </c>
      <c r="F25" s="5">
        <v>-3.7385669457888751E-2</v>
      </c>
      <c r="G25" s="5">
        <v>-1.0881898865492526E-2</v>
      </c>
      <c r="H25" s="5">
        <v>-3.0401930586756276E-2</v>
      </c>
      <c r="I25" s="5">
        <v>-4.1267627815771736E-2</v>
      </c>
      <c r="J25" s="5">
        <v>-1.9515608577126885E-2</v>
      </c>
      <c r="K25" s="5">
        <v>-1.8211030614575714E-3</v>
      </c>
      <c r="L25" s="5">
        <v>-1.1365288325856262E-2</v>
      </c>
      <c r="M25" s="5">
        <v>-1.717157712994398E-2</v>
      </c>
      <c r="N25" s="5">
        <v>-2.8873991736772443E-2</v>
      </c>
      <c r="O25" s="5">
        <v>-2.4728624771549338E-3</v>
      </c>
      <c r="P25" s="5">
        <v>-1.3502846231846508E-2</v>
      </c>
      <c r="Q25" s="5">
        <v>-6.5776146220053342E-3</v>
      </c>
      <c r="R25" s="5">
        <v>-8.0114404569315151E-3</v>
      </c>
      <c r="S25" s="5">
        <v>-3.8275043872456265E-4</v>
      </c>
      <c r="T25" s="5">
        <v>-4.4120002807660477E-3</v>
      </c>
      <c r="U25" s="5">
        <v>-7.6290848013510243E-4</v>
      </c>
      <c r="V25" s="5">
        <v>-4.1463149097229783E-3</v>
      </c>
      <c r="W25" s="5">
        <v>5.7599541473749814E-3</v>
      </c>
      <c r="X25" s="5">
        <v>-1.2145688235362137E-3</v>
      </c>
      <c r="Y25" s="5">
        <v>-9.7176440512276308E-3</v>
      </c>
      <c r="Z25" s="5">
        <v>-6.0033890682687696E-3</v>
      </c>
      <c r="AA25" s="5">
        <v>1.3152234052757677E-2</v>
      </c>
      <c r="AB25" s="5">
        <v>4.6983837393595809E-2</v>
      </c>
      <c r="AC25" s="5">
        <v>4.083231531460489E-3</v>
      </c>
      <c r="AD25" s="5">
        <v>1.382055764534862E-4</v>
      </c>
      <c r="AE25" s="5">
        <v>1.362289310471972E-2</v>
      </c>
      <c r="AF25" s="5">
        <v>3.2453120570545599E-2</v>
      </c>
      <c r="AG25" s="5">
        <v>4.9979139673267444E-3</v>
      </c>
      <c r="AH25" s="5">
        <v>2.4078190901948224E-3</v>
      </c>
      <c r="AI25" s="5">
        <v>1.9741111894037242E-3</v>
      </c>
      <c r="AJ25" s="5">
        <v>7.4321335125830295E-3</v>
      </c>
      <c r="AK25" s="5">
        <v>2.1690977561016908E-3</v>
      </c>
      <c r="AL25" s="5">
        <v>1.1838121117548677E-2</v>
      </c>
      <c r="AM25" s="5">
        <v>3.3121149179060521E-3</v>
      </c>
      <c r="AN25" s="5">
        <v>1.2443676118627288E-3</v>
      </c>
      <c r="AO25" s="5">
        <v>2.6680215251796164E-3</v>
      </c>
      <c r="AP25" s="5">
        <v>2.3479183790807369E-3</v>
      </c>
      <c r="AQ25" s="5">
        <v>1.7896897339719976E-4</v>
      </c>
      <c r="AR25" s="5">
        <v>5.7697910814139813E-3</v>
      </c>
      <c r="AS25" s="5"/>
      <c r="AT25" s="5"/>
      <c r="AU25" s="5"/>
      <c r="AV25" s="5"/>
      <c r="AW25" s="5"/>
      <c r="AX25" s="5"/>
      <c r="AY25" s="5"/>
      <c r="AZ25" s="5"/>
      <c r="BA25" s="5"/>
      <c r="BB25" s="5"/>
    </row>
    <row r="26" spans="1:54" x14ac:dyDescent="0.25">
      <c r="A26" s="5">
        <v>16790</v>
      </c>
      <c r="B26" s="5"/>
      <c r="C26" s="5">
        <v>-6.5757940618028837E-2</v>
      </c>
      <c r="D26" s="5">
        <v>-2.3620403328227006E-2</v>
      </c>
      <c r="E26" s="5">
        <v>-1.5980051360941643E-2</v>
      </c>
      <c r="F26" s="5">
        <v>-3.7420756761922566E-2</v>
      </c>
      <c r="G26" s="5">
        <v>-1.089795000290561E-2</v>
      </c>
      <c r="H26" s="5">
        <v>-3.0463142510951596E-2</v>
      </c>
      <c r="I26" s="5">
        <v>-4.1373013332260629E-2</v>
      </c>
      <c r="J26" s="5">
        <v>-1.9576027023056216E-2</v>
      </c>
      <c r="K26" s="5">
        <v>-1.8277319107296828E-3</v>
      </c>
      <c r="L26" s="5">
        <v>-1.1412864180195006E-2</v>
      </c>
      <c r="M26" s="5">
        <v>-1.7252868409500775E-2</v>
      </c>
      <c r="N26" s="5">
        <v>-2.9026562261458499E-2</v>
      </c>
      <c r="O26" s="5">
        <v>-2.4872939434936931E-3</v>
      </c>
      <c r="P26" s="5">
        <v>-1.3589127308456905E-2</v>
      </c>
      <c r="Q26" s="5">
        <v>-6.6233010850827974E-3</v>
      </c>
      <c r="R26" s="5">
        <v>-8.0715556327714075E-3</v>
      </c>
      <c r="S26" s="5">
        <v>-3.8583678813258212E-4</v>
      </c>
      <c r="T26" s="5">
        <v>-4.4500563748231187E-3</v>
      </c>
      <c r="U26" s="5">
        <v>-7.6991931839134886E-4</v>
      </c>
      <c r="V26" s="5">
        <v>-4.186765182048126E-3</v>
      </c>
      <c r="W26" s="5">
        <v>5.8194193012861724E-3</v>
      </c>
      <c r="X26" s="5">
        <v>-1.2278005365260012E-3</v>
      </c>
      <c r="Y26" s="5">
        <v>-9.8290718479070935E-3</v>
      </c>
      <c r="Z26" s="5">
        <v>-6.0756761558801581E-3</v>
      </c>
      <c r="AA26" s="5">
        <v>1.3318184814490147E-2</v>
      </c>
      <c r="AB26" s="5">
        <v>4.7603858559512553E-2</v>
      </c>
      <c r="AC26" s="5">
        <v>4.1394879937917736E-3</v>
      </c>
      <c r="AD26" s="5">
        <v>1.4019028824631275E-4</v>
      </c>
      <c r="AE26" s="5">
        <v>1.3826499699043305E-2</v>
      </c>
      <c r="AF26" s="5">
        <v>3.2957229967027657E-2</v>
      </c>
      <c r="AG26" s="5">
        <v>5.0784965465900909E-3</v>
      </c>
      <c r="AH26" s="5">
        <v>2.4480664225966179E-3</v>
      </c>
      <c r="AI26" s="5">
        <v>2.008282156659102E-3</v>
      </c>
      <c r="AJ26" s="5">
        <v>7.5652140529283542E-3</v>
      </c>
      <c r="AK26" s="5">
        <v>2.209236801729401E-3</v>
      </c>
      <c r="AL26" s="5">
        <v>1.2064301514702575E-2</v>
      </c>
      <c r="AM26" s="5">
        <v>3.3773953328471141E-3</v>
      </c>
      <c r="AN26" s="5">
        <v>1.2696474471748638E-3</v>
      </c>
      <c r="AO26" s="5">
        <v>2.7238461051569945E-3</v>
      </c>
      <c r="AP26" s="5">
        <v>2.3984787839955958E-3</v>
      </c>
      <c r="AQ26" s="5">
        <v>1.8293261478000557E-4</v>
      </c>
      <c r="AR26" s="5">
        <v>5.9011256170461478E-3</v>
      </c>
      <c r="AS26" s="5"/>
      <c r="AT26" s="5"/>
      <c r="AU26" s="5"/>
      <c r="AV26" s="5"/>
      <c r="AW26" s="5"/>
      <c r="AX26" s="5"/>
      <c r="AY26" s="5"/>
      <c r="AZ26" s="5"/>
      <c r="BA26" s="5"/>
      <c r="BB26" s="5"/>
    </row>
    <row r="27" spans="1:54" x14ac:dyDescent="0.25">
      <c r="A27" s="5">
        <v>16780</v>
      </c>
      <c r="B27" s="5"/>
      <c r="C27" s="5">
        <v>-6.5015741625459506E-2</v>
      </c>
      <c r="D27" s="5">
        <v>-2.3614811714186203E-2</v>
      </c>
      <c r="E27" s="5">
        <v>-1.5984786406493361E-2</v>
      </c>
      <c r="F27" s="5">
        <v>-3.7451861189339165E-2</v>
      </c>
      <c r="G27" s="5">
        <v>-1.091285816028833E-2</v>
      </c>
      <c r="H27" s="5">
        <v>-3.0521224535862489E-2</v>
      </c>
      <c r="I27" s="5">
        <v>-4.147426070525926E-2</v>
      </c>
      <c r="J27" s="5">
        <v>-1.9634552375767781E-2</v>
      </c>
      <c r="K27" s="5">
        <v>-1.8341911621189608E-3</v>
      </c>
      <c r="L27" s="5">
        <v>-1.1459432560370719E-2</v>
      </c>
      <c r="M27" s="5">
        <v>-1.7332725098325882E-2</v>
      </c>
      <c r="N27" s="5">
        <v>-2.9176885765117667E-2</v>
      </c>
      <c r="O27" s="5">
        <v>-2.5015486753048751E-3</v>
      </c>
      <c r="P27" s="5">
        <v>-1.3674537697925312E-2</v>
      </c>
      <c r="Q27" s="5">
        <v>-6.6686136026011993E-3</v>
      </c>
      <c r="R27" s="5">
        <v>-8.1312816831894535E-3</v>
      </c>
      <c r="S27" s="5">
        <v>-3.8890796733499582E-4</v>
      </c>
      <c r="T27" s="5">
        <v>-4.4879799558061682E-3</v>
      </c>
      <c r="U27" s="5">
        <v>-7.7691507851851156E-4</v>
      </c>
      <c r="V27" s="5">
        <v>-4.2271789028009172E-3</v>
      </c>
      <c r="W27" s="5">
        <v>5.8789006887098125E-3</v>
      </c>
      <c r="X27" s="5">
        <v>-1.2410506438341479E-3</v>
      </c>
      <c r="Y27" s="5">
        <v>-9.9407734026748674E-3</v>
      </c>
      <c r="Z27" s="5">
        <v>-6.1482148183234766E-3</v>
      </c>
      <c r="AA27" s="5">
        <v>1.3484876771848361E-2</v>
      </c>
      <c r="AB27" s="5">
        <v>4.8227240383801009E-2</v>
      </c>
      <c r="AC27" s="5">
        <v>4.1961014609312782E-3</v>
      </c>
      <c r="AD27" s="5">
        <v>1.4218938378376492E-4</v>
      </c>
      <c r="AE27" s="5">
        <v>1.4031761001692141E-2</v>
      </c>
      <c r="AF27" s="5">
        <v>3.3465870174382503E-2</v>
      </c>
      <c r="AG27" s="5">
        <v>5.1598713969225243E-3</v>
      </c>
      <c r="AH27" s="5">
        <v>2.4887428329238648E-3</v>
      </c>
      <c r="AI27" s="5">
        <v>2.0428453089643469E-3</v>
      </c>
      <c r="AJ27" s="5">
        <v>7.699929035720786E-3</v>
      </c>
      <c r="AK27" s="5">
        <v>2.2499006936362131E-3</v>
      </c>
      <c r="AL27" s="5">
        <v>1.2293616904305154E-2</v>
      </c>
      <c r="AM27" s="5">
        <v>3.4436312739394926E-3</v>
      </c>
      <c r="AN27" s="5">
        <v>1.2953167593057432E-3</v>
      </c>
      <c r="AO27" s="5">
        <v>2.780573339608395E-3</v>
      </c>
      <c r="AP27" s="5">
        <v>2.4498950026112199E-3</v>
      </c>
      <c r="AQ27" s="5">
        <v>1.8696632741637976E-4</v>
      </c>
      <c r="AR27" s="5">
        <v>6.0348801100217897E-3</v>
      </c>
      <c r="AS27" s="5"/>
      <c r="AT27" s="5"/>
      <c r="AU27" s="5"/>
      <c r="AV27" s="5"/>
      <c r="AW27" s="5"/>
      <c r="AX27" s="5"/>
      <c r="AY27" s="5"/>
      <c r="AZ27" s="5"/>
      <c r="BA27" s="5"/>
      <c r="BB27" s="5"/>
    </row>
    <row r="28" spans="1:54" x14ac:dyDescent="0.25">
      <c r="A28" s="5">
        <v>16770</v>
      </c>
      <c r="B28" s="5"/>
      <c r="C28" s="5">
        <v>-6.4249418342365888E-2</v>
      </c>
      <c r="D28" s="5">
        <v>-2.3606670617922262E-2</v>
      </c>
      <c r="E28" s="5">
        <v>-1.5987800382674791E-2</v>
      </c>
      <c r="F28" s="5">
        <v>-3.7478965557298613E-2</v>
      </c>
      <c r="G28" s="5">
        <v>-1.0926616489803287E-2</v>
      </c>
      <c r="H28" s="5">
        <v>-3.057615245150731E-2</v>
      </c>
      <c r="I28" s="5">
        <v>-4.1571330327470027E-2</v>
      </c>
      <c r="J28" s="5">
        <v>-1.969116280506527E-2</v>
      </c>
      <c r="K28" s="5">
        <v>-1.8404784995088024E-3</v>
      </c>
      <c r="L28" s="5">
        <v>-1.1504977346005116E-2</v>
      </c>
      <c r="M28" s="5">
        <v>-1.7411120456098557E-2</v>
      </c>
      <c r="N28" s="5">
        <v>-2.9324913528404724E-2</v>
      </c>
      <c r="O28" s="5">
        <v>-2.5156222029336706E-3</v>
      </c>
      <c r="P28" s="5">
        <v>-1.3759051520191976E-2</v>
      </c>
      <c r="Q28" s="5">
        <v>-6.7135389297055563E-3</v>
      </c>
      <c r="R28" s="5">
        <v>-8.1906018059915413E-3</v>
      </c>
      <c r="S28" s="5">
        <v>-3.9196314714587583E-4</v>
      </c>
      <c r="T28" s="5">
        <v>-4.5257612302095351E-3</v>
      </c>
      <c r="U28" s="5">
        <v>-7.8389403932454063E-4</v>
      </c>
      <c r="V28" s="5">
        <v>-4.2675466425811147E-3</v>
      </c>
      <c r="W28" s="5">
        <v>5.9383852192386125E-3</v>
      </c>
      <c r="X28" s="5">
        <v>-1.2543164123784618E-3</v>
      </c>
      <c r="Y28" s="5">
        <v>-1.0052727282465191E-2</v>
      </c>
      <c r="Z28" s="5">
        <v>-6.2209922246908422E-3</v>
      </c>
      <c r="AA28" s="5">
        <v>1.3652283042671598E-2</v>
      </c>
      <c r="AB28" s="5">
        <v>4.8853892465721402E-2</v>
      </c>
      <c r="AC28" s="5">
        <v>4.2530646799047115E-3</v>
      </c>
      <c r="AD28" s="5">
        <v>1.4420264207126591E-4</v>
      </c>
      <c r="AE28" s="5">
        <v>1.4238658066128859E-2</v>
      </c>
      <c r="AF28" s="5">
        <v>3.3979003871611166E-2</v>
      </c>
      <c r="AG28" s="5">
        <v>5.2420341448203697E-3</v>
      </c>
      <c r="AH28" s="5">
        <v>2.5298469622863718E-3</v>
      </c>
      <c r="AI28" s="5">
        <v>2.0778002194453216E-3</v>
      </c>
      <c r="AJ28" s="5">
        <v>7.8362797319826843E-3</v>
      </c>
      <c r="AK28" s="5">
        <v>2.2910907313800763E-3</v>
      </c>
      <c r="AL28" s="5">
        <v>1.2526079951356428E-2</v>
      </c>
      <c r="AM28" s="5">
        <v>3.5108279908655179E-3</v>
      </c>
      <c r="AN28" s="5">
        <v>1.3213782191635987E-3</v>
      </c>
      <c r="AO28" s="5">
        <v>2.838210581434593E-3</v>
      </c>
      <c r="AP28" s="5">
        <v>2.502175054308517E-3</v>
      </c>
      <c r="AQ28" s="5">
        <v>1.9107084993349416E-4</v>
      </c>
      <c r="AR28" s="5">
        <v>6.1710827903207581E-3</v>
      </c>
      <c r="AS28" s="5"/>
      <c r="AT28" s="5"/>
      <c r="AU28" s="5"/>
      <c r="AV28" s="5"/>
      <c r="AW28" s="5"/>
      <c r="AX28" s="5"/>
      <c r="AY28" s="5"/>
      <c r="AZ28" s="5"/>
      <c r="BA28" s="5"/>
      <c r="BB28" s="5"/>
    </row>
    <row r="29" spans="1:54" x14ac:dyDescent="0.25">
      <c r="A29" s="5">
        <v>16760</v>
      </c>
      <c r="B29" s="5"/>
      <c r="C29" s="5">
        <v>-6.3458879722979561E-2</v>
      </c>
      <c r="D29" s="5">
        <v>-2.359597811655401E-2</v>
      </c>
      <c r="E29" s="5">
        <v>-1.5989089231211409E-2</v>
      </c>
      <c r="F29" s="5">
        <v>-3.7502053926444581E-2</v>
      </c>
      <c r="G29" s="5">
        <v>-1.0939218491406747E-2</v>
      </c>
      <c r="H29" s="5">
        <v>-3.0627902968930542E-2</v>
      </c>
      <c r="I29" s="5">
        <v>-4.1664183758172976E-2</v>
      </c>
      <c r="J29" s="5">
        <v>-1.9745836985985584E-2</v>
      </c>
      <c r="K29" s="5">
        <v>-1.8465916489677481E-3</v>
      </c>
      <c r="L29" s="5">
        <v>-1.154948264525511E-2</v>
      </c>
      <c r="M29" s="5">
        <v>-1.748802802983896E-2</v>
      </c>
      <c r="N29" s="5">
        <v>-2.947059720899255E-2</v>
      </c>
      <c r="O29" s="5">
        <v>-2.5295100792258373E-3</v>
      </c>
      <c r="P29" s="5">
        <v>-1.3842642961096756E-2</v>
      </c>
      <c r="Q29" s="5">
        <v>-6.7580638243457686E-3</v>
      </c>
      <c r="R29" s="5">
        <v>-8.2494991650523975E-3</v>
      </c>
      <c r="S29" s="5">
        <v>-3.9500149490611438E-4</v>
      </c>
      <c r="T29" s="5">
        <v>-4.5633903425096652E-3</v>
      </c>
      <c r="U29" s="5">
        <v>-7.9085446501104553E-4</v>
      </c>
      <c r="V29" s="5">
        <v>-4.30785887122896E-3</v>
      </c>
      <c r="W29" s="5">
        <v>5.9978596326657699E-3</v>
      </c>
      <c r="X29" s="5">
        <v>-1.2675950670119041E-3</v>
      </c>
      <c r="Y29" s="5">
        <v>-1.0164911668294982E-2</v>
      </c>
      <c r="Z29" s="5">
        <v>-6.2939952759421044E-3</v>
      </c>
      <c r="AA29" s="5">
        <v>1.3820376094727799E-2</v>
      </c>
      <c r="AB29" s="5">
        <v>4.9483721870203536E-2</v>
      </c>
      <c r="AC29" s="5">
        <v>4.3103701603446221E-3</v>
      </c>
      <c r="AD29" s="5">
        <v>1.4622983355233203E-4</v>
      </c>
      <c r="AE29" s="5">
        <v>1.4447171056220154E-2</v>
      </c>
      <c r="AF29" s="5">
        <v>3.4496591527261158E-2</v>
      </c>
      <c r="AG29" s="5">
        <v>5.3249800654336463E-3</v>
      </c>
      <c r="AH29" s="5">
        <v>2.5713772789802032E-3</v>
      </c>
      <c r="AI29" s="5">
        <v>2.1131463182263452E-3</v>
      </c>
      <c r="AJ29" s="5">
        <v>7.9742668761402548E-3</v>
      </c>
      <c r="AK29" s="5">
        <v>2.3328080606196538E-3</v>
      </c>
      <c r="AL29" s="5">
        <v>1.2761702508961633E-2</v>
      </c>
      <c r="AM29" s="5">
        <v>3.5789905180825124E-3</v>
      </c>
      <c r="AN29" s="5">
        <v>1.3478344229644419E-3</v>
      </c>
      <c r="AO29" s="5">
        <v>2.8967650405691361E-3</v>
      </c>
      <c r="AP29" s="5">
        <v>2.5553268515627987E-3</v>
      </c>
      <c r="AQ29" s="5">
        <v>1.9524691456490262E-4</v>
      </c>
      <c r="AR29" s="5">
        <v>6.3097617493458463E-3</v>
      </c>
      <c r="AS29" s="5"/>
      <c r="AT29" s="5"/>
      <c r="AU29" s="5"/>
      <c r="AV29" s="5"/>
      <c r="AW29" s="5"/>
      <c r="AX29" s="5"/>
      <c r="AY29" s="5"/>
      <c r="AZ29" s="5"/>
      <c r="BA29" s="5"/>
      <c r="BB29" s="5"/>
    </row>
    <row r="30" spans="1:54" x14ac:dyDescent="0.25">
      <c r="A30" s="5">
        <v>16750</v>
      </c>
      <c r="B30" s="5"/>
      <c r="C30" s="5">
        <v>-6.2644042473399095E-2</v>
      </c>
      <c r="D30" s="5">
        <v>-2.3582733111741395E-2</v>
      </c>
      <c r="E30" s="5">
        <v>-1.5988649443835927E-2</v>
      </c>
      <c r="F30" s="5">
        <v>-3.7521111613202963E-2</v>
      </c>
      <c r="G30" s="5">
        <v>-1.0950658017369908E-2</v>
      </c>
      <c r="H30" s="5">
        <v>-3.0676453735341763E-2</v>
      </c>
      <c r="I30" s="5">
        <v>-4.1752783746970709E-2</v>
      </c>
      <c r="J30" s="5">
        <v>-1.9798554111420841E-2</v>
      </c>
      <c r="K30" s="5">
        <v>-1.8525283800445206E-3</v>
      </c>
      <c r="L30" s="5">
        <v>-1.1592932803535376E-2</v>
      </c>
      <c r="M30" s="5">
        <v>-1.756342166790139E-2</v>
      </c>
      <c r="N30" s="5">
        <v>-2.9613888866187488E-2</v>
      </c>
      <c r="O30" s="5">
        <v>-2.5432078817023713E-3</v>
      </c>
      <c r="P30" s="5">
        <v>-1.3925286284461958E-2</v>
      </c>
      <c r="Q30" s="5">
        <v>-6.8021750531832873E-3</v>
      </c>
      <c r="R30" s="5">
        <v>-8.3079568974315683E-3</v>
      </c>
      <c r="S30" s="5">
        <v>-3.9802217481448411E-4</v>
      </c>
      <c r="T30" s="5">
        <v>-4.6008573788165292E-3</v>
      </c>
      <c r="U30" s="5">
        <v>-7.9779460576517251E-4</v>
      </c>
      <c r="V30" s="5">
        <v>-4.3481059607656898E-3</v>
      </c>
      <c r="W30" s="5">
        <v>6.0573105026001748E-3</v>
      </c>
      <c r="X30" s="5">
        <v>-1.2808837911676379E-3</v>
      </c>
      <c r="Y30" s="5">
        <v>-1.0277304359340388E-2</v>
      </c>
      <c r="Z30" s="5">
        <v>-6.3672106066649924E-3</v>
      </c>
      <c r="AA30" s="5">
        <v>1.3989127747720745E-2</v>
      </c>
      <c r="AB30" s="5">
        <v>5.0116633127766444E-2</v>
      </c>
      <c r="AC30" s="5">
        <v>4.3680101738000476E-3</v>
      </c>
      <c r="AD30" s="5">
        <v>1.4827072006043032E-4</v>
      </c>
      <c r="AE30" s="5">
        <v>1.4657279238903902E-2</v>
      </c>
      <c r="AF30" s="5">
        <v>3.5018591375489301E-2</v>
      </c>
      <c r="AG30" s="5">
        <v>5.4087040778459418E-3</v>
      </c>
      <c r="AH30" s="5">
        <v>2.6133320757022473E-3</v>
      </c>
      <c r="AI30" s="5">
        <v>2.1488828897208182E-3</v>
      </c>
      <c r="AJ30" s="5">
        <v>8.1138906542170385E-3</v>
      </c>
      <c r="AK30" s="5">
        <v>2.375053669204639E-3</v>
      </c>
      <c r="AL30" s="5">
        <v>1.3000495594528854E-2</v>
      </c>
      <c r="AM30" s="5">
        <v>3.6481236675047226E-3</v>
      </c>
      <c r="AN30" s="5">
        <v>1.3746878892521579E-3</v>
      </c>
      <c r="AO30" s="5">
        <v>2.9562437771428153E-3</v>
      </c>
      <c r="AP30" s="5">
        <v>2.6093581935898577E-3</v>
      </c>
      <c r="AQ30" s="5">
        <v>1.9949524664551339E-4</v>
      </c>
      <c r="AR30" s="5">
        <v>6.45094492317264E-3</v>
      </c>
      <c r="AS30" s="5"/>
      <c r="AT30" s="5"/>
      <c r="AU30" s="5"/>
      <c r="AV30" s="5"/>
      <c r="AW30" s="5"/>
      <c r="AX30" s="5"/>
      <c r="AY30" s="5"/>
      <c r="AZ30" s="5"/>
      <c r="BA30" s="5"/>
      <c r="BB30" s="5"/>
    </row>
    <row r="31" spans="1:54" x14ac:dyDescent="0.25">
      <c r="A31" s="5">
        <v>16740</v>
      </c>
      <c r="B31" s="5"/>
      <c r="C31" s="5">
        <v>-6.18048311905516E-2</v>
      </c>
      <c r="D31" s="5">
        <v>-2.3566935332743639E-2</v>
      </c>
      <c r="E31" s="5">
        <v>-1.5986478065830749E-2</v>
      </c>
      <c r="F31" s="5">
        <v>-3.753612520145895E-2</v>
      </c>
      <c r="G31" s="5">
        <v>-1.0960929276633464E-2</v>
      </c>
      <c r="H31" s="5">
        <v>-3.0721783348836823E-2</v>
      </c>
      <c r="I31" s="5">
        <v>-4.18370942570419E-2</v>
      </c>
      <c r="J31" s="5">
        <v>-1.9849293904548544E-2</v>
      </c>
      <c r="K31" s="5">
        <v>-1.8582865070493142E-3</v>
      </c>
      <c r="L31" s="5">
        <v>-1.1635312412183624E-2</v>
      </c>
      <c r="M31" s="5">
        <v>-1.7637275533926675E-2</v>
      </c>
      <c r="N31" s="5">
        <v>-2.9754740985556433E-2</v>
      </c>
      <c r="O31" s="5">
        <v>-2.5567112147424132E-3</v>
      </c>
      <c r="P31" s="5">
        <v>-1.4006955844260005E-2</v>
      </c>
      <c r="Q31" s="5">
        <v>-6.8458593975590214E-3</v>
      </c>
      <c r="R31" s="5">
        <v>-8.3659581205880497E-3</v>
      </c>
      <c r="S31" s="5">
        <v>-4.0102434826452625E-4</v>
      </c>
      <c r="T31" s="5">
        <v>-4.6381523706047062E-3</v>
      </c>
      <c r="U31" s="5">
        <v>-8.0471269836727716E-4</v>
      </c>
      <c r="V31" s="5">
        <v>-4.3882781884304403E-3</v>
      </c>
      <c r="W31" s="5">
        <v>6.1167242402280298E-3</v>
      </c>
      <c r="X31" s="5">
        <v>-1.2941797275371242E-3</v>
      </c>
      <c r="Y31" s="5">
        <v>-1.0389882777293104E-2</v>
      </c>
      <c r="Z31" s="5">
        <v>-6.4406245870149469E-3</v>
      </c>
      <c r="AA31" s="5">
        <v>1.415850917569853E-2</v>
      </c>
      <c r="AB31" s="5">
        <v>5.0752528235873284E-2</v>
      </c>
      <c r="AC31" s="5">
        <v>4.4259767531692855E-3</v>
      </c>
      <c r="AD31" s="5">
        <v>1.5032505477485084E-4</v>
      </c>
      <c r="AE31" s="5">
        <v>1.4868960977225931E-2</v>
      </c>
      <c r="AF31" s="5">
        <v>3.5544959392926082E-2</v>
      </c>
      <c r="AG31" s="5">
        <v>5.4932007404615074E-3</v>
      </c>
      <c r="AH31" s="5">
        <v>2.655709466807005E-3</v>
      </c>
      <c r="AI31" s="5">
        <v>2.1850090699471426E-3</v>
      </c>
      <c r="AJ31" s="5">
        <v>8.2551506920798805E-3</v>
      </c>
      <c r="AK31" s="5">
        <v>2.4178283832676428E-3</v>
      </c>
      <c r="AL31" s="5">
        <v>1.3242469365891518E-2</v>
      </c>
      <c r="AM31" s="5">
        <v>3.7182320211383837E-3</v>
      </c>
      <c r="AN31" s="5">
        <v>1.4019410558901223E-3</v>
      </c>
      <c r="AO31" s="5">
        <v>3.0166536945625657E-3</v>
      </c>
      <c r="AP31" s="5">
        <v>2.6642767598934699E-3</v>
      </c>
      <c r="AQ31" s="5">
        <v>2.0381656409719558E-4</v>
      </c>
      <c r="AR31" s="5">
        <v>6.5946600754360329E-3</v>
      </c>
      <c r="AS31" s="5"/>
      <c r="AT31" s="5"/>
      <c r="AU31" s="5"/>
      <c r="AV31" s="5"/>
      <c r="AW31" s="5"/>
      <c r="AX31" s="5"/>
      <c r="AY31" s="5"/>
      <c r="AZ31" s="5"/>
      <c r="BA31" s="5"/>
      <c r="BB31" s="5"/>
    </row>
    <row r="32" spans="1:54" x14ac:dyDescent="0.25">
      <c r="A32" s="5">
        <v>16730</v>
      </c>
      <c r="B32" s="5"/>
      <c r="C32" s="5">
        <v>-6.0941178498752781E-2</v>
      </c>
      <c r="D32" s="5">
        <v>-2.354858533903938E-2</v>
      </c>
      <c r="E32" s="5">
        <v>-1.598257269928478E-2</v>
      </c>
      <c r="F32" s="5">
        <v>-3.7547082553601493E-2</v>
      </c>
      <c r="G32" s="5">
        <v>-1.0970026838991486E-2</v>
      </c>
      <c r="H32" s="5">
        <v>-3.0763871372688399E-2</v>
      </c>
      <c r="I32" s="5">
        <v>-4.1917080487884069E-2</v>
      </c>
      <c r="J32" s="5">
        <v>-1.989803663106025E-2</v>
      </c>
      <c r="K32" s="5">
        <v>-1.8638638903204063E-3</v>
      </c>
      <c r="L32" s="5">
        <v>-1.1676606317062464E-2</v>
      </c>
      <c r="M32" s="5">
        <v>-1.7709564120744224E-2</v>
      </c>
      <c r="N32" s="5">
        <v>-2.9893106503550964E-2</v>
      </c>
      <c r="O32" s="5">
        <v>-2.5700157117730655E-3</v>
      </c>
      <c r="P32" s="5">
        <v>-1.40876260968598E-2</v>
      </c>
      <c r="Q32" s="5">
        <v>-6.8891036595193546E-3</v>
      </c>
      <c r="R32" s="5">
        <v>-8.4234859396900234E-3</v>
      </c>
      <c r="S32" s="5">
        <v>-4.0400717418713223E-4</v>
      </c>
      <c r="T32" s="5">
        <v>-4.675265298522845E-3</v>
      </c>
      <c r="U32" s="5">
        <v>-8.1160696681424551E-4</v>
      </c>
      <c r="V32" s="5">
        <v>-4.4283657398124588E-3</v>
      </c>
      <c r="W32" s="5">
        <v>6.1760870982202421E-3</v>
      </c>
      <c r="X32" s="5">
        <v>-1.3074799787814535E-3</v>
      </c>
      <c r="Y32" s="5">
        <v>-1.0502623970997958E-2</v>
      </c>
      <c r="Z32" s="5">
        <v>-6.514223324835651E-3</v>
      </c>
      <c r="AA32" s="5">
        <v>1.4328490909867694E-2</v>
      </c>
      <c r="AB32" s="5">
        <v>5.1391306661748196E-2</v>
      </c>
      <c r="AC32" s="5">
        <v>4.4842616922580051E-3</v>
      </c>
      <c r="AD32" s="5">
        <v>1.5239258218067972E-4</v>
      </c>
      <c r="AE32" s="5">
        <v>1.5082193723759862E-2</v>
      </c>
      <c r="AF32" s="5">
        <v>3.6075649276374522E-2</v>
      </c>
      <c r="AG32" s="5">
        <v>5.5784642465054306E-3</v>
      </c>
      <c r="AH32" s="5">
        <v>2.6985073856083093E-3</v>
      </c>
      <c r="AI32" s="5">
        <v>2.2215238438719935E-3</v>
      </c>
      <c r="AJ32" s="5">
        <v>8.3980460437480964E-3</v>
      </c>
      <c r="AK32" s="5">
        <v>2.4611328633206749E-3</v>
      </c>
      <c r="AL32" s="5">
        <v>1.3487633097370545E-2</v>
      </c>
      <c r="AM32" s="5">
        <v>3.7893199236731789E-3</v>
      </c>
      <c r="AN32" s="5">
        <v>1.4295962770257509E-3</v>
      </c>
      <c r="AO32" s="5">
        <v>3.0780015325072548E-3</v>
      </c>
      <c r="AP32" s="5">
        <v>2.7200901037162089E-3</v>
      </c>
      <c r="AQ32" s="5">
        <v>2.0821157690512431E-4</v>
      </c>
      <c r="AR32" s="5">
        <v>6.7409347798544714E-3</v>
      </c>
      <c r="AS32" s="5"/>
      <c r="AT32" s="5"/>
      <c r="AU32" s="5"/>
      <c r="AV32" s="5"/>
      <c r="AW32" s="5"/>
      <c r="AX32" s="5"/>
      <c r="AY32" s="5"/>
      <c r="AZ32" s="5"/>
      <c r="BA32" s="5"/>
      <c r="BB32" s="5"/>
    </row>
    <row r="33" spans="1:54" x14ac:dyDescent="0.25">
      <c r="A33" s="5">
        <v>16720</v>
      </c>
      <c r="B33" s="5"/>
      <c r="C33" s="5">
        <v>-6.005302518374437E-2</v>
      </c>
      <c r="D33" s="5">
        <v>-2.3527684522505071E-2</v>
      </c>
      <c r="E33" s="5">
        <v>-1.597693150606103E-2</v>
      </c>
      <c r="F33" s="5">
        <v>-3.7553972820923813E-2</v>
      </c>
      <c r="G33" s="5">
        <v>-1.097794563910082E-2</v>
      </c>
      <c r="H33" s="5">
        <v>-3.080269834919374E-2</v>
      </c>
      <c r="I33" s="5">
        <v>-4.1992708897527167E-2</v>
      </c>
      <c r="J33" s="5">
        <v>-1.9944763111178616E-2</v>
      </c>
      <c r="K33" s="5">
        <v>-1.8692584374751294E-3</v>
      </c>
      <c r="L33" s="5">
        <v>-1.1716799627091339E-2</v>
      </c>
      <c r="M33" s="5">
        <v>-1.7780262264213864E-2</v>
      </c>
      <c r="N33" s="5">
        <v>-3.0028938832110628E-2</v>
      </c>
      <c r="O33" s="5">
        <v>-2.5831170374647338E-3</v>
      </c>
      <c r="P33" s="5">
        <v>-1.416727161334359E-2</v>
      </c>
      <c r="Q33" s="5">
        <v>-6.9318946678969678E-3</v>
      </c>
      <c r="R33" s="5">
        <v>-8.4805234550159713E-3</v>
      </c>
      <c r="S33" s="5">
        <v>-4.0696980939864714E-4</v>
      </c>
      <c r="T33" s="5">
        <v>-4.712186096279828E-3</v>
      </c>
      <c r="U33" s="5">
        <v>-8.1847562295825056E-4</v>
      </c>
      <c r="V33" s="5">
        <v>-4.4683587120783862E-3</v>
      </c>
      <c r="W33" s="5">
        <v>6.2353851747853585E-3</v>
      </c>
      <c r="X33" s="5">
        <v>-1.320781608275916E-3</v>
      </c>
      <c r="Y33" s="5">
        <v>-1.0615504621373431E-2</v>
      </c>
      <c r="Z33" s="5">
        <v>-6.5879926679626929E-3</v>
      </c>
      <c r="AA33" s="5">
        <v>1.4499042841819821E-2</v>
      </c>
      <c r="AB33" s="5">
        <v>5.2032865346679794E-2</v>
      </c>
      <c r="AC33" s="5">
        <v>4.5428565454655925E-3</v>
      </c>
      <c r="AD33" s="5">
        <v>1.5447303803300304E-4</v>
      </c>
      <c r="AE33" s="5">
        <v>1.529695401442136E-2</v>
      </c>
      <c r="AF33" s="5">
        <v>3.6610612421375602E-2</v>
      </c>
      <c r="AG33" s="5">
        <v>5.6644884196418686E-3</v>
      </c>
      <c r="AH33" s="5">
        <v>2.7417235817287092E-3</v>
      </c>
      <c r="AI33" s="5">
        <v>2.2584260427836989E-3</v>
      </c>
      <c r="AJ33" s="5">
        <v>8.5425751797742304E-3</v>
      </c>
      <c r="AK33" s="5">
        <v>2.504967600358868E-3</v>
      </c>
      <c r="AL33" s="5">
        <v>1.3735995155790794E-2</v>
      </c>
      <c r="AM33" s="5">
        <v>3.8613914750348145E-3</v>
      </c>
      <c r="AN33" s="5">
        <v>1.4576558200294011E-3</v>
      </c>
      <c r="AO33" s="5">
        <v>3.140293859842839E-3</v>
      </c>
      <c r="AP33" s="5">
        <v>2.7768056453955398E-3</v>
      </c>
      <c r="AQ33" s="5">
        <v>2.1268098658498296E-4</v>
      </c>
      <c r="AR33" s="5">
        <v>6.8897964023946056E-3</v>
      </c>
      <c r="AS33" s="5"/>
      <c r="AT33" s="5"/>
      <c r="AU33" s="5"/>
      <c r="AV33" s="5"/>
      <c r="AW33" s="5"/>
      <c r="AX33" s="5"/>
      <c r="AY33" s="5"/>
      <c r="AZ33" s="5"/>
      <c r="BA33" s="5"/>
      <c r="BB33" s="5"/>
    </row>
    <row r="34" spans="1:54" x14ac:dyDescent="0.25">
      <c r="A34" s="5">
        <v>16710</v>
      </c>
      <c r="B34" s="5"/>
      <c r="C34" s="5">
        <v>-5.9140320324089245E-2</v>
      </c>
      <c r="D34" s="5">
        <v>-2.3504235109148036E-2</v>
      </c>
      <c r="E34" s="5">
        <v>-1.5969553210471381E-2</v>
      </c>
      <c r="F34" s="5">
        <v>-3.7556786453369691E-2</v>
      </c>
      <c r="G34" s="5">
        <v>-1.098468098031221E-2</v>
      </c>
      <c r="H34" s="5">
        <v>-3.0838245813067249E-2</v>
      </c>
      <c r="I34" s="5">
        <v>-4.2063947224199025E-2</v>
      </c>
      <c r="J34" s="5">
        <v>-1.9989454731453683E-2</v>
      </c>
      <c r="K34" s="5">
        <v>-1.8744681046442171E-3</v>
      </c>
      <c r="L34" s="5">
        <v>-1.1755877722702392E-2</v>
      </c>
      <c r="M34" s="5">
        <v>-1.7849345156997889E-2</v>
      </c>
      <c r="N34" s="5">
        <v>-3.0162191883230122E-2</v>
      </c>
      <c r="O34" s="5">
        <v>-2.5960108899305704E-3</v>
      </c>
      <c r="P34" s="5">
        <v>-1.4245867091887706E-2</v>
      </c>
      <c r="Q34" s="5">
        <v>-6.9742192844429408E-3</v>
      </c>
      <c r="R34" s="5">
        <v>-8.5370537694433417E-3</v>
      </c>
      <c r="S34" s="5">
        <v>-4.0991140895435107E-4</v>
      </c>
      <c r="T34" s="5">
        <v>-4.7489046546062988E-3</v>
      </c>
      <c r="U34" s="5">
        <v>-8.2531686716073882E-4</v>
      </c>
      <c r="V34" s="5">
        <v>-4.5082471172934327E-3</v>
      </c>
      <c r="W34" s="5">
        <v>6.2946044178677054E-3</v>
      </c>
      <c r="X34" s="5">
        <v>-1.3340816408877825E-3</v>
      </c>
      <c r="Y34" s="5">
        <v>-1.0728501046616313E-2</v>
      </c>
      <c r="Z34" s="5">
        <v>-6.6619182067111007E-3</v>
      </c>
      <c r="AA34" s="5">
        <v>1.4670134227174402E-2</v>
      </c>
      <c r="AB34" s="5">
        <v>5.2677098711835214E-2</v>
      </c>
      <c r="AC34" s="5">
        <v>4.601752627602501E-3</v>
      </c>
      <c r="AD34" s="5">
        <v>1.565661493254255E-4</v>
      </c>
      <c r="AE34" s="5">
        <v>1.5513217462689988E-2</v>
      </c>
      <c r="AF34" s="5">
        <v>3.7149797901673311E-2</v>
      </c>
      <c r="AG34" s="5">
        <v>5.7512667097162472E-3</v>
      </c>
      <c r="AH34" s="5">
        <v>2.7853556184996241E-3</v>
      </c>
      <c r="AI34" s="5">
        <v>2.2957143416980847E-3</v>
      </c>
      <c r="AJ34" s="5">
        <v>8.6887359757066192E-3</v>
      </c>
      <c r="AK34" s="5">
        <v>2.549332911974336E-3</v>
      </c>
      <c r="AL34" s="5">
        <v>1.3987562976468842E-2</v>
      </c>
      <c r="AM34" s="5">
        <v>3.9344505229026387E-3</v>
      </c>
      <c r="AN34" s="5">
        <v>1.4861218624091213E-3</v>
      </c>
      <c r="AO34" s="5">
        <v>3.203537067460223E-3</v>
      </c>
      <c r="AP34" s="5">
        <v>2.8344306656273815E-3</v>
      </c>
      <c r="AQ34" s="5">
        <v>2.1722548564113647E-4</v>
      </c>
      <c r="AR34" s="5">
        <v>7.0412720830792062E-3</v>
      </c>
      <c r="AS34" s="5"/>
      <c r="AT34" s="5"/>
      <c r="AU34" s="5"/>
      <c r="AV34" s="5"/>
      <c r="AW34" s="5"/>
      <c r="AX34" s="5"/>
      <c r="AY34" s="5"/>
      <c r="AZ34" s="5"/>
      <c r="BA34" s="5"/>
      <c r="BB34" s="5"/>
    </row>
    <row r="35" spans="1:54" x14ac:dyDescent="0.25">
      <c r="A35" s="5">
        <v>16700</v>
      </c>
      <c r="B35" s="5"/>
      <c r="C35" s="5">
        <v>-5.8203021419805677E-2</v>
      </c>
      <c r="D35" s="5">
        <v>-2.3478240160391021E-2</v>
      </c>
      <c r="E35" s="5">
        <v>-1.5960437101655421E-2</v>
      </c>
      <c r="F35" s="5">
        <v>-3.7555515208615275E-2</v>
      </c>
      <c r="G35" s="5">
        <v>-1.0990228538319548E-2</v>
      </c>
      <c r="H35" s="5">
        <v>-3.087049630436603E-2</v>
      </c>
      <c r="I35" s="5">
        <v>-4.2130764507424472E-2</v>
      </c>
      <c r="J35" s="5">
        <v>-2.0032093456328396E-2</v>
      </c>
      <c r="K35" s="5">
        <v>-1.879490897688571E-3</v>
      </c>
      <c r="L35" s="5">
        <v>-1.1793826264213948E-2</v>
      </c>
      <c r="M35" s="5">
        <v>-1.7916788362253439E-2</v>
      </c>
      <c r="N35" s="5">
        <v>-3.029282009347229E-2</v>
      </c>
      <c r="O35" s="5">
        <v>-2.6086930029286153E-3</v>
      </c>
      <c r="P35" s="5">
        <v>-1.4323387370198814E-2</v>
      </c>
      <c r="Q35" s="5">
        <v>-7.0160644100067228E-3</v>
      </c>
      <c r="R35" s="5">
        <v>-8.5930599960208128E-3</v>
      </c>
      <c r="S35" s="5">
        <v>-4.1283112650714016E-4</v>
      </c>
      <c r="T35" s="5">
        <v>-4.7854108252897171E-3</v>
      </c>
      <c r="U35" s="5">
        <v>-8.3212888896140157E-4</v>
      </c>
      <c r="V35" s="5">
        <v>-4.5480208858357562E-3</v>
      </c>
      <c r="W35" s="5">
        <v>6.3537306294897304E-3</v>
      </c>
      <c r="X35" s="5">
        <v>-1.3473770637874136E-3</v>
      </c>
      <c r="Y35" s="5">
        <v>-1.0841589207691474E-2</v>
      </c>
      <c r="Z35" s="5">
        <v>-6.7359852765489685E-3</v>
      </c>
      <c r="AA35" s="5">
        <v>1.484173368964333E-2</v>
      </c>
      <c r="AB35" s="5">
        <v>5.3323898665608174E-2</v>
      </c>
      <c r="AC35" s="5">
        <v>4.6609410138407324E-3</v>
      </c>
      <c r="AD35" s="5">
        <v>1.5867163426303037E-4</v>
      </c>
      <c r="AE35" s="5">
        <v>1.5730958754249395E-2</v>
      </c>
      <c r="AF35" s="5">
        <v>3.7693152449611335E-2</v>
      </c>
      <c r="AG35" s="5">
        <v>5.838792188626863E-3</v>
      </c>
      <c r="AH35" s="5">
        <v>2.8294008704150254E-3</v>
      </c>
      <c r="AI35" s="5">
        <v>2.3333872567991997E-3</v>
      </c>
      <c r="AJ35" s="5">
        <v>8.8365257006440233E-3</v>
      </c>
      <c r="AK35" s="5">
        <v>2.5942289384832365E-3</v>
      </c>
      <c r="AL35" s="5">
        <v>1.4242343039186223E-2</v>
      </c>
      <c r="AM35" s="5">
        <v>4.0085006551965124E-3</v>
      </c>
      <c r="AN35" s="5">
        <v>1.5149964887027543E-3</v>
      </c>
      <c r="AO35" s="5">
        <v>3.2677373610385538E-3</v>
      </c>
      <c r="AP35" s="5">
        <v>2.8929722986393781E-3</v>
      </c>
      <c r="AQ35" s="5">
        <v>2.218457570159383E-4</v>
      </c>
      <c r="AR35" s="5">
        <v>7.1953887174404678E-3</v>
      </c>
      <c r="AS35" s="5"/>
      <c r="AT35" s="5"/>
      <c r="AU35" s="5"/>
      <c r="AV35" s="5"/>
      <c r="AW35" s="5"/>
      <c r="AX35" s="5"/>
      <c r="AY35" s="5"/>
      <c r="AZ35" s="5"/>
      <c r="BA35" s="5"/>
      <c r="BB35" s="5"/>
    </row>
    <row r="36" spans="1:54" x14ac:dyDescent="0.25">
      <c r="A36" s="5">
        <v>16690</v>
      </c>
      <c r="B36" s="5"/>
      <c r="C36" s="5">
        <v>-5.7241094518120116E-2</v>
      </c>
      <c r="D36" s="5">
        <v>-2.3449703573905391E-2</v>
      </c>
      <c r="E36" s="5">
        <v>-1.5949583035660179E-2</v>
      </c>
      <c r="F36" s="5">
        <v>-3.7550152160476677E-2</v>
      </c>
      <c r="G36" s="5">
        <v>-1.0994584364623701E-2</v>
      </c>
      <c r="H36" s="5">
        <v>-3.0899433380936807E-2</v>
      </c>
      <c r="I36" s="5">
        <v>-4.2193131108540144E-2</v>
      </c>
      <c r="J36" s="5">
        <v>-2.0072661839464313E-2</v>
      </c>
      <c r="K36" s="5">
        <v>-1.8843248733975242E-3</v>
      </c>
      <c r="L36" s="5">
        <v>-1.1830631200115245E-2</v>
      </c>
      <c r="M36" s="5">
        <v>-1.7982567827235021E-2</v>
      </c>
      <c r="N36" s="5">
        <v>-3.0420778448411408E-2</v>
      </c>
      <c r="O36" s="5">
        <v>-2.6211591480651696E-3</v>
      </c>
      <c r="P36" s="5">
        <v>-1.4399807437998799E-2</v>
      </c>
      <c r="Q36" s="5">
        <v>-7.0574169907603205E-3</v>
      </c>
      <c r="R36" s="5">
        <v>-8.6485252656200891E-3</v>
      </c>
      <c r="S36" s="5">
        <v>-4.157281146712254E-4</v>
      </c>
      <c r="T36" s="5">
        <v>-4.8216944252812656E-3</v>
      </c>
      <c r="U36" s="5">
        <v>-8.3890986776192339E-4</v>
      </c>
      <c r="V36" s="5">
        <v>-4.5876698699031764E-3</v>
      </c>
      <c r="W36" s="5">
        <v>6.4127494702379551E-3</v>
      </c>
      <c r="X36" s="5">
        <v>-1.3606648272925102E-3</v>
      </c>
      <c r="Y36" s="5">
        <v>-1.0954744714108138E-2</v>
      </c>
      <c r="Z36" s="5">
        <v>-6.8101789609576746E-3</v>
      </c>
      <c r="AA36" s="5">
        <v>1.5013809225521691E-2</v>
      </c>
      <c r="AB36" s="5">
        <v>5.3973154612523513E-2</v>
      </c>
      <c r="AC36" s="5">
        <v>4.7204125398005118E-3</v>
      </c>
      <c r="AD36" s="5">
        <v>1.6078920223986238E-4</v>
      </c>
      <c r="AE36" s="5">
        <v>1.5950151642058812E-2</v>
      </c>
      <c r="AF36" s="5">
        <v>3.8240620437494217E-2</v>
      </c>
      <c r="AG36" s="5">
        <v>5.9270575463312748E-3</v>
      </c>
      <c r="AH36" s="5">
        <v>2.8738565206414607E-3</v>
      </c>
      <c r="AI36" s="5">
        <v>2.3714431429177544E-3</v>
      </c>
      <c r="AJ36" s="5">
        <v>8.9859410058914999E-3</v>
      </c>
      <c r="AK36" s="5">
        <v>2.6396556390687709E-3</v>
      </c>
      <c r="AL36" s="5">
        <v>1.4500340844165993E-2</v>
      </c>
      <c r="AM36" s="5">
        <v>4.0835451925378052E-3</v>
      </c>
      <c r="AN36" s="5">
        <v>1.5442816873491199E-3</v>
      </c>
      <c r="AO36" s="5">
        <v>3.3329007537370057E-3</v>
      </c>
      <c r="AP36" s="5">
        <v>2.9524375252763914E-3</v>
      </c>
      <c r="AQ36" s="5">
        <v>2.2654247353028479E-4</v>
      </c>
      <c r="AR36" s="5">
        <v>7.3521729376225167E-3</v>
      </c>
      <c r="AS36" s="5"/>
      <c r="AT36" s="5"/>
      <c r="AU36" s="5"/>
      <c r="AV36" s="5"/>
      <c r="AW36" s="5"/>
      <c r="AX36" s="5"/>
      <c r="AY36" s="5"/>
      <c r="AZ36" s="5"/>
      <c r="BA36" s="5"/>
      <c r="BB36" s="5"/>
    </row>
    <row r="37" spans="1:54" x14ac:dyDescent="0.25">
      <c r="A37" s="5">
        <v>16680</v>
      </c>
      <c r="B37" s="5"/>
      <c r="C37" s="5">
        <v>-5.6254514336219315E-2</v>
      </c>
      <c r="D37" s="5">
        <v>-2.3418630083990442E-2</v>
      </c>
      <c r="E37" s="5">
        <v>-1.5936991437217957E-2</v>
      </c>
      <c r="F37" s="5">
        <v>-3.754069170663428E-2</v>
      </c>
      <c r="G37" s="5">
        <v>-1.0997744889807554E-2</v>
      </c>
      <c r="H37" s="5">
        <v>-3.0925041630372789E-2</v>
      </c>
      <c r="I37" s="5">
        <v>-4.2251018730607097E-2</v>
      </c>
      <c r="J37" s="5">
        <v>-2.0111143034817768E-2</v>
      </c>
      <c r="K37" s="5">
        <v>-1.8889681406676008E-3</v>
      </c>
      <c r="L37" s="5">
        <v>-1.1866278775256154E-2</v>
      </c>
      <c r="M37" s="5">
        <v>-1.8046659896797816E-2</v>
      </c>
      <c r="N37" s="5">
        <v>-3.0546022506988291E-2</v>
      </c>
      <c r="O37" s="5">
        <v>-2.6334051369979574E-3</v>
      </c>
      <c r="P37" s="5">
        <v>-1.4475102449549587E-2</v>
      </c>
      <c r="Q37" s="5">
        <v>-7.0982640244630548E-3</v>
      </c>
      <c r="R37" s="5">
        <v>-8.7034327346630531E-3</v>
      </c>
      <c r="S37" s="5">
        <v>-4.1860152539068327E-4</v>
      </c>
      <c r="T37" s="5">
        <v>-4.8577452408728261E-3</v>
      </c>
      <c r="U37" s="5">
        <v>-8.4565797352420427E-4</v>
      </c>
      <c r="V37" s="5">
        <v>-4.6271838471108728E-3</v>
      </c>
      <c r="W37" s="5">
        <v>6.4716464638918062E-3</v>
      </c>
      <c r="X37" s="5">
        <v>-1.3739418457456129E-3</v>
      </c>
      <c r="Y37" s="5">
        <v>-1.106794282998262E-2</v>
      </c>
      <c r="Z37" s="5">
        <v>-6.88448409448066E-3</v>
      </c>
      <c r="AA37" s="5">
        <v>1.5186328208608374E-2</v>
      </c>
      <c r="AB37" s="5">
        <v>5.4624753463719963E-2</v>
      </c>
      <c r="AC37" s="5">
        <v>4.7801578017751135E-3</v>
      </c>
      <c r="AD37" s="5">
        <v>1.6291855382105755E-4</v>
      </c>
      <c r="AE37" s="5">
        <v>1.6170768941866955E-2</v>
      </c>
      <c r="AF37" s="5">
        <v>3.8792143859945227E-2</v>
      </c>
      <c r="AG37" s="5">
        <v>6.0160550869935159E-3</v>
      </c>
      <c r="AH37" s="5">
        <v>2.9187195585875874E-3</v>
      </c>
      <c r="AI37" s="5">
        <v>2.4098801910494927E-3</v>
      </c>
      <c r="AJ37" s="5">
        <v>9.1369779137281774E-3</v>
      </c>
      <c r="AK37" s="5">
        <v>2.6856127879435225E-3</v>
      </c>
      <c r="AL37" s="5">
        <v>1.47615608880689E-2</v>
      </c>
      <c r="AM37" s="5">
        <v>4.1595871806889978E-3</v>
      </c>
      <c r="AN37" s="5">
        <v>1.5739793475397835E-3</v>
      </c>
      <c r="AO37" s="5">
        <v>3.3990330588186575E-3</v>
      </c>
      <c r="AP37" s="5">
        <v>3.0128331660005344E-3</v>
      </c>
      <c r="AQ37" s="5">
        <v>2.3131629731560271E-4</v>
      </c>
      <c r="AR37" s="5">
        <v>7.511651093137066E-3</v>
      </c>
      <c r="AS37" s="5"/>
      <c r="AT37" s="5"/>
      <c r="AU37" s="5"/>
      <c r="AV37" s="5"/>
      <c r="AW37" s="5"/>
      <c r="AX37" s="5"/>
      <c r="AY37" s="5"/>
      <c r="AZ37" s="5"/>
      <c r="BA37" s="5"/>
      <c r="BB37" s="5"/>
    </row>
    <row r="38" spans="1:54" x14ac:dyDescent="0.25">
      <c r="A38" s="5">
        <v>16670</v>
      </c>
      <c r="B38" s="5"/>
      <c r="C38" s="5">
        <v>-5.524326438088302E-2</v>
      </c>
      <c r="D38" s="5">
        <v>-2.3385025261496641E-2</v>
      </c>
      <c r="E38" s="5">
        <v>-1.5922663301219612E-2</v>
      </c>
      <c r="F38" s="5">
        <v>-3.7527129575664772E-2</v>
      </c>
      <c r="G38" s="5">
        <v>-1.0999706926618929E-2</v>
      </c>
      <c r="H38" s="5">
        <v>-3.0947306681469378E-2</v>
      </c>
      <c r="I38" s="5">
        <v>-4.2304400437703921E-2</v>
      </c>
      <c r="J38" s="5">
        <v>-2.0147520807457582E-2</v>
      </c>
      <c r="K38" s="5">
        <v>-1.8934188616608852E-3</v>
      </c>
      <c r="L38" s="5">
        <v>-1.190075553893569E-2</v>
      </c>
      <c r="M38" s="5">
        <v>-1.8109041326791343E-2</v>
      </c>
      <c r="N38" s="5">
        <v>-3.0668508425761649E-2</v>
      </c>
      <c r="O38" s="5">
        <v>-2.6454268236375859E-3</v>
      </c>
      <c r="P38" s="5">
        <v>-1.4549247736210769E-2</v>
      </c>
      <c r="Q38" s="5">
        <v>-7.1385925667631425E-3</v>
      </c>
      <c r="R38" s="5">
        <v>-8.7577655929199326E-3</v>
      </c>
      <c r="S38" s="5">
        <v>-4.2145051031266238E-4</v>
      </c>
      <c r="T38" s="5">
        <v>-4.8935530319419718E-3</v>
      </c>
      <c r="U38" s="5">
        <v>-8.5237136748281522E-4</v>
      </c>
      <c r="V38" s="5">
        <v>-4.6665525241793068E-3</v>
      </c>
      <c r="W38" s="5">
        <v>6.5304070021939397E-3</v>
      </c>
      <c r="X38" s="5">
        <v>-1.3872049984245995E-3</v>
      </c>
      <c r="Y38" s="5">
        <v>-1.1181158480388507E-2</v>
      </c>
      <c r="Z38" s="5">
        <v>-6.9588852659610064E-3</v>
      </c>
      <c r="AA38" s="5">
        <v>1.5359257395561609E-2</v>
      </c>
      <c r="AB38" s="5">
        <v>5.5278579649031843E-2</v>
      </c>
      <c r="AC38" s="5">
        <v>4.8401671570964654E-3</v>
      </c>
      <c r="AD38" s="5">
        <v>1.650593807296975E-4</v>
      </c>
      <c r="AE38" s="5">
        <v>1.6392782528181184E-2</v>
      </c>
      <c r="AF38" s="5">
        <v>3.9347662317293107E-2</v>
      </c>
      <c r="AG38" s="5">
        <v>6.1057767252770878E-3</v>
      </c>
      <c r="AH38" s="5">
        <v>2.9639867775360525E-3</v>
      </c>
      <c r="AI38" s="5">
        <v>2.4486964259164716E-3</v>
      </c>
      <c r="AJ38" s="5">
        <v>9.2896318062976931E-3</v>
      </c>
      <c r="AK38" s="5">
        <v>2.7320999705339926E-3</v>
      </c>
      <c r="AL38" s="5">
        <v>1.5026006640026419E-2</v>
      </c>
      <c r="AM38" s="5">
        <v>4.2366293829763845E-3</v>
      </c>
      <c r="AN38" s="5">
        <v>1.6040912560532448E-3</v>
      </c>
      <c r="AO38" s="5">
        <v>3.4661398822097749E-3</v>
      </c>
      <c r="AP38" s="5">
        <v>3.07416587380875E-3</v>
      </c>
      <c r="AQ38" s="5">
        <v>2.3616787923742927E-4</v>
      </c>
      <c r="AR38" s="5">
        <v>7.6738492312755317E-3</v>
      </c>
      <c r="AS38" s="5"/>
      <c r="AT38" s="5"/>
      <c r="AU38" s="5"/>
      <c r="AV38" s="5"/>
      <c r="AW38" s="5"/>
      <c r="AX38" s="5"/>
      <c r="AY38" s="5"/>
      <c r="AZ38" s="5"/>
      <c r="BA38" s="5"/>
      <c r="BB38" s="5"/>
    </row>
    <row r="39" spans="1:54" x14ac:dyDescent="0.25">
      <c r="A39" s="5">
        <v>16660</v>
      </c>
      <c r="B39" s="5"/>
      <c r="C39" s="5">
        <v>-5.4207337064880207E-2</v>
      </c>
      <c r="D39" s="5">
        <v>-2.334889551329089E-2</v>
      </c>
      <c r="E39" s="5">
        <v>-1.5906600193880956E-2</v>
      </c>
      <c r="F39" s="5">
        <v>-3.7509462833372906E-2</v>
      </c>
      <c r="G39" s="5">
        <v>-1.1000467672858292E-2</v>
      </c>
      <c r="H39" s="5">
        <v>-3.096621521516808E-2</v>
      </c>
      <c r="I39" s="5">
        <v>-4.235325067358324E-2</v>
      </c>
      <c r="J39" s="5">
        <v>-2.0181779544114965E-2</v>
      </c>
      <c r="K39" s="5">
        <v>-1.8976752529420229E-3</v>
      </c>
      <c r="L39" s="5">
        <v>-1.1934048352882908E-2</v>
      </c>
      <c r="M39" s="5">
        <v>-1.8169689297333928E-2</v>
      </c>
      <c r="N39" s="5">
        <v>-3.0788192983036811E-2</v>
      </c>
      <c r="O39" s="5">
        <v>-2.6572201063458207E-3</v>
      </c>
      <c r="P39" s="5">
        <v>-1.4622218819021154E-2</v>
      </c>
      <c r="Q39" s="5">
        <v>-7.178389737532276E-3</v>
      </c>
      <c r="R39" s="5">
        <v>-8.8115070713741424E-3</v>
      </c>
      <c r="S39" s="5">
        <v>-4.2427422116504454E-4</v>
      </c>
      <c r="T39" s="5">
        <v>-4.9291075362632216E-3</v>
      </c>
      <c r="U39" s="5">
        <v>-8.5904820287138089E-4</v>
      </c>
      <c r="V39" s="5">
        <v>-4.7057655407107598E-3</v>
      </c>
      <c r="W39" s="5">
        <v>6.5890163497612344E-3</v>
      </c>
      <c r="X39" s="5">
        <v>-1.4004511304862265E-3</v>
      </c>
      <c r="Y39" s="5">
        <v>-1.129436625799435E-2</v>
      </c>
      <c r="Z39" s="5">
        <v>-7.0333668219695073E-3</v>
      </c>
      <c r="AA39" s="5">
        <v>1.5532562931692404E-2</v>
      </c>
      <c r="AB39" s="5">
        <v>5.5934515130689998E-2</v>
      </c>
      <c r="AC39" s="5">
        <v>4.9004307246439576E-3</v>
      </c>
      <c r="AD39" s="5">
        <v>1.672113658385098E-4</v>
      </c>
      <c r="AE39" s="5">
        <v>1.6616163330702111E-2</v>
      </c>
      <c r="AF39" s="5">
        <v>3.990711300002011E-2</v>
      </c>
      <c r="AG39" s="5">
        <v>6.1962139827898503E-3</v>
      </c>
      <c r="AH39" s="5">
        <v>3.0096547723405349E-3</v>
      </c>
      <c r="AI39" s="5">
        <v>2.487889703573502E-3</v>
      </c>
      <c r="AJ39" s="5">
        <v>9.4438974146308901E-3</v>
      </c>
      <c r="AK39" s="5">
        <v>2.7791165796906135E-3</v>
      </c>
      <c r="AL39" s="5">
        <v>1.5293680517728411E-2</v>
      </c>
      <c r="AM39" s="5">
        <v>4.3146742727012705E-3</v>
      </c>
      <c r="AN39" s="5">
        <v>1.6346190940733109E-3</v>
      </c>
      <c r="AO39" s="5">
        <v>3.5342266149978505E-3</v>
      </c>
      <c r="AP39" s="5">
        <v>3.1364421270705526E-3</v>
      </c>
      <c r="AQ39" s="5">
        <v>2.4109785831076809E-4</v>
      </c>
      <c r="AR39" s="5">
        <v>7.8387930771825574E-3</v>
      </c>
      <c r="AS39" s="5"/>
      <c r="AT39" s="5"/>
      <c r="AU39" s="5"/>
      <c r="AV39" s="5"/>
      <c r="AW39" s="5"/>
      <c r="AX39" s="5"/>
      <c r="AY39" s="5"/>
      <c r="AZ39" s="5"/>
      <c r="BA39" s="5"/>
      <c r="BB39" s="5"/>
    </row>
    <row r="40" spans="1:54" x14ac:dyDescent="0.25">
      <c r="A40" s="5">
        <v>16650</v>
      </c>
      <c r="B40" s="5"/>
      <c r="C40" s="5">
        <v>-5.3146733820009652E-2</v>
      </c>
      <c r="D40" s="5">
        <v>-2.3310248081262336E-2</v>
      </c>
      <c r="E40" s="5">
        <v>-1.5888804253599939E-2</v>
      </c>
      <c r="F40" s="5">
        <v>-3.7487689888414923E-2</v>
      </c>
      <c r="G40" s="5">
        <v>-1.1000024714068191E-2</v>
      </c>
      <c r="H40" s="5">
        <v>-3.0981754974978008E-2</v>
      </c>
      <c r="I40" s="5">
        <v>-4.2397545279674952E-2</v>
      </c>
      <c r="J40" s="5">
        <v>-2.0213904263456824E-2</v>
      </c>
      <c r="K40" s="5">
        <v>-1.9017355865929473E-3</v>
      </c>
      <c r="L40" s="5">
        <v>-1.1966144399124044E-2</v>
      </c>
      <c r="M40" s="5">
        <v>-1.82285814259576E-2</v>
      </c>
      <c r="N40" s="5">
        <v>-3.090503360285609E-2</v>
      </c>
      <c r="O40" s="5">
        <v>-2.6687809301291581E-3</v>
      </c>
      <c r="P40" s="5">
        <v>-1.4693991421296815E-2</v>
      </c>
      <c r="Q40" s="5">
        <v>-7.217642727229326E-3</v>
      </c>
      <c r="R40" s="5">
        <v>-8.8646404501492339E-3</v>
      </c>
      <c r="S40" s="5">
        <v>-4.2707181013837707E-4</v>
      </c>
      <c r="T40" s="5">
        <v>-4.9643984738832903E-3</v>
      </c>
      <c r="U40" s="5">
        <v>-8.656866256625984E-4</v>
      </c>
      <c r="V40" s="5">
        <v>-4.7448124730535592E-3</v>
      </c>
      <c r="W40" s="5">
        <v>6.6474596491348913E-3</v>
      </c>
      <c r="X40" s="5">
        <v>-1.4136770539424301E-3</v>
      </c>
      <c r="Y40" s="5">
        <v>-1.1407540429988868E-2</v>
      </c>
      <c r="Z40" s="5">
        <v>-7.1079128704232457E-3</v>
      </c>
      <c r="AA40" s="5">
        <v>1.5706210357199626E-2</v>
      </c>
      <c r="AB40" s="5">
        <v>5.6592439418660469E-2</v>
      </c>
      <c r="AC40" s="5">
        <v>4.9609383854983223E-3</v>
      </c>
      <c r="AD40" s="5">
        <v>1.6937418316648683E-4</v>
      </c>
      <c r="AE40" s="5">
        <v>1.684088133123627E-2</v>
      </c>
      <c r="AF40" s="5">
        <v>4.0470430674302761E-2</v>
      </c>
      <c r="AG40" s="5">
        <v>6.2873579846859529E-3</v>
      </c>
      <c r="AH40" s="5">
        <v>3.0557199371912913E-3</v>
      </c>
      <c r="AI40" s="5">
        <v>2.527457709062788E-3</v>
      </c>
      <c r="AJ40" s="5">
        <v>9.5997688078118138E-3</v>
      </c>
      <c r="AK40" s="5">
        <v>2.8266618119265311E-3</v>
      </c>
      <c r="AL40" s="5">
        <v>1.5564583863583328E-2</v>
      </c>
      <c r="AM40" s="5">
        <v>4.393724025544438E-3</v>
      </c>
      <c r="AN40" s="5">
        <v>1.6655644339934688E-3</v>
      </c>
      <c r="AO40" s="5">
        <v>3.6032984258725408E-3</v>
      </c>
      <c r="AP40" s="5">
        <v>3.1996682222889664E-3</v>
      </c>
      <c r="AQ40" s="5">
        <v>2.4610686110741753E-4</v>
      </c>
      <c r="AR40" s="5">
        <v>8.006508013596151E-3</v>
      </c>
      <c r="AS40" s="5"/>
      <c r="AT40" s="5"/>
      <c r="AU40" s="5"/>
      <c r="AV40" s="5"/>
      <c r="AW40" s="5"/>
      <c r="AX40" s="5"/>
      <c r="AY40" s="5"/>
      <c r="AZ40" s="5"/>
      <c r="BA40" s="5"/>
      <c r="BB40" s="5"/>
    </row>
    <row r="41" spans="1:54" x14ac:dyDescent="0.25">
      <c r="A41" s="5">
        <v>16640</v>
      </c>
      <c r="B41" s="5"/>
      <c r="C41" s="5">
        <v>-5.2061465206668683E-2</v>
      </c>
      <c r="D41" s="5">
        <v>-2.3269091040867575E-2</v>
      </c>
      <c r="E41" s="5">
        <v>-1.5869278191502818E-2</v>
      </c>
      <c r="F41" s="5">
        <v>-3.7461810497206503E-2</v>
      </c>
      <c r="G41" s="5">
        <v>-1.0998376026021524E-2</v>
      </c>
      <c r="H41" s="5">
        <v>-3.0993914776864993E-2</v>
      </c>
      <c r="I41" s="5">
        <v>-4.243726151241977E-2</v>
      </c>
      <c r="J41" s="5">
        <v>-2.0243880626073456E-2</v>
      </c>
      <c r="K41" s="5">
        <v>-1.9055981913044257E-3</v>
      </c>
      <c r="L41" s="5">
        <v>-1.1997031187729712E-2</v>
      </c>
      <c r="M41" s="5">
        <v>-1.828569578061396E-2</v>
      </c>
      <c r="N41" s="5">
        <v>-3.1018988378831946E-2</v>
      </c>
      <c r="O41" s="5">
        <v>-2.6801052888261829E-3</v>
      </c>
      <c r="P41" s="5">
        <v>-1.4764541481236595E-2</v>
      </c>
      <c r="Q41" s="5">
        <v>-7.2563388032891151E-3</v>
      </c>
      <c r="R41" s="5">
        <v>-8.9171490664933222E-3</v>
      </c>
      <c r="S41" s="5">
        <v>-4.2984243027186007E-4</v>
      </c>
      <c r="T41" s="5">
        <v>-4.9994155515583069E-3</v>
      </c>
      <c r="U41" s="5">
        <v>-8.7228477532154815E-4</v>
      </c>
      <c r="V41" s="5">
        <v>-4.7836828382521804E-3</v>
      </c>
      <c r="W41" s="5">
        <v>6.7057219259685896E-3</v>
      </c>
      <c r="X41" s="5">
        <v>-1.4268795486693249E-3</v>
      </c>
      <c r="Y41" s="5">
        <v>-1.1520654945293512E-2</v>
      </c>
      <c r="Z41" s="5">
        <v>-7.1825072843960617E-3</v>
      </c>
      <c r="AA41" s="5">
        <v>1.5880164613849786E-2</v>
      </c>
      <c r="AB41" s="5">
        <v>5.7252229587639536E-2</v>
      </c>
      <c r="AC41" s="5">
        <v>5.0216797837432485E-3</v>
      </c>
      <c r="AD41" s="5">
        <v>1.7154749788054132E-4</v>
      </c>
      <c r="AE41" s="5">
        <v>1.7066905561097294E-2</v>
      </c>
      <c r="AF41" s="5">
        <v>4.1037547668677427E-2</v>
      </c>
      <c r="AG41" s="5">
        <v>6.3791994564309021E-3</v>
      </c>
      <c r="AH41" s="5">
        <v>3.1021784634517693E-3</v>
      </c>
      <c r="AI41" s="5">
        <v>2.5673979541190415E-3</v>
      </c>
      <c r="AJ41" s="5">
        <v>9.7572393822982911E-3</v>
      </c>
      <c r="AK41" s="5">
        <v>2.8747346636882236E-3</v>
      </c>
      <c r="AL41" s="5">
        <v>1.5838716920969328E-2</v>
      </c>
      <c r="AM41" s="5">
        <v>4.4737805119688372E-3</v>
      </c>
      <c r="AN41" s="5">
        <v>1.6969287362091881E-3</v>
      </c>
      <c r="AO41" s="5">
        <v>3.6733602535131741E-3</v>
      </c>
      <c r="AP41" s="5">
        <v>3.2638502667878115E-3</v>
      </c>
      <c r="AQ41" s="5">
        <v>2.5119550115547515E-4</v>
      </c>
      <c r="AR41" s="5">
        <v>8.1770190602589131E-3</v>
      </c>
      <c r="AS41" s="5"/>
      <c r="AT41" s="5"/>
      <c r="AU41" s="5"/>
      <c r="AV41" s="5"/>
      <c r="AW41" s="5"/>
      <c r="AX41" s="5"/>
      <c r="AY41" s="5"/>
      <c r="AZ41" s="5"/>
      <c r="BA41" s="5"/>
      <c r="BB41" s="5"/>
    </row>
    <row r="42" spans="1:54" x14ac:dyDescent="0.25">
      <c r="A42" s="5">
        <v>16630</v>
      </c>
      <c r="B42" s="5"/>
      <c r="C42" s="5">
        <v>-5.0951551019834819E-2</v>
      </c>
      <c r="D42" s="5">
        <v>-2.3225433299214369E-2</v>
      </c>
      <c r="E42" s="5">
        <v>-1.5848025291677469E-2</v>
      </c>
      <c r="F42" s="5">
        <v>-3.7431825768108502E-2</v>
      </c>
      <c r="G42" s="5">
        <v>-1.0995519977005947E-2</v>
      </c>
      <c r="H42" s="5">
        <v>-3.1002684518598455E-2</v>
      </c>
      <c r="I42" s="5">
        <v>-4.2472378059917257E-2</v>
      </c>
      <c r="J42" s="5">
        <v>-2.0271694944172081E-2</v>
      </c>
      <c r="K42" s="5">
        <v>-1.909261453443487E-3</v>
      </c>
      <c r="L42" s="5">
        <v>-1.2026696564435922E-2</v>
      </c>
      <c r="M42" s="5">
        <v>-1.8341010892530756E-2</v>
      </c>
      <c r="N42" s="5">
        <v>-3.1130016097806811E-2</v>
      </c>
      <c r="O42" s="5">
        <v>-2.6911892272871922E-3</v>
      </c>
      <c r="P42" s="5">
        <v>-1.4833845164527381E-2</v>
      </c>
      <c r="Q42" s="5">
        <v>-7.2944653165324365E-3</v>
      </c>
      <c r="R42" s="5">
        <v>-8.9690163228163151E-3</v>
      </c>
      <c r="S42" s="5">
        <v>-4.325852358431706E-4</v>
      </c>
      <c r="T42" s="5">
        <v>-5.0341484672507802E-3</v>
      </c>
      <c r="U42" s="5">
        <v>-8.7884078557200435E-4</v>
      </c>
      <c r="V42" s="5">
        <v>-4.8223660980821394E-3</v>
      </c>
      <c r="W42" s="5">
        <v>6.7637880943527589E-3</v>
      </c>
      <c r="X42" s="5">
        <v>-1.4400553634486631E-3</v>
      </c>
      <c r="Y42" s="5">
        <v>-1.1633683442061849E-2</v>
      </c>
      <c r="Z42" s="5">
        <v>-7.2571337061206123E-3</v>
      </c>
      <c r="AA42" s="5">
        <v>1.6054390052104826E-2</v>
      </c>
      <c r="AB42" s="5">
        <v>5.7913760295721893E-2</v>
      </c>
      <c r="AC42" s="5">
        <v>5.0826443274164055E-3</v>
      </c>
      <c r="AD42" s="5">
        <v>1.7373096630226702E-4</v>
      </c>
      <c r="AE42" s="5">
        <v>1.7294204099008011E-2</v>
      </c>
      <c r="AF42" s="5">
        <v>4.1608393861862165E-2</v>
      </c>
      <c r="AG42" s="5">
        <v>6.4717287207347683E-3</v>
      </c>
      <c r="AH42" s="5">
        <v>3.1490263375696403E-3</v>
      </c>
      <c r="AI42" s="5">
        <v>2.6077077749281589E-3</v>
      </c>
      <c r="AJ42" s="5">
        <v>9.9163018514067131E-3</v>
      </c>
      <c r="AK42" s="5">
        <v>2.9233339276615792E-3</v>
      </c>
      <c r="AL42" s="5">
        <v>1.6116078810595305E-2</v>
      </c>
      <c r="AM42" s="5">
        <v>4.5548452896264097E-3</v>
      </c>
      <c r="AN42" s="5">
        <v>1.7287133459001091E-3</v>
      </c>
      <c r="AO42" s="5">
        <v>3.7444167989266522E-3</v>
      </c>
      <c r="AP42" s="5">
        <v>3.3289941713285525E-3</v>
      </c>
      <c r="AQ42" s="5">
        <v>2.5636437833123822E-4</v>
      </c>
      <c r="AR42" s="5">
        <v>8.3503508530064878E-3</v>
      </c>
      <c r="AS42" s="5"/>
      <c r="AT42" s="5"/>
      <c r="AU42" s="5"/>
      <c r="AV42" s="5"/>
      <c r="AW42" s="5"/>
      <c r="AX42" s="5"/>
      <c r="AY42" s="5"/>
      <c r="AZ42" s="5"/>
      <c r="BA42" s="5"/>
      <c r="BB42" s="5"/>
    </row>
    <row r="43" spans="1:54" x14ac:dyDescent="0.25">
      <c r="A43" s="5">
        <v>16620</v>
      </c>
      <c r="B43" s="5"/>
      <c r="C43" s="5">
        <v>-4.9817020391344134E-2</v>
      </c>
      <c r="D43" s="5">
        <v>-2.3179284592683504E-2</v>
      </c>
      <c r="E43" s="5">
        <v>-1.5825049411092425E-2</v>
      </c>
      <c r="F43" s="5">
        <v>-3.7397738164883995E-2</v>
      </c>
      <c r="G43" s="5">
        <v>-1.0991455329901697E-2</v>
      </c>
      <c r="H43" s="5">
        <v>-3.1008055188546609E-2</v>
      </c>
      <c r="I43" s="5">
        <v>-4.2502875057872695E-2</v>
      </c>
      <c r="J43" s="5">
        <v>-2.0297334190967638E-2</v>
      </c>
      <c r="K43" s="5">
        <v>-1.912723818095868E-3</v>
      </c>
      <c r="L43" s="5">
        <v>-1.2055128718132824E-2</v>
      </c>
      <c r="M43" s="5">
        <v>-1.8394505768909251E-2</v>
      </c>
      <c r="N43" s="5">
        <v>-3.1238076263320796E-2</v>
      </c>
      <c r="O43" s="5">
        <v>-2.7020288435444942E-3</v>
      </c>
      <c r="P43" s="5">
        <v>-1.4901878876939917E-2</v>
      </c>
      <c r="Q43" s="5">
        <v>-7.3320097075929482E-3</v>
      </c>
      <c r="R43" s="5">
        <v>-9.0202256947750428E-3</v>
      </c>
      <c r="S43" s="5">
        <v>-4.3529938276192263E-4</v>
      </c>
      <c r="T43" s="5">
        <v>-5.0685869146838711E-3</v>
      </c>
      <c r="U43" s="5">
        <v>-8.8535278517534559E-4</v>
      </c>
      <c r="V43" s="5">
        <v>-4.8608516631677718E-3</v>
      </c>
      <c r="W43" s="5">
        <v>6.821642962273446E-3</v>
      </c>
      <c r="X43" s="5">
        <v>-1.4532012170414802E-3</v>
      </c>
      <c r="Y43" s="5">
        <v>-1.174659925546514E-2</v>
      </c>
      <c r="Z43" s="5">
        <v>-7.3317755511832063E-3</v>
      </c>
      <c r="AA43" s="5">
        <v>1.6228850438699486E-2</v>
      </c>
      <c r="AB43" s="5">
        <v>5.8576903804757843E-2</v>
      </c>
      <c r="AC43" s="5">
        <v>5.1438211896120307E-3</v>
      </c>
      <c r="AD43" s="5">
        <v>1.7592423591991779E-4</v>
      </c>
      <c r="AE43" s="5">
        <v>1.7522744069512906E-2</v>
      </c>
      <c r="AF43" s="5">
        <v>4.2182896671765495E-2</v>
      </c>
      <c r="AG43" s="5">
        <v>6.5649356946594021E-3</v>
      </c>
      <c r="AH43" s="5">
        <v>3.1962593390651049E-3</v>
      </c>
      <c r="AI43" s="5">
        <v>2.6483843299417728E-3</v>
      </c>
      <c r="AJ43" s="5">
        <v>1.0076948234973467E-2</v>
      </c>
      <c r="AK43" s="5">
        <v>2.9724581891166319E-3</v>
      </c>
      <c r="AL43" s="5">
        <v>1.6396667506990696E-2</v>
      </c>
      <c r="AM43" s="5">
        <v>4.6369195957737096E-3</v>
      </c>
      <c r="AN43" s="5">
        <v>1.7609194898041216E-3</v>
      </c>
      <c r="AO43" s="5">
        <v>3.8164725177403254E-3</v>
      </c>
      <c r="AP43" s="5">
        <v>3.3951056426601732E-3</v>
      </c>
      <c r="AQ43" s="5">
        <v>2.6161407824372933E-4</v>
      </c>
      <c r="AR43" s="5">
        <v>8.5265276225399179E-3</v>
      </c>
      <c r="AS43" s="5"/>
      <c r="AT43" s="5"/>
      <c r="AU43" s="5"/>
      <c r="AV43" s="5"/>
      <c r="AW43" s="5"/>
      <c r="AX43" s="5"/>
      <c r="AY43" s="5"/>
      <c r="AZ43" s="5"/>
      <c r="BA43" s="5"/>
      <c r="BB43" s="5"/>
    </row>
    <row r="44" spans="1:54" x14ac:dyDescent="0.25">
      <c r="A44" s="5">
        <v>16610</v>
      </c>
      <c r="B44" s="5"/>
      <c r="C44" s="5">
        <v>-4.8657911888353209E-2</v>
      </c>
      <c r="D44" s="5">
        <v>-2.3130655484088582E-2</v>
      </c>
      <c r="E44" s="5">
        <v>-1.5800354979200262E-2</v>
      </c>
      <c r="F44" s="5">
        <v>-3.7359551509421093E-2</v>
      </c>
      <c r="G44" s="5">
        <v>-1.0986181244050489E-2</v>
      </c>
      <c r="H44" s="5">
        <v>-3.1010018873911006E-2</v>
      </c>
      <c r="I44" s="5">
        <v>-4.2528734104827937E-2</v>
      </c>
      <c r="J44" s="5">
        <v>-2.0320786009762407E-2</v>
      </c>
      <c r="K44" s="5">
        <v>-1.9159837900825758E-3</v>
      </c>
      <c r="L44" s="5">
        <v>-1.2082316188215172E-2</v>
      </c>
      <c r="M44" s="5">
        <v>-1.8446159905452741E-2</v>
      </c>
      <c r="N44" s="5">
        <v>-3.1343129118871119E-2</v>
      </c>
      <c r="O44" s="5">
        <v>-2.7126202909719022E-3</v>
      </c>
      <c r="P44" s="5">
        <v>-1.496861927690731E-2</v>
      </c>
      <c r="Q44" s="5">
        <v>-7.3689595133570041E-3</v>
      </c>
      <c r="R44" s="5">
        <v>-9.0707607394014435E-3</v>
      </c>
      <c r="S44" s="5">
        <v>-4.3798402896652784E-4</v>
      </c>
      <c r="T44" s="5">
        <v>-5.1027205879508354E-3</v>
      </c>
      <c r="U44" s="5">
        <v>-8.9181889872173761E-4</v>
      </c>
      <c r="V44" s="5">
        <v>-4.8991288971813284E-3</v>
      </c>
      <c r="W44" s="5">
        <v>6.8792712372041948E-3</v>
      </c>
      <c r="X44" s="5">
        <v>-1.4663137992937806E-3</v>
      </c>
      <c r="Y44" s="5">
        <v>-1.1859375425763201E-2</v>
      </c>
      <c r="Z44" s="5">
        <v>-7.4064160129107366E-3</v>
      </c>
      <c r="AA44" s="5">
        <v>1.6403508964671791E-2</v>
      </c>
      <c r="AB44" s="5">
        <v>5.9241530002414847E-2</v>
      </c>
      <c r="AC44" s="5">
        <v>5.2051993097372695E-3</v>
      </c>
      <c r="AD44" s="5">
        <v>1.781269454056686E-4</v>
      </c>
      <c r="AE44" s="5">
        <v>1.7752491641912484E-2</v>
      </c>
      <c r="AF44" s="5">
        <v>4.2760981045713582E-2</v>
      </c>
      <c r="AG44" s="5">
        <v>6.6588098869050042E-3</v>
      </c>
      <c r="AH44" s="5">
        <v>3.2438730385993494E-3</v>
      </c>
      <c r="AI44" s="5">
        <v>2.6894245977508073E-3</v>
      </c>
      <c r="AJ44" s="5">
        <v>1.0239169849202926E-2</v>
      </c>
      <c r="AK44" s="5">
        <v>3.0221058222944094E-3</v>
      </c>
      <c r="AL44" s="5">
        <v>1.6680479815143652E-2</v>
      </c>
      <c r="AM44" s="5">
        <v>4.7200043397025307E-3</v>
      </c>
      <c r="AN44" s="5">
        <v>1.793548272985393E-3</v>
      </c>
      <c r="AO44" s="5">
        <v>3.8895316124539238E-3</v>
      </c>
      <c r="AP44" s="5">
        <v>3.4621901760055417E-3</v>
      </c>
      <c r="AQ44" s="5">
        <v>2.669451716120916E-4</v>
      </c>
      <c r="AR44" s="5">
        <v>8.7055731728873601E-3</v>
      </c>
      <c r="AS44" s="5"/>
      <c r="AT44" s="5"/>
      <c r="AU44" s="5"/>
      <c r="AV44" s="5"/>
      <c r="AW44" s="5"/>
      <c r="AX44" s="5"/>
      <c r="AY44" s="5"/>
      <c r="AZ44" s="5"/>
      <c r="BA44" s="5"/>
      <c r="BB44" s="5"/>
    </row>
    <row r="45" spans="1:54" x14ac:dyDescent="0.25">
      <c r="A45" s="5">
        <v>16600</v>
      </c>
      <c r="B45" s="5"/>
      <c r="C45" s="5">
        <v>-4.7474273607871396E-2</v>
      </c>
      <c r="D45" s="5">
        <v>-2.3079557359374007E-2</v>
      </c>
      <c r="E45" s="5">
        <v>-1.5773946997224501E-2</v>
      </c>
      <c r="F45" s="5">
        <v>-3.731727098371633E-2</v>
      </c>
      <c r="G45" s="5">
        <v>-1.0979697276913086E-2</v>
      </c>
      <c r="H45" s="5">
        <v>-3.1008568768391687E-2</v>
      </c>
      <c r="I45" s="5">
        <v>-4.2549938276661273E-2</v>
      </c>
      <c r="J45" s="5">
        <v>-2.034203872270646E-2</v>
      </c>
      <c r="K45" s="5">
        <v>-1.9190399349497005E-3</v>
      </c>
      <c r="L45" s="5">
        <v>-1.2108247871788361E-2</v>
      </c>
      <c r="M45" s="5">
        <v>-1.8495953298716127E-2</v>
      </c>
      <c r="N45" s="5">
        <v>-3.144513567094432E-2</v>
      </c>
      <c r="O45" s="5">
        <v>-2.7229597804318073E-3</v>
      </c>
      <c r="P45" s="5">
        <v>-1.5034043288076865E-2</v>
      </c>
      <c r="Q45" s="5">
        <v>-7.4053023734120928E-3</v>
      </c>
      <c r="R45" s="5">
        <v>-9.1206051032686457E-3</v>
      </c>
      <c r="S45" s="5">
        <v>-4.4063833482422621E-4</v>
      </c>
      <c r="T45" s="5">
        <v>-5.1365391861769782E-3</v>
      </c>
      <c r="U45" s="5">
        <v>-8.9823724743319272E-4</v>
      </c>
      <c r="V45" s="5">
        <v>-4.9371871211218036E-3</v>
      </c>
      <c r="W45" s="5">
        <v>6.9366575318285913E-3</v>
      </c>
      <c r="X45" s="5">
        <v>-1.4793897722738406E-3</v>
      </c>
      <c r="Y45" s="5">
        <v>-1.1971984706659326E-2</v>
      </c>
      <c r="Z45" s="5">
        <v>-7.4810380669506375E-3</v>
      </c>
      <c r="AA45" s="5">
        <v>1.6578328253847599E-2</v>
      </c>
      <c r="AB45" s="5">
        <v>5.9907506425957047E-2</v>
      </c>
      <c r="AC45" s="5">
        <v>5.2667673949235534E-3</v>
      </c>
      <c r="AD45" s="5">
        <v>1.8033872463826659E-4</v>
      </c>
      <c r="AE45" s="5">
        <v>1.7983412029730757E-2</v>
      </c>
      <c r="AF45" s="5">
        <v>4.33425694519258E-2</v>
      </c>
      <c r="AG45" s="5">
        <v>6.7533403952818689E-3</v>
      </c>
      <c r="AH45" s="5">
        <v>3.2918627961264352E-3</v>
      </c>
      <c r="AI45" s="5">
        <v>2.7308253750203603E-3</v>
      </c>
      <c r="AJ45" s="5">
        <v>1.0402957296713575E-2</v>
      </c>
      <c r="AK45" s="5">
        <v>3.0722749868395119E-3</v>
      </c>
      <c r="AL45" s="5">
        <v>1.696751134730758E-2</v>
      </c>
      <c r="AM45" s="5">
        <v>4.8041000951909562E-3</v>
      </c>
      <c r="AN45" s="5">
        <v>1.8266006755985932E-3</v>
      </c>
      <c r="AO45" s="5">
        <v>3.9635980246548359E-3</v>
      </c>
      <c r="AP45" s="5">
        <v>3.5302530474881867E-3</v>
      </c>
      <c r="AQ45" s="5">
        <v>2.7235821363610923E-4</v>
      </c>
      <c r="AR45" s="5">
        <v>8.8875108595628839E-3</v>
      </c>
      <c r="AS45" s="5"/>
      <c r="AT45" s="5"/>
      <c r="AU45" s="5"/>
      <c r="AV45" s="5"/>
      <c r="AW45" s="5"/>
      <c r="AX45" s="5"/>
      <c r="AY45" s="5"/>
      <c r="AZ45" s="5"/>
      <c r="BA45" s="5"/>
      <c r="BB45" s="5"/>
    </row>
    <row r="46" spans="1:54" x14ac:dyDescent="0.25">
      <c r="A46" s="5">
        <v>16590</v>
      </c>
      <c r="B46" s="5"/>
      <c r="C46" s="5">
        <v>-4.626616326725249E-2</v>
      </c>
      <c r="D46" s="5">
        <v>-2.3026002423851853E-2</v>
      </c>
      <c r="E46" s="5">
        <v>-1.5745831037128989E-2</v>
      </c>
      <c r="F46" s="5">
        <v>-3.7270903131113794E-2</v>
      </c>
      <c r="G46" s="5">
        <v>-1.0972003385513381E-2</v>
      </c>
      <c r="H46" s="5">
        <v>-3.1003699179274646E-2</v>
      </c>
      <c r="I46" s="5">
        <v>-4.2566472140342433E-2</v>
      </c>
      <c r="J46" s="5">
        <v>-2.0361081339230723E-2</v>
      </c>
      <c r="K46" s="5">
        <v>-1.9218908799306235E-3</v>
      </c>
      <c r="L46" s="5">
        <v>-1.2132913030724153E-2</v>
      </c>
      <c r="M46" s="5">
        <v>-1.8543866458266962E-2</v>
      </c>
      <c r="N46" s="5">
        <v>-3.1544057711805053E-2</v>
      </c>
      <c r="O46" s="5">
        <v>-2.7330435824082975E-3</v>
      </c>
      <c r="P46" s="5">
        <v>-1.5098128111827105E-2</v>
      </c>
      <c r="Q46" s="5">
        <v>-7.4410260364996565E-3</v>
      </c>
      <c r="R46" s="5">
        <v>-9.169742530690108E-3</v>
      </c>
      <c r="S46" s="5">
        <v>-4.4326146353406174E-4</v>
      </c>
      <c r="T46" s="5">
        <v>-5.1700324182317502E-3</v>
      </c>
      <c r="U46" s="5">
        <v>-9.0460594997811717E-4</v>
      </c>
      <c r="V46" s="5">
        <v>-4.9750156176712685E-3</v>
      </c>
      <c r="W46" s="5">
        <v>6.993786369891607E-3</v>
      </c>
      <c r="X46" s="5">
        <v>-1.4924257714409531E-3</v>
      </c>
      <c r="Y46" s="5">
        <v>-1.2084399573937902E-2</v>
      </c>
      <c r="Z46" s="5">
        <v>-7.555624476042873E-3</v>
      </c>
      <c r="AA46" s="5">
        <v>1.6753270371781169E-2</v>
      </c>
      <c r="AB46" s="5">
        <v>6.0574698287755482E-2</v>
      </c>
      <c r="AC46" s="5">
        <v>5.3285139215954198E-3</v>
      </c>
      <c r="AD46" s="5">
        <v>1.8255919473113099E-4</v>
      </c>
      <c r="AE46" s="5">
        <v>1.8215469490724782E-2</v>
      </c>
      <c r="AF46" s="5">
        <v>4.3927581872269028E-2</v>
      </c>
      <c r="AG46" s="5">
        <v>6.8485159043722172E-3</v>
      </c>
      <c r="AH46" s="5">
        <v>3.3402237591314545E-3</v>
      </c>
      <c r="AI46" s="5">
        <v>2.7725832744889996E-3</v>
      </c>
      <c r="AJ46" s="5">
        <v>1.0568300456794197E-2</v>
      </c>
      <c r="AK46" s="5">
        <v>3.1229636242816549E-3</v>
      </c>
      <c r="AL46" s="5">
        <v>1.7257756499996002E-2</v>
      </c>
      <c r="AM46" s="5">
        <v>4.8892070929803903E-3</v>
      </c>
      <c r="AN46" s="5">
        <v>1.8600775496513181E-3</v>
      </c>
      <c r="AO46" s="5">
        <v>4.0386754272017248E-3</v>
      </c>
      <c r="AP46" s="5">
        <v>3.5992993065029275E-3</v>
      </c>
      <c r="AQ46" s="5">
        <v>2.7785374336011218E-4</v>
      </c>
      <c r="AR46" s="5">
        <v>9.0723635674300872E-3</v>
      </c>
      <c r="AS46" s="5"/>
      <c r="AT46" s="5"/>
      <c r="AU46" s="5"/>
      <c r="AV46" s="5"/>
      <c r="AW46" s="5"/>
      <c r="AX46" s="5"/>
      <c r="AY46" s="5"/>
      <c r="AZ46" s="5"/>
      <c r="BA46" s="5"/>
      <c r="BB46" s="5"/>
    </row>
    <row r="47" spans="1:54" x14ac:dyDescent="0.25">
      <c r="A47" s="5">
        <v>16580</v>
      </c>
      <c r="B47" s="5"/>
      <c r="C47" s="5">
        <v>-4.50336482905348E-2</v>
      </c>
      <c r="D47" s="5">
        <v>-2.2970003697978449E-2</v>
      </c>
      <c r="E47" s="5">
        <v>-1.57160132402695E-2</v>
      </c>
      <c r="F47" s="5">
        <v>-3.7220455856796113E-2</v>
      </c>
      <c r="G47" s="5">
        <v>-1.096309992766702E-2</v>
      </c>
      <c r="H47" s="5">
        <v>-3.0995405533933717E-2</v>
      </c>
      <c r="I47" s="5">
        <v>-4.2578321766928932E-2</v>
      </c>
      <c r="J47" s="5">
        <v>-2.0377903564145032E-2</v>
      </c>
      <c r="K47" s="5">
        <v>-1.92453531487978E-3</v>
      </c>
      <c r="L47" s="5">
        <v>-1.2156301298560213E-2</v>
      </c>
      <c r="M47" s="5">
        <v>-1.8589880418647953E-2</v>
      </c>
      <c r="N47" s="5">
        <v>-3.1639857842022841E-2</v>
      </c>
      <c r="O47" s="5">
        <v>-2.7428680291247272E-3</v>
      </c>
      <c r="P47" s="5">
        <v>-1.5160851239740652E-2</v>
      </c>
      <c r="Q47" s="5">
        <v>-7.4761183669679546E-3</v>
      </c>
      <c r="R47" s="5">
        <v>-9.2181568719462616E-3</v>
      </c>
      <c r="S47" s="5">
        <v>-4.4585258153255621E-4</v>
      </c>
      <c r="T47" s="5">
        <v>-5.2031900074882001E-3</v>
      </c>
      <c r="U47" s="5">
        <v>-9.1092312329692714E-4</v>
      </c>
      <c r="V47" s="5">
        <v>-5.0126036356272193E-3</v>
      </c>
      <c r="W47" s="5">
        <v>7.0506421921776889E-3</v>
      </c>
      <c r="X47" s="5">
        <v>-1.5054184068451326E-3</v>
      </c>
      <c r="Y47" s="5">
        <v>-1.2196592234382856E-2</v>
      </c>
      <c r="Z47" s="5">
        <v>-7.6301577949845654E-3</v>
      </c>
      <c r="AA47" s="5">
        <v>1.6928296835153258E-2</v>
      </c>
      <c r="AB47" s="5">
        <v>6.1242968502540698E-2</v>
      </c>
      <c r="AC47" s="5">
        <v>5.3904271371977997E-3</v>
      </c>
      <c r="AD47" s="5">
        <v>1.8478796806600388E-4</v>
      </c>
      <c r="AE47" s="5">
        <v>1.8448627327447488E-2</v>
      </c>
      <c r="AF47" s="5">
        <v>4.4515935796320148E-2</v>
      </c>
      <c r="AG47" s="5">
        <v>6.9443246833879538E-3</v>
      </c>
      <c r="AH47" s="5">
        <v>3.3889508609578575E-3</v>
      </c>
      <c r="AI47" s="5">
        <v>2.8146947230350897E-3</v>
      </c>
      <c r="AJ47" s="5">
        <v>1.0735188475880392E-2</v>
      </c>
      <c r="AK47" s="5">
        <v>3.174169454570113E-3</v>
      </c>
      <c r="AL47" s="5">
        <v>1.7551208431186349E-2</v>
      </c>
      <c r="AM47" s="5">
        <v>4.9753252132849913E-3</v>
      </c>
      <c r="AN47" s="5">
        <v>1.8939796157671275E-3</v>
      </c>
      <c r="AO47" s="5">
        <v>4.1147672163810191E-3</v>
      </c>
      <c r="AP47" s="5">
        <v>3.6693337680348431E-3</v>
      </c>
      <c r="AQ47" s="5">
        <v>2.8343228303056976E-4</v>
      </c>
      <c r="AR47" s="5">
        <v>9.2601536882776468E-3</v>
      </c>
      <c r="AS47" s="5"/>
      <c r="AT47" s="5"/>
      <c r="AU47" s="5"/>
      <c r="AV47" s="5"/>
      <c r="AW47" s="5"/>
      <c r="AX47" s="5"/>
      <c r="AY47" s="5"/>
      <c r="AZ47" s="5"/>
      <c r="BA47" s="5"/>
      <c r="BB47" s="5"/>
    </row>
    <row r="48" spans="1:54" x14ac:dyDescent="0.25">
      <c r="A48" s="5">
        <v>16570</v>
      </c>
      <c r="B48" s="5"/>
      <c r="C48" s="5">
        <v>-4.3776805890522373E-2</v>
      </c>
      <c r="D48" s="5">
        <v>-2.291157501267203E-2</v>
      </c>
      <c r="E48" s="5">
        <v>-1.5684500315726969E-2</v>
      </c>
      <c r="F48" s="5">
        <v>-3.7165938427523637E-2</v>
      </c>
      <c r="G48" s="5">
        <v>-1.0952987662992627E-2</v>
      </c>
      <c r="H48" s="5">
        <v>-3.0983684385739396E-2</v>
      </c>
      <c r="I48" s="5">
        <v>-4.2585474743790555E-2</v>
      </c>
      <c r="J48" s="5">
        <v>-2.0392495805393464E-2</v>
      </c>
      <c r="K48" s="5">
        <v>-1.9269719931771379E-3</v>
      </c>
      <c r="L48" s="5">
        <v>-1.2178402687237567E-2</v>
      </c>
      <c r="M48" s="5">
        <v>-1.8633976751131594E-2</v>
      </c>
      <c r="N48" s="5">
        <v>-3.1732499492720216E-2</v>
      </c>
      <c r="O48" s="5">
        <v>-2.7524295166441908E-3</v>
      </c>
      <c r="P48" s="5">
        <v>-1.5222190466024568E-2</v>
      </c>
      <c r="Q48" s="5">
        <v>-7.5105673512205805E-3</v>
      </c>
      <c r="R48" s="5">
        <v>-9.2658320915336365E-3</v>
      </c>
      <c r="S48" s="5">
        <v>-4.4841085890184049E-4</v>
      </c>
      <c r="T48" s="5">
        <v>-5.2360016966273553E-3</v>
      </c>
      <c r="U48" s="5">
        <v>-9.1718688343833525E-4</v>
      </c>
      <c r="V48" s="5">
        <v>-5.0499403944084626E-3</v>
      </c>
      <c r="W48" s="5">
        <v>7.1072093626128752E-3</v>
      </c>
      <c r="X48" s="5">
        <v>-1.518364264357513E-3</v>
      </c>
      <c r="Y48" s="5">
        <v>-1.2308534634975554E-2</v>
      </c>
      <c r="Z48" s="5">
        <v>-7.7046203757859828E-3</v>
      </c>
      <c r="AA48" s="5">
        <v>1.7103368621626786E-2</v>
      </c>
      <c r="AB48" s="5">
        <v>6.1912177716407835E-2</v>
      </c>
      <c r="AC48" s="5">
        <v>5.4524950620838866E-3</v>
      </c>
      <c r="AD48" s="5">
        <v>1.8702464833220486E-4</v>
      </c>
      <c r="AE48" s="5">
        <v>1.8682847888372923E-2</v>
      </c>
      <c r="AF48" s="5">
        <v>4.5107546216766055E-2</v>
      </c>
      <c r="AG48" s="5">
        <v>7.040754584229569E-3</v>
      </c>
      <c r="AH48" s="5">
        <v>3.4380388192271514E-3</v>
      </c>
      <c r="AI48" s="5">
        <v>2.857155959812765E-3</v>
      </c>
      <c r="AJ48" s="5">
        <v>1.090360975826344E-2</v>
      </c>
      <c r="AK48" s="5">
        <v>3.2258899726643918E-3</v>
      </c>
      <c r="AL48" s="5">
        <v>1.7847859037753537E-2</v>
      </c>
      <c r="AM48" s="5">
        <v>5.062453978339267E-3</v>
      </c>
      <c r="AN48" s="5">
        <v>1.9283074599514103E-3</v>
      </c>
      <c r="AO48" s="5">
        <v>4.1918765040409901E-3</v>
      </c>
      <c r="AP48" s="5">
        <v>3.7403610049303688E-3</v>
      </c>
      <c r="AQ48" s="5">
        <v>2.8909433744763515E-4</v>
      </c>
      <c r="AR48" s="5">
        <v>9.4509030981154707E-3</v>
      </c>
      <c r="AS48" s="5"/>
      <c r="AT48" s="5"/>
      <c r="AU48" s="5"/>
      <c r="AV48" s="5"/>
      <c r="AW48" s="5"/>
      <c r="AX48" s="5"/>
      <c r="AY48" s="5"/>
      <c r="AZ48" s="5"/>
      <c r="BA48" s="5"/>
      <c r="BB48" s="5"/>
    </row>
    <row r="49" spans="1:54" x14ac:dyDescent="0.25">
      <c r="A49" s="5">
        <v>16560</v>
      </c>
      <c r="B49" s="5"/>
      <c r="C49" s="5">
        <v>-4.2495723146498458E-2</v>
      </c>
      <c r="D49" s="5">
        <v>-2.28507310041733E-2</v>
      </c>
      <c r="E49" s="5">
        <v>-1.5651299538322561E-2</v>
      </c>
      <c r="F49" s="5">
        <v>-3.7107361470618778E-2</v>
      </c>
      <c r="G49" s="5">
        <v>-1.0941667753703997E-2</v>
      </c>
      <c r="H49" s="5">
        <v>-3.0968533419367516E-2</v>
      </c>
      <c r="I49" s="5">
        <v>-4.2587920186049226E-2</v>
      </c>
      <c r="J49" s="5">
        <v>-2.0404849181459662E-2</v>
      </c>
      <c r="K49" s="5">
        <v>-1.9291997326026042E-3</v>
      </c>
      <c r="L49" s="5">
        <v>-1.2199207593670314E-2</v>
      </c>
      <c r="M49" s="5">
        <v>-1.8676137575257074E-2</v>
      </c>
      <c r="N49" s="5">
        <v>-3.1821946947524077E-2</v>
      </c>
      <c r="O49" s="5">
        <v>-2.7617245069512944E-3</v>
      </c>
      <c r="P49" s="5">
        <v>-1.5282123899868747E-2</v>
      </c>
      <c r="Q49" s="5">
        <v>-7.5443611041562482E-3</v>
      </c>
      <c r="R49" s="5">
        <v>-9.3127522764310123E-3</v>
      </c>
      <c r="S49" s="5">
        <v>-4.5093546977998614E-4</v>
      </c>
      <c r="T49" s="5">
        <v>-5.2684572524845834E-3</v>
      </c>
      <c r="U49" s="5">
        <v>-9.2339534640583536E-4</v>
      </c>
      <c r="V49" s="5">
        <v>-5.0870150886328583E-3</v>
      </c>
      <c r="W49" s="5">
        <v>7.163472174488786E-3</v>
      </c>
      <c r="X49" s="5">
        <v>-1.5312599069309866E-3</v>
      </c>
      <c r="Y49" s="5">
        <v>-1.242019847236922E-2</v>
      </c>
      <c r="Z49" s="5">
        <v>-7.7789943730181164E-3</v>
      </c>
      <c r="AA49" s="5">
        <v>1.7278446180161777E-2</v>
      </c>
      <c r="AB49" s="5">
        <v>6.2582184337583613E-2</v>
      </c>
      <c r="AC49" s="5">
        <v>5.5147054915646501E-3</v>
      </c>
      <c r="AD49" s="5">
        <v>1.8926883057158501E-4</v>
      </c>
      <c r="AE49" s="5">
        <v>1.891809256959447E-2</v>
      </c>
      <c r="AF49" s="5">
        <v>4.5702325626169681E-2</v>
      </c>
      <c r="AG49" s="5">
        <v>7.1377930397513167E-3</v>
      </c>
      <c r="AH49" s="5">
        <v>3.4874821343538745E-3</v>
      </c>
      <c r="AI49" s="5">
        <v>2.8999630344606654E-3</v>
      </c>
      <c r="AJ49" s="5">
        <v>1.1073551957043497E-2</v>
      </c>
      <c r="AK49" s="5">
        <v>3.2781224451848535E-3</v>
      </c>
      <c r="AL49" s="5">
        <v>1.8147698933154384E-2</v>
      </c>
      <c r="AM49" s="5">
        <v>5.1505925449898031E-3</v>
      </c>
      <c r="AN49" s="5">
        <v>1.9630615303624687E-3</v>
      </c>
      <c r="AO49" s="5">
        <v>4.270006109708833E-3</v>
      </c>
      <c r="AP49" s="5">
        <v>3.8123853401249622E-3</v>
      </c>
      <c r="AQ49" s="5">
        <v>2.9484039331096983E-4</v>
      </c>
      <c r="AR49" s="5">
        <v>9.6446331342009677E-3</v>
      </c>
      <c r="AS49" s="5"/>
      <c r="AT49" s="5"/>
      <c r="AU49" s="5"/>
      <c r="AV49" s="5"/>
      <c r="AW49" s="5"/>
      <c r="AX49" s="5"/>
      <c r="AY49" s="5"/>
      <c r="AZ49" s="5"/>
      <c r="BA49" s="5"/>
      <c r="BB49" s="5"/>
    </row>
    <row r="50" spans="1:54" x14ac:dyDescent="0.25">
      <c r="A50" s="5">
        <v>16550</v>
      </c>
      <c r="B50" s="5"/>
      <c r="C50" s="5">
        <v>-4.1190497077468101E-2</v>
      </c>
      <c r="D50" s="5">
        <v>-2.278748710845065E-2</v>
      </c>
      <c r="E50" s="5">
        <v>-1.5616418746314578E-2</v>
      </c>
      <c r="F50" s="5">
        <v>-3.7044736972193307E-2</v>
      </c>
      <c r="G50" s="5">
        <v>-1.0929141765181704E-2</v>
      </c>
      <c r="H50" s="5">
        <v>-3.0949951455501105E-2</v>
      </c>
      <c r="I50" s="5">
        <v>-4.2585648747222357E-2</v>
      </c>
      <c r="J50" s="5">
        <v>-2.0414955528414873E-2</v>
      </c>
      <c r="K50" s="5">
        <v>-1.9312174161795433E-3</v>
      </c>
      <c r="L50" s="5">
        <v>-1.2218706806141854E-2</v>
      </c>
      <c r="M50" s="5">
        <v>-1.8716345570140104E-2</v>
      </c>
      <c r="N50" s="5">
        <v>-3.1908165364203642E-2</v>
      </c>
      <c r="O50" s="5">
        <v>-2.7707495300136743E-3</v>
      </c>
      <c r="P50" s="5">
        <v>-1.5340629977733916E-2</v>
      </c>
      <c r="Q50" s="5">
        <v>-7.5774878755953453E-3</v>
      </c>
      <c r="R50" s="5">
        <v>-9.3589016443771621E-3</v>
      </c>
      <c r="S50" s="5">
        <v>-4.5342559277329294E-4</v>
      </c>
      <c r="T50" s="5">
        <v>-5.3005464709352376E-3</v>
      </c>
      <c r="U50" s="5">
        <v>-9.2954662901396261E-4</v>
      </c>
      <c r="V50" s="5">
        <v>-5.1238168927643006E-3</v>
      </c>
      <c r="W50" s="5">
        <v>7.2194148568056407E-3</v>
      </c>
      <c r="X50" s="5">
        <v>-1.5441018758906055E-3</v>
      </c>
      <c r="Y50" s="5">
        <v>-1.2531555202638007E-2</v>
      </c>
      <c r="Z50" s="5">
        <v>-7.8532617493503251E-3</v>
      </c>
      <c r="AA50" s="5">
        <v>1.7453489441788907E-2</v>
      </c>
      <c r="AB50" s="5">
        <v>6.3252844568962865E-2</v>
      </c>
      <c r="AC50" s="5">
        <v>5.5770459981214207E-3</v>
      </c>
      <c r="AD50" s="5">
        <v>1.9152010122922794E-4</v>
      </c>
      <c r="AE50" s="5">
        <v>1.9154321817104077E-2</v>
      </c>
      <c r="AF50" s="5">
        <v>4.630018401513019E-2</v>
      </c>
      <c r="AG50" s="5">
        <v>7.235427062238421E-3</v>
      </c>
      <c r="AH50" s="5">
        <v>3.537275088158604E-3</v>
      </c>
      <c r="AI50" s="5">
        <v>2.9431118053857529E-3</v>
      </c>
      <c r="AJ50" s="5">
        <v>1.1245001965337406E-2</v>
      </c>
      <c r="AK50" s="5">
        <v>3.3308639071270912E-3</v>
      </c>
      <c r="AL50" s="5">
        <v>1.845071742538433E-2</v>
      </c>
      <c r="AM50" s="5">
        <v>5.2397396973378092E-3</v>
      </c>
      <c r="AN50" s="5">
        <v>1.9982421340902202E-3</v>
      </c>
      <c r="AO50" s="5">
        <v>4.3491585526957656E-3</v>
      </c>
      <c r="AP50" s="5">
        <v>3.8854108388317573E-3</v>
      </c>
      <c r="AQ50" s="5">
        <v>3.0067091856015904E-4</v>
      </c>
      <c r="AR50" s="5">
        <v>9.841364571803627E-3</v>
      </c>
      <c r="AS50" s="5"/>
      <c r="AT50" s="5"/>
      <c r="AU50" s="5"/>
      <c r="AV50" s="5"/>
      <c r="AW50" s="5"/>
      <c r="AX50" s="5"/>
      <c r="AY50" s="5"/>
      <c r="AZ50" s="5"/>
      <c r="BA50" s="5"/>
      <c r="BB50" s="5"/>
    </row>
    <row r="51" spans="1:54" x14ac:dyDescent="0.25">
      <c r="A51" s="5">
        <v>16540</v>
      </c>
      <c r="B51" s="5"/>
      <c r="C51" s="5">
        <v>-3.9861234710824617E-2</v>
      </c>
      <c r="D51" s="5">
        <v>-2.2721859555152706E-2</v>
      </c>
      <c r="E51" s="5">
        <v>-1.5579866338777787E-2</v>
      </c>
      <c r="F51" s="5">
        <v>-3.6978078274616591E-2</v>
      </c>
      <c r="G51" s="5">
        <v>-1.0915411666322674E-2</v>
      </c>
      <c r="H51" s="5">
        <v>-3.0927938454919285E-2</v>
      </c>
      <c r="I51" s="5">
        <v>-4.2578652629057738E-2</v>
      </c>
      <c r="J51" s="5">
        <v>-2.0422807406601913E-2</v>
      </c>
      <c r="K51" s="5">
        <v>-1.9330239929866485E-3</v>
      </c>
      <c r="L51" s="5">
        <v>-1.2236891510522121E-2</v>
      </c>
      <c r="M51" s="5">
        <v>-1.8754583985546091E-2</v>
      </c>
      <c r="N51" s="5">
        <v>-3.1991120795976977E-2</v>
      </c>
      <c r="O51" s="5">
        <v>-2.7795011858216664E-3</v>
      </c>
      <c r="P51" s="5">
        <v>-1.5397687475559668E-2</v>
      </c>
      <c r="Q51" s="5">
        <v>-7.6099360566887859E-3</v>
      </c>
      <c r="R51" s="5">
        <v>-9.4042645521546734E-3</v>
      </c>
      <c r="S51" s="5">
        <v>-4.5588041137026899E-4</v>
      </c>
      <c r="T51" s="5">
        <v>-5.3322591818167151E-3</v>
      </c>
      <c r="U51" s="5">
        <v>-9.3563884975384967E-4</v>
      </c>
      <c r="V51" s="5">
        <v>-5.1603349658270467E-3</v>
      </c>
      <c r="W51" s="5">
        <v>7.2750215807318372E-3</v>
      </c>
      <c r="X51" s="5">
        <v>-1.5568866922533861E-3</v>
      </c>
      <c r="Y51" s="5">
        <v>-1.2642576051297847E-2</v>
      </c>
      <c r="Z51" s="5">
        <v>-7.9274042812778733E-3</v>
      </c>
      <c r="AA51" s="5">
        <v>1.7628457830841823E-2</v>
      </c>
      <c r="AB51" s="5">
        <v>6.3924012442421213E-2</v>
      </c>
      <c r="AC51" s="5">
        <v>5.6395039337830948E-3</v>
      </c>
      <c r="AD51" s="5">
        <v>1.9377803820998585E-4</v>
      </c>
      <c r="AE51" s="5">
        <v>1.9391495129662591E-2</v>
      </c>
      <c r="AF51" s="5">
        <v>4.6901028871865258E-2</v>
      </c>
      <c r="AG51" s="5">
        <v>7.3336432421007916E-3</v>
      </c>
      <c r="AH51" s="5">
        <v>3.5874117425822526E-3</v>
      </c>
      <c r="AI51" s="5">
        <v>2.9865979381254347E-3</v>
      </c>
      <c r="AJ51" s="5">
        <v>1.1417945907754325E-2</v>
      </c>
      <c r="AK51" s="5">
        <v>3.3841111586434608E-3</v>
      </c>
      <c r="AL51" s="5">
        <v>1.8756902495228159E-2</v>
      </c>
      <c r="AM51" s="5">
        <v>5.3298938394387031E-3</v>
      </c>
      <c r="AN51" s="5">
        <v>2.0338494339449914E-3</v>
      </c>
      <c r="AO51" s="5">
        <v>4.4293360441951864E-3</v>
      </c>
      <c r="AP51" s="5">
        <v>3.959441300695781E-3</v>
      </c>
      <c r="AQ51" s="5">
        <v>3.0658636171005147E-4</v>
      </c>
      <c r="AR51" s="5">
        <v>1.0041117600718149E-2</v>
      </c>
      <c r="AS51" s="5"/>
      <c r="AT51" s="5"/>
      <c r="AU51" s="5"/>
      <c r="AV51" s="5"/>
      <c r="AW51" s="5"/>
      <c r="AX51" s="5"/>
      <c r="AY51" s="5"/>
      <c r="AZ51" s="5"/>
      <c r="BA51" s="5"/>
      <c r="BB51" s="5"/>
    </row>
    <row r="52" spans="1:54" x14ac:dyDescent="0.25">
      <c r="A52" s="5">
        <v>16530</v>
      </c>
      <c r="B52" s="5"/>
      <c r="C52" s="5">
        <v>-3.8508053146339177E-2</v>
      </c>
      <c r="D52" s="5">
        <v>-2.2653865361110793E-2</v>
      </c>
      <c r="E52" s="5">
        <v>-1.554165127266576E-2</v>
      </c>
      <c r="F52" s="5">
        <v>-3.6907400073223622E-2</v>
      </c>
      <c r="G52" s="5">
        <v>-1.0900479829666642E-2</v>
      </c>
      <c r="H52" s="5">
        <v>-3.0902495521967232E-2</v>
      </c>
      <c r="I52" s="5">
        <v>-4.2566925590549261E-2</v>
      </c>
      <c r="J52" s="5">
        <v>-2.042839810694818E-2</v>
      </c>
      <c r="K52" s="5">
        <v>-1.9346184789374033E-3</v>
      </c>
      <c r="L52" s="5">
        <v>-1.2253753296300327E-2</v>
      </c>
      <c r="M52" s="5">
        <v>-1.8790836652717594E-2</v>
      </c>
      <c r="N52" s="5">
        <v>-3.2070780212469729E-2</v>
      </c>
      <c r="O52" s="5">
        <v>-2.7879761464045536E-3</v>
      </c>
      <c r="P52" s="5">
        <v>-1.5453275520884078E-2</v>
      </c>
      <c r="Q52" s="5">
        <v>-7.6416941863046263E-3</v>
      </c>
      <c r="R52" s="5">
        <v>-9.4488255038742662E-3</v>
      </c>
      <c r="S52" s="5">
        <v>-4.5829911435703107E-4</v>
      </c>
      <c r="T52" s="5">
        <v>-5.3635852538838616E-3</v>
      </c>
      <c r="U52" s="5">
        <v>-9.4167012966760405E-4</v>
      </c>
      <c r="V52" s="5">
        <v>-5.1965584561846903E-3</v>
      </c>
      <c r="W52" s="5">
        <v>7.330276466176895E-3</v>
      </c>
      <c r="X52" s="5">
        <v>-1.5696108580768807E-3</v>
      </c>
      <c r="Y52" s="5">
        <v>-1.2753232023596081E-2</v>
      </c>
      <c r="Z52" s="5">
        <v>-8.0014035650375261E-3</v>
      </c>
      <c r="AA52" s="5">
        <v>1.7803310276647555E-2</v>
      </c>
      <c r="AB52" s="5">
        <v>6.4595539854909054E-2</v>
      </c>
      <c r="AC52" s="5">
        <v>5.7020664326685282E-3</v>
      </c>
      <c r="AD52" s="5">
        <v>1.9604221094089141E-4</v>
      </c>
      <c r="AE52" s="5">
        <v>1.9629571062268918E-2</v>
      </c>
      <c r="AF52" s="5">
        <v>4.7504765183241544E-2</v>
      </c>
      <c r="AG52" s="5">
        <v>7.4324277467889555E-3</v>
      </c>
      <c r="AH52" s="5">
        <v>3.6378859385044274E-3</v>
      </c>
      <c r="AI52" s="5">
        <v>3.0304169037902685E-3</v>
      </c>
      <c r="AJ52" s="5">
        <v>1.1592369132149428E-2</v>
      </c>
      <c r="AK52" s="5">
        <v>3.4378607618958737E-3</v>
      </c>
      <c r="AL52" s="5">
        <v>1.9066240774826573E-2</v>
      </c>
      <c r="AM52" s="5">
        <v>5.4210529880648426E-3</v>
      </c>
      <c r="AN52" s="5">
        <v>2.0698834452589293E-3</v>
      </c>
      <c r="AO52" s="5">
        <v>4.5105404793798435E-3</v>
      </c>
      <c r="AP52" s="5">
        <v>4.0344802519184488E-3</v>
      </c>
      <c r="AQ52" s="5">
        <v>3.1258715118136888E-4</v>
      </c>
      <c r="AR52" s="5">
        <v>1.0243911801537015E-2</v>
      </c>
      <c r="AS52" s="5"/>
      <c r="AT52" s="5"/>
      <c r="AU52" s="5"/>
      <c r="AV52" s="5"/>
      <c r="AW52" s="5"/>
      <c r="AX52" s="5"/>
      <c r="AY52" s="5"/>
      <c r="AZ52" s="5"/>
      <c r="BA52" s="5"/>
      <c r="BB52" s="5"/>
    </row>
    <row r="53" spans="1:54" x14ac:dyDescent="0.25">
      <c r="A53" s="5">
        <v>16520</v>
      </c>
      <c r="B53" s="5"/>
      <c r="C53" s="5">
        <v>-3.7131079615374193E-2</v>
      </c>
      <c r="D53" s="5">
        <v>-2.2583522323394532E-2</v>
      </c>
      <c r="E53" s="5">
        <v>-1.5501783059557215E-2</v>
      </c>
      <c r="F53" s="5">
        <v>-3.6832718412262169E-2</v>
      </c>
      <c r="G53" s="5">
        <v>-1.0884349031298335E-2</v>
      </c>
      <c r="H53" s="5">
        <v>-3.0873624907402263E-2</v>
      </c>
      <c r="I53" s="5">
        <v>-4.2550462956122762E-2</v>
      </c>
      <c r="J53" s="5">
        <v>-2.0431721656901457E-2</v>
      </c>
      <c r="K53" s="5">
        <v>-1.9359999575264005E-3</v>
      </c>
      <c r="L53" s="5">
        <v>-1.2269284162427846E-2</v>
      </c>
      <c r="M53" s="5">
        <v>-1.8825087994946609E-2</v>
      </c>
      <c r="N53" s="5">
        <v>-3.2147111520308268E-2</v>
      </c>
      <c r="O53" s="5">
        <v>-2.7961711578218329E-3</v>
      </c>
      <c r="P53" s="5">
        <v>-1.5507373604865232E-2</v>
      </c>
      <c r="Q53" s="5">
        <v>-7.6727509573877948E-3</v>
      </c>
      <c r="R53" s="5">
        <v>-9.4925691592539999E-3</v>
      </c>
      <c r="S53" s="5">
        <v>-4.6068089623387231E-4</v>
      </c>
      <c r="T53" s="5">
        <v>-5.394514599794906E-3</v>
      </c>
      <c r="U53" s="5">
        <v>-9.476385932310075E-4</v>
      </c>
      <c r="V53" s="5">
        <v>-5.2324765063814808E-3</v>
      </c>
      <c r="W53" s="5">
        <v>7.3851635884748801E-3</v>
      </c>
      <c r="X53" s="5">
        <v>-1.5822708578361322E-3</v>
      </c>
      <c r="Y53" s="5">
        <v>-1.286349391506674E-2</v>
      </c>
      <c r="Z53" s="5">
        <v>-8.0752410227107226E-3</v>
      </c>
      <c r="AA53" s="5">
        <v>1.7978005225674481E-2</v>
      </c>
      <c r="AB53" s="5">
        <v>6.5267276606330929E-2</v>
      </c>
      <c r="AC53" s="5">
        <v>5.7647204136957635E-3</v>
      </c>
      <c r="AD53" s="5">
        <v>1.9831218043952692E-4</v>
      </c>
      <c r="AE53" s="5">
        <v>1.9868507230237864E-2</v>
      </c>
      <c r="AF53" s="5">
        <v>4.8111295437280467E-2</v>
      </c>
      <c r="AG53" s="5">
        <v>7.5317663199367616E-3</v>
      </c>
      <c r="AH53" s="5">
        <v>3.6886912946685604E-3</v>
      </c>
      <c r="AI53" s="5">
        <v>3.0745639775904944E-3</v>
      </c>
      <c r="AJ53" s="5">
        <v>1.176825620166801E-2</v>
      </c>
      <c r="AK53" s="5">
        <v>3.4921090379833653E-3</v>
      </c>
      <c r="AL53" s="5">
        <v>1.9378717526581032E-2</v>
      </c>
      <c r="AM53" s="5">
        <v>5.5132147655387563E-3</v>
      </c>
      <c r="AN53" s="5">
        <v>2.1063440327025252E-3</v>
      </c>
      <c r="AO53" s="5">
        <v>4.5927734295033561E-3</v>
      </c>
      <c r="AP53" s="5">
        <v>4.110530937357396E-3</v>
      </c>
      <c r="AQ53" s="5">
        <v>3.1867369462694315E-4</v>
      </c>
      <c r="AR53" s="5">
        <v>1.0449766121692017E-2</v>
      </c>
      <c r="AS53" s="5"/>
      <c r="AT53" s="5"/>
      <c r="AU53" s="5"/>
      <c r="AV53" s="5"/>
      <c r="AW53" s="5"/>
      <c r="AX53" s="5"/>
      <c r="AY53" s="5"/>
      <c r="AZ53" s="5"/>
      <c r="BA53" s="5"/>
      <c r="BB53" s="5"/>
    </row>
    <row r="54" spans="1:54" x14ac:dyDescent="0.25">
      <c r="A54" s="5">
        <v>16510</v>
      </c>
      <c r="B54" s="5"/>
      <c r="C54" s="5">
        <v>-3.5730451535223112E-2</v>
      </c>
      <c r="D54" s="5">
        <v>-2.2510849011924079E-2</v>
      </c>
      <c r="E54" s="5">
        <v>-1.5460271762087524E-2</v>
      </c>
      <c r="F54" s="5">
        <v>-3.6754050680079024E-2</v>
      </c>
      <c r="G54" s="5">
        <v>-1.0867022450524507E-2</v>
      </c>
      <c r="H54" s="5">
        <v>-3.0841330010610662E-2</v>
      </c>
      <c r="I54" s="5">
        <v>-4.2529261622982158E-2</v>
      </c>
      <c r="J54" s="5">
        <v>-2.0432772825982139E-2</v>
      </c>
      <c r="K54" s="5">
        <v>-1.9371675805417976E-3</v>
      </c>
      <c r="L54" s="5">
        <v>-1.2283476522965926E-2</v>
      </c>
      <c r="M54" s="5">
        <v>-1.8857323037882824E-2</v>
      </c>
      <c r="N54" s="5">
        <v>-3.2220083583330998E-2</v>
      </c>
      <c r="O54" s="5">
        <v>-2.8040830421279064E-3</v>
      </c>
      <c r="P54" s="5">
        <v>-1.5559961594196198E-2</v>
      </c>
      <c r="Q54" s="5">
        <v>-7.7030952232885249E-3</v>
      </c>
      <c r="R54" s="5">
        <v>-9.5354803418875693E-3</v>
      </c>
      <c r="S54" s="5">
        <v>-4.6302495763271659E-4</v>
      </c>
      <c r="T54" s="5">
        <v>-5.4250371811247148E-3</v>
      </c>
      <c r="U54" s="5">
        <v>-9.5354236924405312E-4</v>
      </c>
      <c r="V54" s="5">
        <v>-5.2680782580435204E-3</v>
      </c>
      <c r="W54" s="5">
        <v>7.4396669851753416E-3</v>
      </c>
      <c r="X54" s="5">
        <v>-1.5948631598283018E-3</v>
      </c>
      <c r="Y54" s="5">
        <v>-1.2973332322347944E-2</v>
      </c>
      <c r="Z54" s="5">
        <v>-8.1488979085120993E-3</v>
      </c>
      <c r="AA54" s="5">
        <v>1.8152500654135532E-2</v>
      </c>
      <c r="AB54" s="5">
        <v>6.5939070439212377E-2</v>
      </c>
      <c r="AC54" s="5">
        <v>5.8274525834584711E-3</v>
      </c>
      <c r="AD54" s="5">
        <v>2.0058749938838276E-4</v>
      </c>
      <c r="AE54" s="5">
        <v>2.0108260313892908E-2</v>
      </c>
      <c r="AF54" s="5">
        <v>4.8720519627164303E-2</v>
      </c>
      <c r="AG54" s="5">
        <v>7.6316442807363577E-3</v>
      </c>
      <c r="AH54" s="5">
        <v>3.7398212067171243E-3</v>
      </c>
      <c r="AI54" s="5">
        <v>3.1190342374486234E-3</v>
      </c>
      <c r="AJ54" s="5">
        <v>1.1945590887092057E-2</v>
      </c>
      <c r="AK54" s="5">
        <v>3.5468520639482673E-3</v>
      </c>
      <c r="AL54" s="5">
        <v>1.9694316622419071E-2</v>
      </c>
      <c r="AM54" s="5">
        <v>5.606376392642688E-3</v>
      </c>
      <c r="AN54" s="5">
        <v>2.1432309071190503E-3</v>
      </c>
      <c r="AO54" s="5">
        <v>4.6760361340116071E-3</v>
      </c>
      <c r="AP54" s="5">
        <v>4.1875963126062465E-3</v>
      </c>
      <c r="AQ54" s="5">
        <v>3.2484637825395317E-4</v>
      </c>
      <c r="AR54" s="5">
        <v>1.0658698851276609E-2</v>
      </c>
      <c r="AS54" s="5"/>
      <c r="AT54" s="5"/>
      <c r="AU54" s="5"/>
      <c r="AV54" s="5"/>
      <c r="AW54" s="5"/>
      <c r="AX54" s="5"/>
      <c r="AY54" s="5"/>
      <c r="AZ54" s="5"/>
      <c r="BA54" s="5"/>
      <c r="BB54" s="5"/>
    </row>
    <row r="55" spans="1:54" x14ac:dyDescent="0.25">
      <c r="A55" s="5">
        <v>16500</v>
      </c>
      <c r="B55" s="5"/>
      <c r="C55" s="5">
        <v>-3.4306316558480411E-2</v>
      </c>
      <c r="D55" s="5">
        <v>-2.2435864761642704E-2</v>
      </c>
      <c r="E55" s="5">
        <v>-1.5417127990066915E-2</v>
      </c>
      <c r="F55" s="5">
        <v>-3.6671415603545664E-2</v>
      </c>
      <c r="G55" s="5">
        <v>-1.0848503669325273E-2</v>
      </c>
      <c r="H55" s="5">
        <v>-3.0805615381191302E-2</v>
      </c>
      <c r="I55" s="5">
        <v>-4.2503320067606577E-2</v>
      </c>
      <c r="J55" s="5">
        <v>-2.0431547130946102E-2</v>
      </c>
      <c r="K55" s="5">
        <v>-1.938120568743227E-3</v>
      </c>
      <c r="L55" s="5">
        <v>-1.2296323212533187E-2</v>
      </c>
      <c r="M55" s="5">
        <v>-1.8887527419568732E-2</v>
      </c>
      <c r="N55" s="5">
        <v>-3.228966624240049E-2</v>
      </c>
      <c r="O55" s="5">
        <v>-2.8117086993086774E-3</v>
      </c>
      <c r="P55" s="5">
        <v>-1.5611019742903798E-2</v>
      </c>
      <c r="Q55" s="5">
        <v>-7.732716004054653E-3</v>
      </c>
      <c r="R55" s="5">
        <v>-9.577544047496063E-3</v>
      </c>
      <c r="S55" s="5">
        <v>-4.653305057351776E-4</v>
      </c>
      <c r="T55" s="5">
        <v>-5.4551430134022888E-3</v>
      </c>
      <c r="U55" s="5">
        <v>-9.5937959172876972E-4</v>
      </c>
      <c r="V55" s="5">
        <v>-5.3033528568369598E-3</v>
      </c>
      <c r="W55" s="5">
        <v>7.4937706629381899E-3</v>
      </c>
      <c r="X55" s="5">
        <v>-1.6073842176045374E-3</v>
      </c>
      <c r="Y55" s="5">
        <v>-1.3082717654257706E-2</v>
      </c>
      <c r="Z55" s="5">
        <v>-8.2223553152625979E-3</v>
      </c>
      <c r="AA55" s="5">
        <v>1.8326754081046275E-2</v>
      </c>
      <c r="AB55" s="5">
        <v>6.6610767080155869E-2</v>
      </c>
      <c r="AC55" s="5">
        <v>5.8902494392706001E-3</v>
      </c>
      <c r="AD55" s="5">
        <v>2.028677122152814E-4</v>
      </c>
      <c r="AE55" s="5">
        <v>2.0348786063882959E-2</v>
      </c>
      <c r="AF55" s="5">
        <v>4.9332335256767799E-2</v>
      </c>
      <c r="AG55" s="5">
        <v>7.7320465235496544E-3</v>
      </c>
      <c r="AH55" s="5">
        <v>3.7912688463392274E-3</v>
      </c>
      <c r="AI55" s="5">
        <v>3.163822562701315E-3</v>
      </c>
      <c r="AJ55" s="5">
        <v>1.2124356159500093E-2</v>
      </c>
      <c r="AK55" s="5">
        <v>3.602085669864944E-3</v>
      </c>
      <c r="AL55" s="5">
        <v>2.0013020523442889E-2</v>
      </c>
      <c r="AM55" s="5">
        <v>5.7005346816119242E-3</v>
      </c>
      <c r="AN55" s="5">
        <v>2.1805436223793421E-3</v>
      </c>
      <c r="AO55" s="5">
        <v>4.760329492670334E-3</v>
      </c>
      <c r="AP55" s="5">
        <v>4.2656790360600548E-3</v>
      </c>
      <c r="AQ55" s="5">
        <v>3.3110556614254571E-4</v>
      </c>
      <c r="AR55" s="5">
        <v>1.0870727598661211E-2</v>
      </c>
      <c r="AS55" s="5"/>
      <c r="AT55" s="5"/>
      <c r="AU55" s="5"/>
      <c r="AV55" s="5"/>
      <c r="AW55" s="5"/>
      <c r="AX55" s="5"/>
      <c r="AY55" s="5"/>
      <c r="AZ55" s="5"/>
      <c r="BA55" s="5"/>
      <c r="BB55" s="5"/>
    </row>
    <row r="56" spans="1:54" x14ac:dyDescent="0.25">
      <c r="A56" s="5">
        <v>16490</v>
      </c>
      <c r="B56" s="5"/>
      <c r="C56" s="5">
        <v>-3.2858832617351737E-2</v>
      </c>
      <c r="D56" s="5">
        <v>-2.2358589664254028E-2</v>
      </c>
      <c r="E56" s="5">
        <v>-1.5372362896286873E-2</v>
      </c>
      <c r="F56" s="5">
        <v>-3.6584833241724832E-2</v>
      </c>
      <c r="G56" s="5">
        <v>-1.0828796671578987E-2</v>
      </c>
      <c r="H56" s="5">
        <v>-3.076648671990188E-2</v>
      </c>
      <c r="I56" s="5">
        <v>-4.2472638351390007E-2</v>
      </c>
      <c r="J56" s="5">
        <v>-2.0428040840552344E-2</v>
      </c>
      <c r="K56" s="5">
        <v>-1.9388582125044736E-3</v>
      </c>
      <c r="L56" s="5">
        <v>-1.2307817491547742E-2</v>
      </c>
      <c r="M56" s="5">
        <v>-1.8915687400193011E-2</v>
      </c>
      <c r="N56" s="5">
        <v>-3.2355830334800405E-2</v>
      </c>
      <c r="O56" s="5">
        <v>-2.819045109188437E-3</v>
      </c>
      <c r="P56" s="5">
        <v>-1.5660528704022597E-2</v>
      </c>
      <c r="Q56" s="5">
        <v>-7.7616024926832894E-3</v>
      </c>
      <c r="R56" s="5">
        <v>-9.6187454521572541E-3</v>
      </c>
      <c r="S56" s="5">
        <v>-4.6759675469095684E-4</v>
      </c>
      <c r="T56" s="5">
        <v>-5.4848221711693646E-3</v>
      </c>
      <c r="U56" s="5">
        <v>-9.6514840083382954E-4</v>
      </c>
      <c r="V56" s="5">
        <v>-5.3382894574808288E-3</v>
      </c>
      <c r="W56" s="5">
        <v>7.5474586045292322E-3</v>
      </c>
      <c r="X56" s="5">
        <v>-1.6198304714283031E-3</v>
      </c>
      <c r="Y56" s="5">
        <v>-1.3191620143124092E-2</v>
      </c>
      <c r="Z56" s="5">
        <v>-8.295594181044523E-3</v>
      </c>
      <c r="AA56" s="5">
        <v>1.8500722581734751E-2</v>
      </c>
      <c r="AB56" s="5">
        <v>6.7282210283084856E-2</v>
      </c>
      <c r="AC56" s="5">
        <v>5.9530972723801003E-3</v>
      </c>
      <c r="AD56" s="5">
        <v>2.0515235517988849E-4</v>
      </c>
      <c r="AE56" s="5">
        <v>2.0590039307129476E-2</v>
      </c>
      <c r="AF56" s="5">
        <v>4.9946637347738972E-2</v>
      </c>
      <c r="AG56" s="5">
        <v>7.832957517761514E-3</v>
      </c>
      <c r="AH56" s="5">
        <v>3.8430271605338364E-3</v>
      </c>
      <c r="AI56" s="5">
        <v>3.2089236328927502E-3</v>
      </c>
      <c r="AJ56" s="5">
        <v>1.2304534183252436E-2</v>
      </c>
      <c r="AK56" s="5">
        <v>3.6578054360145809E-3</v>
      </c>
      <c r="AL56" s="5">
        <v>2.033481025998414E-2</v>
      </c>
      <c r="AM56" s="5">
        <v>5.7956860292185438E-3</v>
      </c>
      <c r="AN56" s="5">
        <v>2.2182815722598132E-3</v>
      </c>
      <c r="AO56" s="5">
        <v>4.8456540577146599E-3</v>
      </c>
      <c r="AP56" s="5">
        <v>4.3447814609713E-3</v>
      </c>
      <c r="AQ56" s="5">
        <v>3.3745159956123844E-4</v>
      </c>
      <c r="AR56" s="5">
        <v>1.1085869265912606E-2</v>
      </c>
      <c r="AS56" s="5"/>
      <c r="AT56" s="5"/>
      <c r="AU56" s="5"/>
      <c r="AV56" s="5"/>
      <c r="AW56" s="5"/>
      <c r="AX56" s="5"/>
      <c r="AY56" s="5"/>
      <c r="AZ56" s="5"/>
      <c r="BA56" s="5"/>
      <c r="BB56" s="5"/>
    </row>
    <row r="57" spans="1:54" x14ac:dyDescent="0.25">
      <c r="A57" s="5">
        <v>16480</v>
      </c>
      <c r="B57" s="5"/>
      <c r="C57" s="5">
        <v>-3.138816796281034E-2</v>
      </c>
      <c r="D57" s="5">
        <v>-2.227904455952846E-2</v>
      </c>
      <c r="E57" s="5">
        <v>-1.5325988172016886E-2</v>
      </c>
      <c r="F57" s="5">
        <v>-3.6494324978779413E-2</v>
      </c>
      <c r="G57" s="5">
        <v>-1.0807905842060494E-2</v>
      </c>
      <c r="H57" s="5">
        <v>-3.072395087896445E-2</v>
      </c>
      <c r="I57" s="5">
        <v>-4.2437218125414969E-2</v>
      </c>
      <c r="J57" s="5">
        <v>-2.0422250979930234E-2</v>
      </c>
      <c r="K57" s="5">
        <v>-1.9393798724202875E-3</v>
      </c>
      <c r="L57" s="5">
        <v>-1.2317953051259104E-2</v>
      </c>
      <c r="M57" s="5">
        <v>-1.8941789871553295E-2</v>
      </c>
      <c r="N57" s="5">
        <v>-3.2418547713200331E-2</v>
      </c>
      <c r="O57" s="5">
        <v>-2.826089333305565E-3</v>
      </c>
      <c r="P57" s="5">
        <v>-1.5708469541134563E-2</v>
      </c>
      <c r="Q57" s="5">
        <v>-7.7897440613271477E-3</v>
      </c>
      <c r="R57" s="5">
        <v>-9.6590699205066424E-3</v>
      </c>
      <c r="S57" s="5">
        <v>-4.6982292603628856E-4</v>
      </c>
      <c r="T57" s="5">
        <v>-5.5140647930567409E-3</v>
      </c>
      <c r="U57" s="5">
        <v>-9.7084694374538374E-4</v>
      </c>
      <c r="V57" s="5">
        <v>-5.3728772288113447E-3</v>
      </c>
      <c r="W57" s="5">
        <v>7.6007147759130089E-3</v>
      </c>
      <c r="X57" s="5">
        <v>-1.6321983497596519E-3</v>
      </c>
      <c r="Y57" s="5">
        <v>-1.3300009856365516E-2</v>
      </c>
      <c r="Z57" s="5">
        <v>-8.3685952960374631E-3</v>
      </c>
      <c r="AA57" s="5">
        <v>1.8674362801800869E-2</v>
      </c>
      <c r="AB57" s="5">
        <v>6.7953241874274609E-2</v>
      </c>
      <c r="AC57" s="5">
        <v>6.0159821713517154E-3</v>
      </c>
      <c r="AD57" s="5">
        <v>2.0744095646638012E-4</v>
      </c>
      <c r="AE57" s="5">
        <v>2.0831973953412127E-2</v>
      </c>
      <c r="AF57" s="5">
        <v>5.056331844815258E-2</v>
      </c>
      <c r="AG57" s="5">
        <v>7.9343613078790877E-3</v>
      </c>
      <c r="AH57" s="5">
        <v>3.8950888709912133E-3</v>
      </c>
      <c r="AI57" s="5">
        <v>3.2543319266626846E-3</v>
      </c>
      <c r="AJ57" s="5">
        <v>1.248610630931413E-2</v>
      </c>
      <c r="AK57" s="5">
        <v>3.714006690150267E-3</v>
      </c>
      <c r="AL57" s="5">
        <v>2.0659665412087573E-2</v>
      </c>
      <c r="AM57" s="5">
        <v>5.8918264099521991E-3</v>
      </c>
      <c r="AN57" s="5">
        <v>2.2564439873463977E-3</v>
      </c>
      <c r="AO57" s="5">
        <v>4.9320100260265088E-3</v>
      </c>
      <c r="AP57" s="5">
        <v>4.42490562750209E-3</v>
      </c>
      <c r="AQ57" s="5">
        <v>3.4388479627951534E-4</v>
      </c>
      <c r="AR57" s="5">
        <v>1.1304140024030594E-2</v>
      </c>
      <c r="AS57" s="5"/>
      <c r="AT57" s="5"/>
      <c r="AU57" s="5"/>
      <c r="AV57" s="5"/>
      <c r="AW57" s="5"/>
      <c r="AX57" s="5"/>
      <c r="AY57" s="5"/>
      <c r="AZ57" s="5"/>
      <c r="BA57" s="5"/>
      <c r="BB57" s="5"/>
    </row>
    <row r="58" spans="1:54" x14ac:dyDescent="0.25">
      <c r="A58" s="5">
        <v>16470</v>
      </c>
      <c r="B58" s="5"/>
      <c r="C58" s="5">
        <v>-2.9894501198516027E-2</v>
      </c>
      <c r="D58" s="5">
        <v>-2.2197251026183681E-2</v>
      </c>
      <c r="E58" s="5">
        <v>-1.5278016042193634E-2</v>
      </c>
      <c r="F58" s="5">
        <v>-3.6399913516126162E-2</v>
      </c>
      <c r="G58" s="5">
        <v>-1.0785835965212494E-2</v>
      </c>
      <c r="H58" s="5">
        <v>-3.0678015861727137E-2</v>
      </c>
      <c r="I58" s="5">
        <v>-4.2397062634353236E-2</v>
      </c>
      <c r="J58" s="5">
        <v>-2.0414175334541065E-2</v>
      </c>
      <c r="K58" s="5">
        <v>-1.9396849798766931E-3</v>
      </c>
      <c r="L58" s="5">
        <v>-1.2326724018565119E-2</v>
      </c>
      <c r="M58" s="5">
        <v>-1.8965822366220093E-2</v>
      </c>
      <c r="N58" s="5">
        <v>-3.247779126417269E-2</v>
      </c>
      <c r="O58" s="5">
        <v>-2.8328385167554577E-3</v>
      </c>
      <c r="P58" s="5">
        <v>-1.5754823739765854E-2</v>
      </c>
      <c r="Q58" s="5">
        <v>-7.8171302674509054E-3</v>
      </c>
      <c r="R58" s="5">
        <v>-9.6985030139043037E-3</v>
      </c>
      <c r="S58" s="5">
        <v>-4.7200824911214064E-4</v>
      </c>
      <c r="T58" s="5">
        <v>-5.5428610868752254E-3</v>
      </c>
      <c r="U58" s="5">
        <v>-9.7647337560357662E-4</v>
      </c>
      <c r="V58" s="5">
        <v>-5.4071053588952275E-3</v>
      </c>
      <c r="W58" s="5">
        <v>7.6535231334389445E-3</v>
      </c>
      <c r="X58" s="5">
        <v>-1.6444842707646935E-3</v>
      </c>
      <c r="Y58" s="5">
        <v>-1.3407856708316634E-2</v>
      </c>
      <c r="Z58" s="5">
        <v>-8.4413393095321108E-3</v>
      </c>
      <c r="AA58" s="5">
        <v>1.8847630971522783E-2</v>
      </c>
      <c r="AB58" s="5">
        <v>6.8623701799166409E-2</v>
      </c>
      <c r="AC58" s="5">
        <v>6.078890025619876E-3</v>
      </c>
      <c r="AD58" s="5">
        <v>2.0973303628228057E-4</v>
      </c>
      <c r="AE58" s="5">
        <v>2.1074543002598017E-2</v>
      </c>
      <c r="AF58" s="5">
        <v>5.1182268642759078E-2</v>
      </c>
      <c r="AG58" s="5">
        <v>8.0362415138818082E-3</v>
      </c>
      <c r="AH58" s="5">
        <v>3.9474464735951382E-3</v>
      </c>
      <c r="AI58" s="5">
        <v>3.3000417207313627E-3</v>
      </c>
      <c r="AJ58" s="5">
        <v>1.2669053068925813E-2</v>
      </c>
      <c r="AK58" s="5">
        <v>3.7706845048559299E-3</v>
      </c>
      <c r="AL58" s="5">
        <v>2.0987564090447504E-2</v>
      </c>
      <c r="AM58" s="5">
        <v>5.9889513693055516E-3</v>
      </c>
      <c r="AN58" s="5">
        <v>2.2950299319672344E-3</v>
      </c>
      <c r="AO58" s="5">
        <v>5.0193972313465757E-3</v>
      </c>
      <c r="AP58" s="5">
        <v>4.5060532547781477E-3</v>
      </c>
      <c r="AQ58" s="5">
        <v>3.5040544987802793E-4</v>
      </c>
      <c r="AR58" s="5">
        <v>1.1525555288015672E-2</v>
      </c>
      <c r="AS58" s="5"/>
      <c r="AT58" s="5"/>
      <c r="AU58" s="5"/>
      <c r="AV58" s="5"/>
      <c r="AW58" s="5"/>
      <c r="AX58" s="5"/>
      <c r="AY58" s="5"/>
      <c r="AZ58" s="5"/>
      <c r="BA58" s="5"/>
      <c r="BB58" s="5"/>
    </row>
    <row r="59" spans="1:54" x14ac:dyDescent="0.25">
      <c r="A59" s="5">
        <v>16460</v>
      </c>
      <c r="B59" s="5"/>
      <c r="C59" s="5">
        <v>-2.8378021309407878E-2</v>
      </c>
      <c r="D59" s="5">
        <v>-2.2113231372344361E-2</v>
      </c>
      <c r="E59" s="5">
        <v>-1.5228459260305013E-2</v>
      </c>
      <c r="F59" s="5">
        <v>-3.6301622863837008E-2</v>
      </c>
      <c r="G59" s="5">
        <v>-1.0762592223690019E-2</v>
      </c>
      <c r="H59" s="5">
        <v>-3.0628690821679745E-2</v>
      </c>
      <c r="I59" s="5">
        <v>-4.2352176719486587E-2</v>
      </c>
      <c r="J59" s="5">
        <v>-2.0403812453729169E-2</v>
      </c>
      <c r="K59" s="5">
        <v>-1.9397730375842089E-3</v>
      </c>
      <c r="L59" s="5">
        <v>-1.2334124960609174E-2</v>
      </c>
      <c r="M59" s="5">
        <v>-1.8987773066393283E-2</v>
      </c>
      <c r="N59" s="5">
        <v>-3.25335349262455E-2</v>
      </c>
      <c r="O59" s="5">
        <v>-2.8392898899991829E-3</v>
      </c>
      <c r="P59" s="5">
        <v>-1.5799573218631145E-2</v>
      </c>
      <c r="Q59" s="5">
        <v>-7.8437508599328715E-3</v>
      </c>
      <c r="R59" s="5">
        <v>-9.7370304985616579E-3</v>
      </c>
      <c r="S59" s="5">
        <v>-4.7415196148189391E-4</v>
      </c>
      <c r="T59" s="5">
        <v>-5.5712013347177158E-3</v>
      </c>
      <c r="U59" s="5">
        <v>-9.8202586042415952E-4</v>
      </c>
      <c r="V59" s="5">
        <v>-5.4409630601886718E-3</v>
      </c>
      <c r="W59" s="5">
        <v>7.7058676311172981E-3</v>
      </c>
      <c r="X59" s="5">
        <v>-1.6566846438495213E-3</v>
      </c>
      <c r="Y59" s="5">
        <v>-1.3515130472294783E-2</v>
      </c>
      <c r="Z59" s="5">
        <v>-8.5138067371204849E-3</v>
      </c>
      <c r="AA59" s="5">
        <v>1.9020482920706062E-2</v>
      </c>
      <c r="AB59" s="5">
        <v>6.9293428170959862E-2</v>
      </c>
      <c r="AC59" s="5">
        <v>6.1418065292114486E-3</v>
      </c>
      <c r="AD59" s="5">
        <v>2.1202810696352886E-4</v>
      </c>
      <c r="AE59" s="5">
        <v>2.1317698552521802E-2</v>
      </c>
      <c r="AF59" s="5">
        <v>5.1803375564849485E-2</v>
      </c>
      <c r="AG59" s="5">
        <v>8.1385813318267785E-3</v>
      </c>
      <c r="AH59" s="5">
        <v>4.0000922380488673E-3</v>
      </c>
      <c r="AI59" s="5">
        <v>3.3460470889844171E-3</v>
      </c>
      <c r="AJ59" s="5">
        <v>1.2853354167635783E-2</v>
      </c>
      <c r="AK59" s="5">
        <v>3.8278336950030565E-3</v>
      </c>
      <c r="AL59" s="5">
        <v>2.1318482917819535E-2</v>
      </c>
      <c r="AM59" s="5">
        <v>6.0870560171712128E-3</v>
      </c>
      <c r="AN59" s="5">
        <v>2.3340383011569506E-3</v>
      </c>
      <c r="AO59" s="5">
        <v>5.1078151365270483E-3</v>
      </c>
      <c r="AP59" s="5">
        <v>4.588225732950253E-3</v>
      </c>
      <c r="AQ59" s="5">
        <v>3.5701382905687138E-4</v>
      </c>
      <c r="AR59" s="5">
        <v>1.1750129691780187E-2</v>
      </c>
      <c r="AS59" s="5"/>
      <c r="AT59" s="5"/>
      <c r="AU59" s="5"/>
      <c r="AV59" s="5"/>
      <c r="AW59" s="5"/>
      <c r="AX59" s="5"/>
      <c r="AY59" s="5"/>
      <c r="AZ59" s="5"/>
      <c r="BA59" s="5"/>
      <c r="BB59" s="5"/>
    </row>
    <row r="60" spans="1:54" x14ac:dyDescent="0.25">
      <c r="A60" s="5">
        <v>16450</v>
      </c>
      <c r="B60" s="5"/>
      <c r="C60" s="5">
        <v>-2.6838927684892717E-2</v>
      </c>
      <c r="D60" s="5">
        <v>-2.2027008625586965E-2</v>
      </c>
      <c r="E60" s="5">
        <v>-1.5177331102971795E-2</v>
      </c>
      <c r="F60" s="5">
        <v>-3.6199478331291744E-2</v>
      </c>
      <c r="G60" s="5">
        <v>-1.0738180196678252E-2</v>
      </c>
      <c r="H60" s="5">
        <v>-3.0575986060821132E-2</v>
      </c>
      <c r="I60" s="5">
        <v>-4.2302566820841506E-2</v>
      </c>
      <c r="J60" s="5">
        <v>-2.0391161653858073E-2</v>
      </c>
      <c r="K60" s="5">
        <v>-1.9396436200733874E-3</v>
      </c>
      <c r="L60" s="5">
        <v>-1.2340150889153318E-2</v>
      </c>
      <c r="M60" s="5">
        <v>-1.9007630812443374E-2</v>
      </c>
      <c r="N60" s="5">
        <v>-3.2585753707475372E-2</v>
      </c>
      <c r="O60" s="5">
        <v>-2.8454407706363619E-3</v>
      </c>
      <c r="P60" s="5">
        <v>-1.5842700340717084E-2</v>
      </c>
      <c r="Q60" s="5">
        <v>-7.8695957851073056E-3</v>
      </c>
      <c r="R60" s="5">
        <v>-9.7746383536221424E-3</v>
      </c>
      <c r="S60" s="5">
        <v>-4.7625330934819706E-4</v>
      </c>
      <c r="T60" s="5">
        <v>-5.5990758980690707E-3</v>
      </c>
      <c r="U60" s="5">
        <v>-9.8750257202465477E-4</v>
      </c>
      <c r="V60" s="5">
        <v>-5.4744395747393631E-3</v>
      </c>
      <c r="W60" s="5">
        <v>7.7577322279807921E-3</v>
      </c>
      <c r="X60" s="5">
        <v>-1.6687958712179513E-3</v>
      </c>
      <c r="Y60" s="5">
        <v>-1.3621800792902502E-2</v>
      </c>
      <c r="Z60" s="5">
        <v>-8.5859779680592767E-3</v>
      </c>
      <c r="AA60" s="5">
        <v>1.9192874093972953E-2</v>
      </c>
      <c r="AB60" s="5">
        <v>6.9962257320977703E-2</v>
      </c>
      <c r="AC60" s="5">
        <v>6.2047171846386796E-3</v>
      </c>
      <c r="AD60" s="5">
        <v>2.1432567308578098E-4</v>
      </c>
      <c r="AE60" s="5">
        <v>2.1561391807521521E-2</v>
      </c>
      <c r="AF60" s="5">
        <v>5.2426524409758014E-2</v>
      </c>
      <c r="AG60" s="5">
        <v>8.2413635347133932E-3</v>
      </c>
      <c r="AH60" s="5">
        <v>4.0530182076273609E-3</v>
      </c>
      <c r="AI60" s="5">
        <v>3.3923419016599074E-3</v>
      </c>
      <c r="AJ60" s="5">
        <v>1.303898847970345E-2</v>
      </c>
      <c r="AK60" s="5">
        <v>3.8854488153091775E-3</v>
      </c>
      <c r="AL60" s="5">
        <v>2.1652397010931797E-2</v>
      </c>
      <c r="AM60" s="5">
        <v>6.1861350213570469E-3</v>
      </c>
      <c r="AN60" s="5">
        <v>2.3734678176554275E-3</v>
      </c>
      <c r="AO60" s="5">
        <v>5.1972628258312977E-3</v>
      </c>
      <c r="AP60" s="5">
        <v>4.6714241152691367E-3</v>
      </c>
      <c r="AQ60" s="5">
        <v>3.6371017694233757E-4</v>
      </c>
      <c r="AR60" s="5">
        <v>1.1977877062917627E-2</v>
      </c>
      <c r="AS60" s="5"/>
      <c r="AT60" s="5"/>
      <c r="AU60" s="5"/>
      <c r="AV60" s="5"/>
      <c r="AW60" s="5"/>
      <c r="AX60" s="5"/>
      <c r="AY60" s="5"/>
      <c r="AZ60" s="5"/>
      <c r="BA60" s="5"/>
      <c r="BB60" s="5"/>
    </row>
    <row r="61" spans="1:54" x14ac:dyDescent="0.25">
      <c r="A61" s="5">
        <v>16440</v>
      </c>
      <c r="B61" s="5"/>
      <c r="C61" s="5">
        <v>-2.5277430136545886E-2</v>
      </c>
      <c r="D61" s="5">
        <v>-2.1938606522575205E-2</v>
      </c>
      <c r="E61" s="5">
        <v>-1.5124645364229725E-2</v>
      </c>
      <c r="F61" s="5">
        <v>-3.6093506517085865E-2</v>
      </c>
      <c r="G61" s="5">
        <v>-1.0712605857983958E-2</v>
      </c>
      <c r="H61" s="5">
        <v>-3.0519913027376999E-2</v>
      </c>
      <c r="I61" s="5">
        <v>-4.2248240978432487E-2</v>
      </c>
      <c r="J61" s="5">
        <v>-2.0376223021027394E-2</v>
      </c>
      <c r="K61" s="5">
        <v>-1.939296374152144E-3</v>
      </c>
      <c r="L61" s="5">
        <v>-1.23447972647228E-2</v>
      </c>
      <c r="M61" s="5">
        <v>-1.902538511112924E-2</v>
      </c>
      <c r="N61" s="5">
        <v>-3.2634423702525214E-2</v>
      </c>
      <c r="O61" s="5">
        <v>-2.8512885651407597E-3</v>
      </c>
      <c r="P61" s="5">
        <v>-1.5884187924195402E-2</v>
      </c>
      <c r="Q61" s="5">
        <v>-7.8946551927427493E-3</v>
      </c>
      <c r="R61" s="5">
        <v>-9.811312779189835E-3</v>
      </c>
      <c r="S61" s="5">
        <v>-4.783115479687094E-4</v>
      </c>
      <c r="T61" s="5">
        <v>-5.626475222920378E-3</v>
      </c>
      <c r="U61" s="5">
        <v>-9.9290169495444688E-4</v>
      </c>
      <c r="V61" s="5">
        <v>-5.5075241794281292E-3</v>
      </c>
      <c r="W61" s="5">
        <v>7.8091008955281805E-3</v>
      </c>
      <c r="X61" s="5">
        <v>-1.680814349452181E-3</v>
      </c>
      <c r="Y61" s="5">
        <v>-1.3727837198559986E-2</v>
      </c>
      <c r="Z61" s="5">
        <v>-8.6578332728044737E-3</v>
      </c>
      <c r="AA61" s="5">
        <v>1.9364759566486887E-2</v>
      </c>
      <c r="AB61" s="5">
        <v>7.0630023850794532E-2</v>
      </c>
      <c r="AC61" s="5">
        <v>6.2676073069625263E-3</v>
      </c>
      <c r="AD61" s="5">
        <v>2.1662523158199714E-4</v>
      </c>
      <c r="AE61" s="5">
        <v>2.1805573087636761E-2</v>
      </c>
      <c r="AF61" s="5">
        <v>5.3051597950021276E-2</v>
      </c>
      <c r="AG61" s="5">
        <v>8.3445704736116698E-3</v>
      </c>
      <c r="AH61" s="5">
        <v>4.1062161990581547E-3</v>
      </c>
      <c r="AI61" s="5">
        <v>3.4389198246404505E-3</v>
      </c>
      <c r="AJ61" s="5">
        <v>1.322593404288624E-2</v>
      </c>
      <c r="AK61" s="5">
        <v>3.9435241580016555E-3</v>
      </c>
      <c r="AL61" s="5">
        <v>2.1989279962918933E-2</v>
      </c>
      <c r="AM61" s="5">
        <v>6.2861826012276887E-3</v>
      </c>
      <c r="AN61" s="5">
        <v>2.4133170289439279E-3</v>
      </c>
      <c r="AO61" s="5">
        <v>5.2877389972876719E-3</v>
      </c>
      <c r="AP61" s="5">
        <v>4.755649110179682E-3</v>
      </c>
      <c r="AQ61" s="5">
        <v>3.7049471039264377E-4</v>
      </c>
      <c r="AR61" s="5">
        <v>1.2208810397345402E-2</v>
      </c>
      <c r="AS61" s="5"/>
      <c r="AT61" s="5"/>
      <c r="AU61" s="5"/>
      <c r="AV61" s="5"/>
      <c r="AW61" s="5"/>
      <c r="AX61" s="5"/>
      <c r="AY61" s="5"/>
      <c r="AZ61" s="5"/>
      <c r="BA61" s="5"/>
      <c r="BB61" s="5"/>
    </row>
    <row r="62" spans="1:54" x14ac:dyDescent="0.25">
      <c r="A62" s="5">
        <v>16430</v>
      </c>
      <c r="B62" s="5"/>
      <c r="C62" s="5">
        <v>-2.3693748910250986E-2</v>
      </c>
      <c r="D62" s="5">
        <v>-2.1848049498292693E-2</v>
      </c>
      <c r="E62" s="5">
        <v>-1.507041634951535E-2</v>
      </c>
      <c r="F62" s="5">
        <v>-3.5983735298198621E-2</v>
      </c>
      <c r="G62" s="5">
        <v>-1.0685875573901145E-2</v>
      </c>
      <c r="H62" s="5">
        <v>-3.0460484312866985E-2</v>
      </c>
      <c r="I62" s="5">
        <v>-4.218920883260889E-2</v>
      </c>
      <c r="J62" s="5">
        <v>-2.0358997413366657E-2</v>
      </c>
      <c r="K62" s="5">
        <v>-1.9387310193243387E-3</v>
      </c>
      <c r="L62" s="5">
        <v>-1.2348060000517917E-2</v>
      </c>
      <c r="M62" s="5">
        <v>-1.9041026143484859E-2</v>
      </c>
      <c r="N62" s="5">
        <v>-3.2679522109231411E-2</v>
      </c>
      <c r="O62" s="5">
        <v>-2.8568307705571327E-3</v>
      </c>
      <c r="P62" s="5">
        <v>-1.5924019253157232E-2</v>
      </c>
      <c r="Q62" s="5">
        <v>-7.9189194419516159E-3</v>
      </c>
      <c r="R62" s="5">
        <v>-9.8470402043000053E-3</v>
      </c>
      <c r="S62" s="5">
        <v>-4.8032594207042328E-4</v>
      </c>
      <c r="T62" s="5">
        <v>-5.6533898448840108E-3</v>
      </c>
      <c r="U62" s="5">
        <v>-9.9822142542822659E-4</v>
      </c>
      <c r="V62" s="5">
        <v>-5.5402061912471993E-3</v>
      </c>
      <c r="W62" s="5">
        <v>7.8599576252452556E-3</v>
      </c>
      <c r="X62" s="5">
        <v>-1.6927364711156866E-3</v>
      </c>
      <c r="Y62" s="5">
        <v>-1.3833209114262515E-2</v>
      </c>
      <c r="Z62" s="5">
        <v>-8.7293528107135736E-3</v>
      </c>
      <c r="AA62" s="5">
        <v>1.953609406010785E-2</v>
      </c>
      <c r="AB62" s="5">
        <v>7.1296560686120294E-2</v>
      </c>
      <c r="AC62" s="5">
        <v>6.3304620280257209E-3</v>
      </c>
      <c r="AD62" s="5">
        <v>2.1892627186631086E-4</v>
      </c>
      <c r="AE62" s="5">
        <v>2.2050191838472268E-2</v>
      </c>
      <c r="AF62" s="5">
        <v>5.3678476552212896E-2</v>
      </c>
      <c r="AG62" s="5">
        <v>8.4481840790581325E-3</v>
      </c>
      <c r="AH62" s="5">
        <v>4.159677802533711E-3</v>
      </c>
      <c r="AI62" s="5">
        <v>3.4857743188528578E-3</v>
      </c>
      <c r="AJ62" s="5">
        <v>1.3414168053621861E-2</v>
      </c>
      <c r="AK62" s="5">
        <v>4.0020537505910322E-3</v>
      </c>
      <c r="AL62" s="5">
        <v>2.2329103826302536E-2</v>
      </c>
      <c r="AM62" s="5">
        <v>6.3871925214792928E-3</v>
      </c>
      <c r="AN62" s="5">
        <v>2.4535843043217232E-3</v>
      </c>
      <c r="AO62" s="5">
        <v>5.3792419551038795E-3</v>
      </c>
      <c r="AP62" s="5">
        <v>4.8409010734408609E-3</v>
      </c>
      <c r="AQ62" s="5">
        <v>3.7736761930309712E-4</v>
      </c>
      <c r="AR62" s="5">
        <v>1.2442941833834865E-2</v>
      </c>
      <c r="AS62" s="5"/>
      <c r="AT62" s="5"/>
      <c r="AU62" s="5"/>
      <c r="AV62" s="5"/>
      <c r="AW62" s="5"/>
      <c r="AX62" s="5"/>
      <c r="AY62" s="5"/>
      <c r="AZ62" s="5"/>
      <c r="BA62" s="5"/>
      <c r="BB62" s="5"/>
    </row>
    <row r="63" spans="1:54" x14ac:dyDescent="0.25">
      <c r="A63" s="5">
        <v>16420</v>
      </c>
      <c r="B63" s="5"/>
      <c r="C63" s="5">
        <v>-2.2088114692705055E-2</v>
      </c>
      <c r="D63" s="5">
        <v>-2.175536267487925E-2</v>
      </c>
      <c r="E63" s="5">
        <v>-1.5014658869358984E-2</v>
      </c>
      <c r="F63" s="5">
        <v>-3.5870193818426509E-2</v>
      </c>
      <c r="G63" s="5">
        <v>-1.0657996100851667E-2</v>
      </c>
      <c r="H63" s="5">
        <v>-3.0397713648520786E-2</v>
      </c>
      <c r="I63" s="5">
        <v>-4.2125481623501777E-2</v>
      </c>
      <c r="J63" s="5">
        <v>-2.0339486462902318E-2</v>
      </c>
      <c r="K63" s="5">
        <v>-1.9379473481691257E-3</v>
      </c>
      <c r="L63" s="5">
        <v>-1.2349935466089066E-2</v>
      </c>
      <c r="M63" s="5">
        <v>-1.9054544772367368E-2</v>
      </c>
      <c r="N63" s="5">
        <v>-3.2721027244645581E-2</v>
      </c>
      <c r="O63" s="5">
        <v>-2.8620649761578647E-3</v>
      </c>
      <c r="P63" s="5">
        <v>-1.5962178088159421E-2</v>
      </c>
      <c r="Q63" s="5">
        <v>-7.9423791070264635E-3</v>
      </c>
      <c r="R63" s="5">
        <v>-9.8818072948255627E-3</v>
      </c>
      <c r="S63" s="5">
        <v>-4.8229576626228099E-4</v>
      </c>
      <c r="T63" s="5">
        <v>-5.6798103943061081E-3</v>
      </c>
      <c r="U63" s="5">
        <v>-1.0034599722621718E-3</v>
      </c>
      <c r="V63" s="5">
        <v>-5.5724749726119476E-3</v>
      </c>
      <c r="W63" s="5">
        <v>7.9102864361992042E-3</v>
      </c>
      <c r="X63" s="5">
        <v>-1.7045586263774184E-3</v>
      </c>
      <c r="Y63" s="5">
        <v>-1.393788587455665E-2</v>
      </c>
      <c r="Z63" s="5">
        <v>-8.8005166379132374E-3</v>
      </c>
      <c r="AA63" s="5">
        <v>1.9706831959973602E-2</v>
      </c>
      <c r="AB63" s="5">
        <v>7.1961699132427628E-2</v>
      </c>
      <c r="AC63" s="5">
        <v>6.3932663008559616E-3</v>
      </c>
      <c r="AD63" s="5">
        <v>2.2122827596422019E-4</v>
      </c>
      <c r="AE63" s="5">
        <v>2.2295196641732448E-2</v>
      </c>
      <c r="AF63" s="5">
        <v>5.4307038195471502E-2</v>
      </c>
      <c r="AG63" s="5">
        <v>8.5521858627234972E-3</v>
      </c>
      <c r="AH63" s="5">
        <v>4.2133943818575765E-3</v>
      </c>
      <c r="AI63" s="5">
        <v>3.5328986397776276E-3</v>
      </c>
      <c r="AJ63" s="5">
        <v>1.360366686261626E-2</v>
      </c>
      <c r="AK63" s="5">
        <v>4.0610313537574926E-3</v>
      </c>
      <c r="AL63" s="5">
        <v>2.2671839096542069E-2</v>
      </c>
      <c r="AM63" s="5">
        <v>6.4891580860545976E-3</v>
      </c>
      <c r="AN63" s="5">
        <v>2.494267832025992E-3</v>
      </c>
      <c r="AO63" s="5">
        <v>5.4717696021485494E-3</v>
      </c>
      <c r="AP63" s="5">
        <v>4.9271800002771557E-3</v>
      </c>
      <c r="AQ63" s="5">
        <v>3.8432906591118416E-4</v>
      </c>
      <c r="AR63" s="5">
        <v>1.2680282628444894E-2</v>
      </c>
      <c r="AS63" s="5"/>
      <c r="AT63" s="5"/>
      <c r="AU63" s="5"/>
      <c r="AV63" s="5"/>
      <c r="AW63" s="5"/>
      <c r="AX63" s="5"/>
      <c r="AY63" s="5"/>
      <c r="AZ63" s="5"/>
      <c r="BA63" s="5"/>
      <c r="BB63" s="5"/>
    </row>
    <row r="64" spans="1:54" x14ac:dyDescent="0.25">
      <c r="A64" s="5">
        <v>16410</v>
      </c>
      <c r="B64" s="5"/>
      <c r="C64" s="5">
        <v>-2.0460768612217434E-2</v>
      </c>
      <c r="D64" s="5">
        <v>-2.1660571850077779E-2</v>
      </c>
      <c r="E64" s="5">
        <v>-1.4957388232788294E-2</v>
      </c>
      <c r="F64" s="5">
        <v>-3.5752912476088E-2</v>
      </c>
      <c r="G64" s="5">
        <v>-1.0628974582801549E-2</v>
      </c>
      <c r="H64" s="5">
        <v>-3.0331615901043125E-2</v>
      </c>
      <c r="I64" s="5">
        <v>-4.2057072189566537E-2</v>
      </c>
      <c r="J64" s="5">
        <v>-2.0317692576994718E-2</v>
      </c>
      <c r="K64" s="5">
        <v>-1.936945226680599E-3</v>
      </c>
      <c r="L64" s="5">
        <v>-1.2350420490771121E-2</v>
      </c>
      <c r="M64" s="5">
        <v>-1.9065932549659149E-2</v>
      </c>
      <c r="N64" s="5">
        <v>-3.275891856053615E-2</v>
      </c>
      <c r="O64" s="5">
        <v>-2.8669888650579467E-3</v>
      </c>
      <c r="P64" s="5">
        <v>-1.5998648676574429E-2</v>
      </c>
      <c r="Q64" s="5">
        <v>-7.9650249831982357E-3</v>
      </c>
      <c r="R64" s="5">
        <v>-9.9156009613133572E-3</v>
      </c>
      <c r="S64" s="5">
        <v>-4.8422030544577522E-4</v>
      </c>
      <c r="T64" s="5">
        <v>-5.7057276013728012E-3</v>
      </c>
      <c r="U64" s="5">
        <v>-1.0086155578122454E-3</v>
      </c>
      <c r="V64" s="5">
        <v>-5.6043199367025341E-3</v>
      </c>
      <c r="W64" s="5">
        <v>7.9600713827020584E-3</v>
      </c>
      <c r="X64" s="5">
        <v>-1.7162772046565376E-3</v>
      </c>
      <c r="Y64" s="5">
        <v>-1.4041836736729199E-2</v>
      </c>
      <c r="Z64" s="5">
        <v>-8.8713047153283087E-3</v>
      </c>
      <c r="AA64" s="5">
        <v>1.9876927331501558E-2</v>
      </c>
      <c r="AB64" s="5">
        <v>7.2625268932309806E-2</v>
      </c>
      <c r="AC64" s="5">
        <v>6.4560049042380442E-3</v>
      </c>
      <c r="AD64" s="5">
        <v>2.2353071864908802E-4</v>
      </c>
      <c r="AE64" s="5">
        <v>2.2540535226430947E-2</v>
      </c>
      <c r="AF64" s="5">
        <v>5.4937158491737859E-2</v>
      </c>
      <c r="AG64" s="5">
        <v>8.6565569193553463E-3</v>
      </c>
      <c r="AH64" s="5">
        <v>4.2673570747265776E-3</v>
      </c>
      <c r="AI64" s="5">
        <v>3.5802858370711428E-3</v>
      </c>
      <c r="AJ64" s="5">
        <v>1.3794405970848994E-2</v>
      </c>
      <c r="AK64" s="5">
        <v>4.1204504593543544E-3</v>
      </c>
      <c r="AL64" s="5">
        <v>2.3017454696179638E-2</v>
      </c>
      <c r="AM64" s="5">
        <v>6.5920721322062807E-3</v>
      </c>
      <c r="AN64" s="5">
        <v>2.5353656163981816E-3</v>
      </c>
      <c r="AO64" s="5">
        <v>5.5653194325074413E-3</v>
      </c>
      <c r="AP64" s="5">
        <v>5.014485517568527E-3</v>
      </c>
      <c r="AQ64" s="5">
        <v>3.9137918410208386E-4</v>
      </c>
      <c r="AR64" s="5">
        <v>1.2920843128875602E-2</v>
      </c>
      <c r="AS64" s="5"/>
      <c r="AT64" s="5"/>
      <c r="AU64" s="5"/>
      <c r="AV64" s="5"/>
      <c r="AW64" s="5"/>
      <c r="AX64" s="5"/>
      <c r="AY64" s="5"/>
      <c r="AZ64" s="5"/>
      <c r="BA64" s="5"/>
      <c r="BB64" s="5"/>
    </row>
    <row r="65" spans="1:54" x14ac:dyDescent="0.25">
      <c r="A65" s="5">
        <v>16400</v>
      </c>
      <c r="B65" s="5"/>
      <c r="C65" s="5">
        <v>-1.8811962233738308E-2</v>
      </c>
      <c r="D65" s="5">
        <v>-2.1563703485299162E-2</v>
      </c>
      <c r="E65" s="5">
        <v>-1.4898620240446695E-2</v>
      </c>
      <c r="F65" s="5">
        <v>-3.563192291100617E-2</v>
      </c>
      <c r="G65" s="5">
        <v>-1.0598818548454327E-2</v>
      </c>
      <c r="H65" s="5">
        <v>-3.026220706772843E-2</v>
      </c>
      <c r="I65" s="5">
        <v>-4.198399496521945E-2</v>
      </c>
      <c r="J65" s="5">
        <v>-2.0293618939342097E-2</v>
      </c>
      <c r="K65" s="5">
        <v>-1.9357245945672984E-3</v>
      </c>
      <c r="L65" s="5">
        <v>-1.2349512366873382E-2</v>
      </c>
      <c r="M65" s="5">
        <v>-1.9075181723116813E-2</v>
      </c>
      <c r="N65" s="5">
        <v>-3.2793176658335595E-2</v>
      </c>
      <c r="O65" s="5">
        <v>-2.8716002157869003E-3</v>
      </c>
      <c r="P65" s="5">
        <v>-1.6033415762734791E-2</v>
      </c>
      <c r="Q65" s="5">
        <v>-7.9868480923118504E-3</v>
      </c>
      <c r="R65" s="5">
        <v>-9.9484083667443109E-3</v>
      </c>
      <c r="S65" s="5">
        <v>-4.8609885522322884E-4</v>
      </c>
      <c r="T65" s="5">
        <v>-5.7311323012066793E-3</v>
      </c>
      <c r="U65" s="5">
        <v>-1.0136864189139833E-3</v>
      </c>
      <c r="V65" s="5">
        <v>-5.6357305528324528E-3</v>
      </c>
      <c r="W65" s="5">
        <v>8.0092965620384392E-3</v>
      </c>
      <c r="X65" s="5">
        <v>-1.7278885962867159E-3</v>
      </c>
      <c r="Y65" s="5">
        <v>-1.4145030894202517E-2</v>
      </c>
      <c r="Z65" s="5">
        <v>-8.9416969168696694E-3</v>
      </c>
      <c r="AA65" s="5">
        <v>2.0046333937804754E-2</v>
      </c>
      <c r="AB65" s="5">
        <v>7.3287098324555683E-2</v>
      </c>
      <c r="AC65" s="5">
        <v>6.51866244745513E-3</v>
      </c>
      <c r="AD65" s="5">
        <v>2.258330675849816E-4</v>
      </c>
      <c r="AE65" s="5">
        <v>2.2786154480777612E-2</v>
      </c>
      <c r="AF65" s="5">
        <v>5.5568710707717538E-2</v>
      </c>
      <c r="AG65" s="5">
        <v>8.761277928999802E-3</v>
      </c>
      <c r="AH65" s="5">
        <v>4.3215567931516917E-3</v>
      </c>
      <c r="AI65" s="5">
        <v>3.6279287543025535E-3</v>
      </c>
      <c r="AJ65" s="5">
        <v>1.39863600260078E-2</v>
      </c>
      <c r="AK65" s="5">
        <v>4.1803042885325166E-3</v>
      </c>
      <c r="AL65" s="5">
        <v>2.3365917959602963E-2</v>
      </c>
      <c r="AM65" s="5">
        <v>6.6959270247158083E-3</v>
      </c>
      <c r="AN65" s="5">
        <v>2.5768754750998672E-3</v>
      </c>
      <c r="AO65" s="5">
        <v>5.6598885241211034E-3</v>
      </c>
      <c r="AP65" s="5">
        <v>5.1028168760849663E-3</v>
      </c>
      <c r="AQ65" s="5">
        <v>3.9851807871511808E-4</v>
      </c>
      <c r="AR65" s="5">
        <v>1.3164632748757616E-2</v>
      </c>
      <c r="AS65" s="5"/>
      <c r="AT65" s="5"/>
      <c r="AU65" s="5"/>
      <c r="AV65" s="5"/>
      <c r="AW65" s="5"/>
      <c r="AX65" s="5"/>
      <c r="AY65" s="5"/>
      <c r="AZ65" s="5"/>
      <c r="BA65" s="5"/>
      <c r="BB65" s="5"/>
    </row>
    <row r="66" spans="1:54" x14ac:dyDescent="0.25">
      <c r="A66" s="5">
        <v>16390</v>
      </c>
      <c r="B66" s="5"/>
      <c r="C66" s="5">
        <v>-1.7141957548052054E-2</v>
      </c>
      <c r="D66" s="5">
        <v>-2.1464784693312405E-2</v>
      </c>
      <c r="E66" s="5">
        <v>-1.4838371177430459E-2</v>
      </c>
      <c r="F66" s="5">
        <v>-3.5507257990776454E-2</v>
      </c>
      <c r="G66" s="5">
        <v>-1.0567535908222434E-2</v>
      </c>
      <c r="H66" s="5">
        <v>-3.0189504270925989E-2</v>
      </c>
      <c r="I66" s="5">
        <v>-4.1906265977565624E-2</v>
      </c>
      <c r="J66" s="5">
        <v>-2.0267269510548851E-2</v>
      </c>
      <c r="K66" s="5">
        <v>-1.9342854655111717E-3</v>
      </c>
      <c r="L66" s="5">
        <v>-1.2347208852621616E-2</v>
      </c>
      <c r="M66" s="5">
        <v>-1.9082285242860299E-2</v>
      </c>
      <c r="N66" s="5">
        <v>-3.2823783303519233E-2</v>
      </c>
      <c r="O66" s="5">
        <v>-2.8758969038162299E-3</v>
      </c>
      <c r="P66" s="5">
        <v>-1.6066464597863841E-2</v>
      </c>
      <c r="Q66" s="5">
        <v>-8.0078396884146162E-3</v>
      </c>
      <c r="R66" s="5">
        <v>-9.9802169342113195E-3</v>
      </c>
      <c r="S66" s="5">
        <v>-4.8793072230345573E-4</v>
      </c>
      <c r="T66" s="5">
        <v>-5.7560154389497339E-3</v>
      </c>
      <c r="U66" s="5">
        <v>-1.0186708078231482E-3</v>
      </c>
      <c r="V66" s="5">
        <v>-5.6666963518401652E-3</v>
      </c>
      <c r="W66" s="5">
        <v>8.0579461222531727E-3</v>
      </c>
      <c r="X66" s="5">
        <v>-1.7393891941991529E-3</v>
      </c>
      <c r="Y66" s="5">
        <v>-1.4247437490129475E-2</v>
      </c>
      <c r="Z66" s="5">
        <v>-9.0116730377765644E-3</v>
      </c>
      <c r="AA66" s="5">
        <v>2.0215005257516631E-2</v>
      </c>
      <c r="AB66" s="5">
        <v>7.3947014104925199E-2</v>
      </c>
      <c r="AC66" s="5">
        <v>6.5812233751977893E-3</v>
      </c>
      <c r="AD66" s="5">
        <v>2.2813478347582898E-4</v>
      </c>
      <c r="AE66" s="5">
        <v>2.3032000464746759E-2</v>
      </c>
      <c r="AF66" s="5">
        <v>5.6201565788582507E-2</v>
      </c>
      <c r="AG66" s="5">
        <v>8.8663291595053231E-3</v>
      </c>
      <c r="AH66" s="5">
        <v>4.3759842240197137E-3</v>
      </c>
      <c r="AI66" s="5">
        <v>3.675820028808193E-3</v>
      </c>
      <c r="AJ66" s="5">
        <v>1.4179502819361756E-2</v>
      </c>
      <c r="AK66" s="5">
        <v>4.2405857899893724E-3</v>
      </c>
      <c r="AL66" s="5">
        <v>2.3717194618450073E-2</v>
      </c>
      <c r="AM66" s="5">
        <v>6.8007146502749348E-3</v>
      </c>
      <c r="AN66" s="5">
        <v>2.6187950363811881E-3</v>
      </c>
      <c r="AO66" s="5">
        <v>5.755473531510881E-3</v>
      </c>
      <c r="AP66" s="5">
        <v>5.1921729427724826E-3</v>
      </c>
      <c r="AQ66" s="5">
        <v>4.0574582485166169E-4</v>
      </c>
      <c r="AR66" s="5">
        <v>1.3411659941894513E-2</v>
      </c>
      <c r="AS66" s="5"/>
      <c r="AT66" s="5"/>
      <c r="AU66" s="5"/>
      <c r="AV66" s="5"/>
      <c r="AW66" s="5"/>
      <c r="AX66" s="5"/>
      <c r="AY66" s="5"/>
      <c r="AZ66" s="5"/>
      <c r="BA66" s="5"/>
      <c r="BB66" s="5"/>
    </row>
    <row r="67" spans="1:54" x14ac:dyDescent="0.25">
      <c r="A67" s="5">
        <v>16380</v>
      </c>
      <c r="B67" s="5"/>
      <c r="C67" s="5">
        <v>-1.5451026955076117E-2</v>
      </c>
      <c r="D67" s="5">
        <v>-2.1363843225568193E-2</v>
      </c>
      <c r="E67" s="5">
        <v>-1.4776657805848989E-2</v>
      </c>
      <c r="F67" s="5">
        <v>-3.5378951796326788E-2</v>
      </c>
      <c r="G67" s="5">
        <v>-1.0535134950978206E-2</v>
      </c>
      <c r="H67" s="5">
        <v>-3.0113525751857433E-2</v>
      </c>
      <c r="I67" s="5">
        <v>-4.1823902842217112E-2</v>
      </c>
      <c r="J67" s="5">
        <v>-2.0238649028255899E-2</v>
      </c>
      <c r="K67" s="5">
        <v>-1.932627927385609E-3</v>
      </c>
      <c r="L67" s="5">
        <v>-1.2343508174848705E-2</v>
      </c>
      <c r="M67" s="5">
        <v>-1.9087236767495287E-2</v>
      </c>
      <c r="N67" s="5">
        <v>-3.2850721439401938E-2</v>
      </c>
      <c r="O67" s="5">
        <v>-2.8798769030410508E-3</v>
      </c>
      <c r="P67" s="5">
        <v>-1.6097780949784025E-2</v>
      </c>
      <c r="Q67" s="5">
        <v>-8.0279912632527338E-3</v>
      </c>
      <c r="R67" s="5">
        <v>-1.0011014354508907E-2</v>
      </c>
      <c r="S67" s="5">
        <v>-4.8971522490449666E-4</v>
      </c>
      <c r="T67" s="5">
        <v>-5.7803680748293043E-3</v>
      </c>
      <c r="U67" s="5">
        <v>-1.0235669931565835E-3</v>
      </c>
      <c r="V67" s="5">
        <v>-5.6972069315007305E-3</v>
      </c>
      <c r="W67" s="5">
        <v>8.106004269994152E-3</v>
      </c>
      <c r="X67" s="5">
        <v>-1.750775395623349E-3</v>
      </c>
      <c r="Y67" s="5">
        <v>-1.4349025631181256E-2</v>
      </c>
      <c r="Z67" s="5">
        <v>-9.081212803110441E-3</v>
      </c>
      <c r="AA67" s="5">
        <v>2.0382894503017147E-2</v>
      </c>
      <c r="AB67" s="5">
        <v>7.4604841688608148E-2</v>
      </c>
      <c r="AC67" s="5">
        <v>6.643671972640243E-3</v>
      </c>
      <c r="AD67" s="5">
        <v>2.3043532022091139E-4</v>
      </c>
      <c r="AE67" s="5">
        <v>2.3278018423328314E-2</v>
      </c>
      <c r="AF67" s="5">
        <v>5.6835592383425407E-2</v>
      </c>
      <c r="AG67" s="5">
        <v>8.9716904693122861E-3</v>
      </c>
      <c r="AH67" s="5">
        <v>4.4306298297977368E-3</v>
      </c>
      <c r="AI67" s="5">
        <v>3.7239520916653871E-3</v>
      </c>
      <c r="AJ67" s="5">
        <v>1.4373807283085812E-2</v>
      </c>
      <c r="AK67" s="5">
        <v>4.3012876383463385E-3</v>
      </c>
      <c r="AL67" s="5">
        <v>2.4071248787679609E-2</v>
      </c>
      <c r="AM67" s="5">
        <v>6.9064264120382076E-3</v>
      </c>
      <c r="AN67" s="5">
        <v>2.6611217364050197E-3</v>
      </c>
      <c r="AO67" s="5">
        <v>5.8520706786010365E-3</v>
      </c>
      <c r="AP67" s="5">
        <v>5.2825521930972615E-3</v>
      </c>
      <c r="AQ67" s="5">
        <v>4.1306246718504912E-4</v>
      </c>
      <c r="AR67" s="5">
        <v>1.3661932176476623E-2</v>
      </c>
      <c r="AS67" s="5"/>
      <c r="AT67" s="5"/>
      <c r="AU67" s="5"/>
      <c r="AV67" s="5"/>
      <c r="AW67" s="5"/>
      <c r="AX67" s="5"/>
      <c r="AY67" s="5"/>
      <c r="AZ67" s="5"/>
      <c r="BA67" s="5"/>
      <c r="BB67" s="5"/>
    </row>
    <row r="68" spans="1:54" x14ac:dyDescent="0.25">
      <c r="A68" s="5">
        <v>16370</v>
      </c>
      <c r="B68" s="5"/>
      <c r="C68" s="5">
        <v>-1.3739453241208548E-2</v>
      </c>
      <c r="D68" s="5">
        <v>-2.1260907459163824E-2</v>
      </c>
      <c r="E68" s="5">
        <v>-1.4713497357112849E-2</v>
      </c>
      <c r="F68" s="5">
        <v>-3.5247039606778996E-2</v>
      </c>
      <c r="G68" s="5">
        <v>-1.0501624340586132E-2</v>
      </c>
      <c r="H68" s="5">
        <v>-3.0034290863788549E-2</v>
      </c>
      <c r="I68" s="5">
        <v>-4.1736924758200872E-2</v>
      </c>
      <c r="J68" s="5">
        <v>-2.0207763006831008E-2</v>
      </c>
      <c r="K68" s="5">
        <v>-1.930752142432196E-3</v>
      </c>
      <c r="L68" s="5">
        <v>-1.2338409031430766E-2</v>
      </c>
      <c r="M68" s="5">
        <v>-1.9090030669862722E-2</v>
      </c>
      <c r="N68" s="5">
        <v>-3.2873975200339564E-2</v>
      </c>
      <c r="O68" s="5">
        <v>-2.8835382872145405E-3</v>
      </c>
      <c r="P68" s="5">
        <v>-1.6127351112394432E-2</v>
      </c>
      <c r="Q68" s="5">
        <v>-8.0472945516714654E-3</v>
      </c>
      <c r="R68" s="5">
        <v>-1.0040788593628572E-2</v>
      </c>
      <c r="S68" s="5">
        <v>-4.9145169315311537E-4</v>
      </c>
      <c r="T68" s="5">
        <v>-5.804181389203189E-3</v>
      </c>
      <c r="U68" s="5">
        <v>-1.0283732608326369E-3</v>
      </c>
      <c r="V68" s="5">
        <v>-5.7272519619535021E-3</v>
      </c>
      <c r="W68" s="5">
        <v>8.1534552784053617E-3</v>
      </c>
      <c r="X68" s="5">
        <v>-1.7620436038046135E-3</v>
      </c>
      <c r="Y68" s="5">
        <v>-1.4449764401520723E-2</v>
      </c>
      <c r="Z68" s="5">
        <v>-9.1502958763955942E-3</v>
      </c>
      <c r="AA68" s="5">
        <v>2.0549954639053299E-2</v>
      </c>
      <c r="AB68" s="5">
        <v>7.5260405174346623E-2</v>
      </c>
      <c r="AC68" s="5">
        <v>6.7059923706829323E-3</v>
      </c>
      <c r="AD68" s="5">
        <v>2.3273412507665868E-4</v>
      </c>
      <c r="AE68" s="5">
        <v>2.3524152800464972E-2</v>
      </c>
      <c r="AF68" s="5">
        <v>5.747065687247789E-2</v>
      </c>
      <c r="AG68" s="5">
        <v>9.077341310530871E-3</v>
      </c>
      <c r="AH68" s="5">
        <v>4.4854838493829834E-3</v>
      </c>
      <c r="AI68" s="5">
        <v>3.7723171677884063E-3</v>
      </c>
      <c r="AJ68" s="5">
        <v>1.4569245488045788E-2</v>
      </c>
      <c r="AK68" s="5">
        <v>4.3624022326584581E-3</v>
      </c>
      <c r="AL68" s="5">
        <v>2.4428042952330701E-2</v>
      </c>
      <c r="AM68" s="5">
        <v>7.013053224353044E-3</v>
      </c>
      <c r="AN68" s="5">
        <v>2.7038528166299842E-3</v>
      </c>
      <c r="AO68" s="5">
        <v>5.9496757516441191E-3</v>
      </c>
      <c r="AP68" s="5">
        <v>5.3739527034548911E-3</v>
      </c>
      <c r="AQ68" s="5">
        <v>4.2046801927302189E-4</v>
      </c>
      <c r="AR68" s="5">
        <v>1.3915455909282832E-2</v>
      </c>
      <c r="AS68" s="5"/>
      <c r="AT68" s="5"/>
      <c r="AU68" s="5"/>
      <c r="AV68" s="5"/>
      <c r="AW68" s="5"/>
      <c r="AX68" s="5"/>
      <c r="AY68" s="5"/>
      <c r="AZ68" s="5"/>
      <c r="BA68" s="5"/>
      <c r="BB68" s="5"/>
    </row>
    <row r="69" spans="1:54" x14ac:dyDescent="0.25">
      <c r="A69" s="5">
        <v>16360</v>
      </c>
      <c r="B69" s="5"/>
      <c r="C69" s="5">
        <v>-1.2007529550673843E-2</v>
      </c>
      <c r="D69" s="5">
        <v>-2.1156006383458215E-2</v>
      </c>
      <c r="E69" s="5">
        <v>-1.4648907523954358E-2</v>
      </c>
      <c r="F69" s="5">
        <v>-3.5111557883619846E-2</v>
      </c>
      <c r="G69" s="5">
        <v>-1.0467013112218055E-2</v>
      </c>
      <c r="H69" s="5">
        <v>-2.9951820064558099E-2</v>
      </c>
      <c r="I69" s="5">
        <v>-4.1645352501956473E-2</v>
      </c>
      <c r="J69" s="5">
        <v>-2.0174617736617651E-2</v>
      </c>
      <c r="K69" s="5">
        <v>-1.9286583473958931E-3</v>
      </c>
      <c r="L69" s="5">
        <v>-1.2331910593465731E-2</v>
      </c>
      <c r="M69" s="5">
        <v>-1.9090662042409192E-2</v>
      </c>
      <c r="N69" s="5">
        <v>-3.2893529924322117E-2</v>
      </c>
      <c r="O69" s="5">
        <v>-2.8868792313338954E-3</v>
      </c>
      <c r="P69" s="5">
        <v>-1.6155161914909351E-2</v>
      </c>
      <c r="Q69" s="5">
        <v>-8.0657415369144274E-3</v>
      </c>
      <c r="R69" s="5">
        <v>-1.0069527900153894E-2</v>
      </c>
      <c r="S69" s="5">
        <v>-4.9313946948075958E-4</v>
      </c>
      <c r="T69" s="5">
        <v>-5.8274466875802983E-3</v>
      </c>
      <c r="U69" s="5">
        <v>-1.033087915010483E-3</v>
      </c>
      <c r="V69" s="5">
        <v>-5.7568211911426404E-3</v>
      </c>
      <c r="W69" s="5">
        <v>8.2002834950653802E-3</v>
      </c>
      <c r="X69" s="5">
        <v>-1.773190229737422E-3</v>
      </c>
      <c r="Y69" s="5">
        <v>-1.4549622876954072E-2</v>
      </c>
      <c r="Z69" s="5">
        <v>-9.2189018684033543E-3</v>
      </c>
      <c r="AA69" s="5">
        <v>2.0716138401746832E-2</v>
      </c>
      <c r="AB69" s="5">
        <v>7.5913527410200965E-2</v>
      </c>
      <c r="AC69" s="5">
        <v>6.7681685513597423E-3</v>
      </c>
      <c r="AD69" s="5">
        <v>2.3503063882475704E-4</v>
      </c>
      <c r="AE69" s="5">
        <v>2.377034725367505E-2</v>
      </c>
      <c r="AF69" s="5">
        <v>5.8106623396104159E-2</v>
      </c>
      <c r="AG69" s="5">
        <v>9.1832607323105251E-3</v>
      </c>
      <c r="AH69" s="5">
        <v>4.540536299099506E-3</v>
      </c>
      <c r="AI69" s="5">
        <v>3.8209072761483326E-3</v>
      </c>
      <c r="AJ69" s="5">
        <v>1.476578864205504E-2</v>
      </c>
      <c r="AK69" s="5">
        <v>4.423921695059908E-3</v>
      </c>
      <c r="AL69" s="5">
        <v>2.4787537954995966E-2</v>
      </c>
      <c r="AM69" s="5">
        <v>7.1205855076757751E-3</v>
      </c>
      <c r="AN69" s="5">
        <v>2.7469853212555473E-3</v>
      </c>
      <c r="AO69" s="5">
        <v>6.0482840922566391E-3</v>
      </c>
      <c r="AP69" s="5">
        <v>5.4663721436515877E-3</v>
      </c>
      <c r="AQ69" s="5">
        <v>4.2796246287328098E-4</v>
      </c>
      <c r="AR69" s="5">
        <v>1.4172236559889523E-2</v>
      </c>
      <c r="AS69" s="5"/>
      <c r="AT69" s="5"/>
      <c r="AU69" s="5"/>
      <c r="AV69" s="5"/>
      <c r="AW69" s="5"/>
      <c r="AX69" s="5"/>
      <c r="AY69" s="5"/>
      <c r="AZ69" s="5"/>
      <c r="BA69" s="5"/>
      <c r="BB69" s="5"/>
    </row>
    <row r="70" spans="1:54" x14ac:dyDescent="0.25">
      <c r="A70" s="5">
        <v>16350</v>
      </c>
      <c r="B70" s="5"/>
      <c r="C70" s="5">
        <v>-1.0255559350816328E-2</v>
      </c>
      <c r="D70" s="5">
        <v>-2.1049169586345434E-2</v>
      </c>
      <c r="E70" s="5">
        <v>-1.4582906452185806E-2</v>
      </c>
      <c r="F70" s="5">
        <v>-3.4972544254191405E-2</v>
      </c>
      <c r="G70" s="5">
        <v>-1.0431310668453349E-2</v>
      </c>
      <c r="H70" s="5">
        <v>-2.9866134908466797E-2</v>
      </c>
      <c r="I70" s="5">
        <v>-4.1549208420424519E-2</v>
      </c>
      <c r="J70" s="5">
        <v>-2.0139220282740834E-2</v>
      </c>
      <c r="K70" s="5">
        <v>-1.9263468536183186E-3</v>
      </c>
      <c r="L70" s="5">
        <v>-1.2324012507191466E-2</v>
      </c>
      <c r="M70" s="5">
        <v>-1.9089126702172294E-2</v>
      </c>
      <c r="N70" s="5">
        <v>-3.2909372164946174E-2</v>
      </c>
      <c r="O70" s="5">
        <v>-2.8898980129765041E-3</v>
      </c>
      <c r="P70" s="5">
        <v>-1.6181200730849579E-2</v>
      </c>
      <c r="Q70" s="5">
        <v>-8.083324455817489E-3</v>
      </c>
      <c r="R70" s="5">
        <v>-1.009722081254932E-2</v>
      </c>
      <c r="S70" s="5">
        <v>-4.9477790901567345E-4</v>
      </c>
      <c r="T70" s="5">
        <v>-5.8501554056131109E-3</v>
      </c>
      <c r="U70" s="5">
        <v>-1.0377092790276863E-3</v>
      </c>
      <c r="V70" s="5">
        <v>-5.7859044502665121E-3</v>
      </c>
      <c r="W70" s="5">
        <v>8.2464733499661418E-3</v>
      </c>
      <c r="X70" s="5">
        <v>-1.7842116939134657E-3</v>
      </c>
      <c r="Y70" s="5">
        <v>-1.464857013925284E-2</v>
      </c>
      <c r="Z70" s="5">
        <v>-9.2870103460746915E-3</v>
      </c>
      <c r="AA70" s="5">
        <v>2.088139831798019E-2</v>
      </c>
      <c r="AB70" s="5">
        <v>7.6564030060935456E-2</v>
      </c>
      <c r="AC70" s="5">
        <v>6.8301843534091574E-3</v>
      </c>
      <c r="AD70" s="5">
        <v>2.3732429594652398E-4</v>
      </c>
      <c r="AE70" s="5">
        <v>2.4016544669363257E-2</v>
      </c>
      <c r="AF70" s="5">
        <v>5.8743353885578518E-2</v>
      </c>
      <c r="AG70" s="5">
        <v>9.2894273845036124E-3</v>
      </c>
      <c r="AH70" s="5">
        <v>4.5957769738441479E-3</v>
      </c>
      <c r="AI70" s="5">
        <v>3.8697142301194467E-3</v>
      </c>
      <c r="AJ70" s="5">
        <v>1.4963407088613656E-2</v>
      </c>
      <c r="AK70" s="5">
        <v>4.4858378695491622E-3</v>
      </c>
      <c r="AL70" s="5">
        <v>2.5149692984031378E-2</v>
      </c>
      <c r="AM70" s="5">
        <v>7.2290131836809518E-3</v>
      </c>
      <c r="AN70" s="5">
        <v>2.7905160947322605E-3</v>
      </c>
      <c r="AO70" s="5">
        <v>6.1478905905732184E-3</v>
      </c>
      <c r="AP70" s="5">
        <v>5.5598077694646204E-3</v>
      </c>
      <c r="AQ70" s="5">
        <v>4.3554574726270919E-4</v>
      </c>
      <c r="AR70" s="5">
        <v>1.4432278484906261E-2</v>
      </c>
      <c r="AS70" s="5"/>
      <c r="AT70" s="5"/>
      <c r="AU70" s="5"/>
      <c r="AV70" s="5"/>
      <c r="AW70" s="5"/>
      <c r="AX70" s="5"/>
      <c r="AY70" s="5"/>
      <c r="AZ70" s="5"/>
      <c r="BA70" s="5"/>
      <c r="BB70" s="5"/>
    </row>
    <row r="71" spans="1:54" x14ac:dyDescent="0.25">
      <c r="A71" s="5">
        <v>16340</v>
      </c>
      <c r="B71" s="5"/>
      <c r="C71" s="5">
        <v>-8.4838563912968817E-3</v>
      </c>
      <c r="D71" s="5">
        <v>-2.0940427240196253E-2</v>
      </c>
      <c r="E71" s="5">
        <v>-1.4515512732200572E-2</v>
      </c>
      <c r="F71" s="5">
        <v>-3.4830037494510753E-2</v>
      </c>
      <c r="G71" s="5">
        <v>-1.0394526775166295E-2</v>
      </c>
      <c r="H71" s="5">
        <v>-2.9777258037530181E-2</v>
      </c>
      <c r="I71" s="5">
        <v>-4.1448516423227291E-2</v>
      </c>
      <c r="J71" s="5">
        <v>-2.0101578483469242E-2</v>
      </c>
      <c r="K71" s="5">
        <v>-1.9238180470889182E-3</v>
      </c>
      <c r="L71" s="5">
        <v>-1.2314714895640904E-2</v>
      </c>
      <c r="M71" s="5">
        <v>-1.9085421195375492E-2</v>
      </c>
      <c r="N71" s="5">
        <v>-3.2921489702754457E-2</v>
      </c>
      <c r="O71" s="5">
        <v>-2.8925930135850863E-3</v>
      </c>
      <c r="P71" s="5">
        <v>-1.6205455486778531E-2</v>
      </c>
      <c r="Q71" s="5">
        <v>-8.1000358038929177E-3</v>
      </c>
      <c r="R71" s="5">
        <v>-1.0123856166336764E-2</v>
      </c>
      <c r="S71" s="5">
        <v>-4.96366379970853E-4</v>
      </c>
      <c r="T71" s="5">
        <v>-5.8722991140581268E-3</v>
      </c>
      <c r="U71" s="5">
        <v>-1.0422356963353256E-3</v>
      </c>
      <c r="V71" s="5">
        <v>-5.8144916592324037E-3</v>
      </c>
      <c r="W71" s="5">
        <v>8.2920093635271055E-3</v>
      </c>
      <c r="X71" s="5">
        <v>-1.795104428083481E-3</v>
      </c>
      <c r="Y71" s="5">
        <v>-1.4746575290638931E-2</v>
      </c>
      <c r="Z71" s="5">
        <v>-9.3546008415776368E-3</v>
      </c>
      <c r="AA71" s="5">
        <v>2.1045686725153535E-2</v>
      </c>
      <c r="AB71" s="5">
        <v>7.7211733677000877E-2</v>
      </c>
      <c r="AC71" s="5">
        <v>6.8920234780073574E-3</v>
      </c>
      <c r="AD71" s="5">
        <v>2.396145248035505E-4</v>
      </c>
      <c r="AE71" s="5">
        <v>2.4262687178818541E-2</v>
      </c>
      <c r="AF71" s="5">
        <v>5.9380708095655599E-2</v>
      </c>
      <c r="AG71" s="5">
        <v>9.3958195216255445E-3</v>
      </c>
      <c r="AH71" s="5">
        <v>4.6511954483834505E-3</v>
      </c>
      <c r="AI71" s="5">
        <v>3.918729637953775E-3</v>
      </c>
      <c r="AJ71" s="5">
        <v>1.5162070306139256E-2</v>
      </c>
      <c r="AK71" s="5">
        <v>4.5481423209171607E-3</v>
      </c>
      <c r="AL71" s="5">
        <v>2.5514465562526494E-2</v>
      </c>
      <c r="AM71" s="5">
        <v>7.3383256705711443E-3</v>
      </c>
      <c r="AN71" s="5">
        <v>2.8344417793405995E-3</v>
      </c>
      <c r="AO71" s="5">
        <v>6.2484896785264471E-3</v>
      </c>
      <c r="AP71" s="5">
        <v>5.6542564152891684E-3</v>
      </c>
      <c r="AQ71" s="5">
        <v>4.4321778856083792E-4</v>
      </c>
      <c r="AR71" s="5">
        <v>1.469558495225623E-2</v>
      </c>
      <c r="AS71" s="5"/>
      <c r="AT71" s="5"/>
      <c r="AU71" s="5"/>
      <c r="AV71" s="5"/>
      <c r="AW71" s="5"/>
      <c r="AX71" s="5"/>
      <c r="AY71" s="5"/>
      <c r="AZ71" s="5"/>
      <c r="BA71" s="5"/>
      <c r="BB71" s="5"/>
    </row>
    <row r="72" spans="1:54" x14ac:dyDescent="0.25">
      <c r="A72" s="5">
        <v>16330</v>
      </c>
      <c r="B72" s="5"/>
      <c r="C72" s="5">
        <v>-6.6927446571532221E-3</v>
      </c>
      <c r="D72" s="5">
        <v>-2.0829810087476516E-2</v>
      </c>
      <c r="E72" s="5">
        <v>-1.4446745390222468E-2</v>
      </c>
      <c r="F72" s="5">
        <v>-3.4684077511429226E-2</v>
      </c>
      <c r="G72" s="5">
        <v>-1.0356671557202794E-2</v>
      </c>
      <c r="H72" s="5">
        <v>-2.9685213172099489E-2</v>
      </c>
      <c r="I72" s="5">
        <v>-4.1343301973944223E-2</v>
      </c>
      <c r="J72" s="5">
        <v>-2.0061700948132873E-2</v>
      </c>
      <c r="K72" s="5">
        <v>-1.9210723884537679E-3</v>
      </c>
      <c r="L72" s="5">
        <v>-1.230401836003169E-2</v>
      </c>
      <c r="M72" s="5">
        <v>-1.9079542801626988E-2</v>
      </c>
      <c r="N72" s="5">
        <v>-3.2929871555930933E-2</v>
      </c>
      <c r="O72" s="5">
        <v>-2.8949627197005579E-3</v>
      </c>
      <c r="P72" s="5">
        <v>-1.6227914670775279E-2</v>
      </c>
      <c r="Q72" s="5">
        <v>-8.1158683402993235E-3</v>
      </c>
      <c r="R72" s="5">
        <v>-1.0149423101154055E-2</v>
      </c>
      <c r="S72" s="5">
        <v>-4.9790426402754296E-4</v>
      </c>
      <c r="T72" s="5">
        <v>-5.8938695237006709E-3</v>
      </c>
      <c r="U72" s="5">
        <v>-1.0466655314300204E-3</v>
      </c>
      <c r="V72" s="5">
        <v>-5.8425728321128394E-3</v>
      </c>
      <c r="W72" s="5">
        <v>8.3368761546393239E-3</v>
      </c>
      <c r="X72" s="5">
        <v>-1.8058648770316644E-3</v>
      </c>
      <c r="Y72" s="5">
        <v>-1.4843607468423777E-2</v>
      </c>
      <c r="Z72" s="5">
        <v>-9.4216528614941321E-3</v>
      </c>
      <c r="AA72" s="5">
        <v>2.1208955791302938E-2</v>
      </c>
      <c r="AB72" s="5">
        <v>7.7856457765086692E-2</v>
      </c>
      <c r="AC72" s="5">
        <v>6.9536694946617881E-3</v>
      </c>
      <c r="AD72" s="5">
        <v>2.4190074782455304E-4</v>
      </c>
      <c r="AE72" s="5">
        <v>2.4508716174900004E-2</v>
      </c>
      <c r="AF72" s="5">
        <v>6.0018543638939173E-2</v>
      </c>
      <c r="AG72" s="5">
        <v>9.5024150071142434E-3</v>
      </c>
      <c r="AH72" s="5">
        <v>4.7067810788031092E-3</v>
      </c>
      <c r="AI72" s="5">
        <v>3.9679449033863399E-3</v>
      </c>
      <c r="AJ72" s="5">
        <v>1.536174690769997E-2</v>
      </c>
      <c r="AK72" s="5">
        <v>4.6108263338224958E-3</v>
      </c>
      <c r="AL72" s="5">
        <v>2.5881811538058519E-2</v>
      </c>
      <c r="AM72" s="5">
        <v>7.4485118785954626E-3</v>
      </c>
      <c r="AN72" s="5">
        <v>2.8787588128413302E-3</v>
      </c>
      <c r="AO72" s="5">
        <v>6.3500753232598739E-3</v>
      </c>
      <c r="AP72" s="5">
        <v>5.7497144868785804E-3</v>
      </c>
      <c r="AQ72" s="5">
        <v>4.509784690581763E-4</v>
      </c>
      <c r="AR72" s="5">
        <v>1.4962158115521812E-2</v>
      </c>
      <c r="AS72" s="5"/>
      <c r="AT72" s="5"/>
      <c r="AU72" s="5"/>
      <c r="AV72" s="5"/>
      <c r="AW72" s="5"/>
      <c r="AX72" s="5"/>
      <c r="AY72" s="5"/>
      <c r="AZ72" s="5"/>
      <c r="BA72" s="5"/>
      <c r="BB72" s="5"/>
    </row>
    <row r="73" spans="1:54" x14ac:dyDescent="0.25">
      <c r="A73" s="5">
        <v>16320</v>
      </c>
      <c r="B73" s="5"/>
      <c r="C73" s="5">
        <v>-4.8825583156850228E-3</v>
      </c>
      <c r="D73" s="5">
        <v>-2.071734942605238E-2</v>
      </c>
      <c r="E73" s="5">
        <v>-1.4376623879309292E-2</v>
      </c>
      <c r="F73" s="5">
        <v>-3.4534705324142913E-2</v>
      </c>
      <c r="G73" s="5">
        <v>-1.0317755493849183E-2</v>
      </c>
      <c r="H73" s="5">
        <v>-2.9590025100855406E-2</v>
      </c>
      <c r="I73" s="5">
        <v>-4.1233592080484931E-2</v>
      </c>
      <c r="J73" s="5">
        <v>-2.0019597054596005E-2</v>
      </c>
      <c r="K73" s="5">
        <v>-1.918110412981849E-3</v>
      </c>
      <c r="L73" s="5">
        <v>-1.2291923980888032E-2</v>
      </c>
      <c r="M73" s="5">
        <v>-1.9071489537717722E-2</v>
      </c>
      <c r="N73" s="5">
        <v>-3.2934507990340145E-2</v>
      </c>
      <c r="O73" s="5">
        <v>-2.8970057241414367E-3</v>
      </c>
      <c r="P73" s="5">
        <v>-1.6248567340636687E-2</v>
      </c>
      <c r="Q73" s="5">
        <v>-8.1308150926931548E-3</v>
      </c>
      <c r="R73" s="5">
        <v>-1.0173911067689377E-2</v>
      </c>
      <c r="S73" s="5">
        <v>-4.9939095671396711E-4</v>
      </c>
      <c r="T73" s="5">
        <v>-5.9148584902401942E-3</v>
      </c>
      <c r="U73" s="5">
        <v>-1.0509971707821531E-3</v>
      </c>
      <c r="V73" s="5">
        <v>-5.8701380825995405E-3</v>
      </c>
      <c r="W73" s="5">
        <v>8.3810584487342514E-3</v>
      </c>
      <c r="X73" s="5">
        <v>-1.8164895003616715E-3</v>
      </c>
      <c r="Y73" s="5">
        <v>-1.4939635859793843E-2</v>
      </c>
      <c r="Z73" s="5">
        <v>-9.4881458961322152E-3</v>
      </c>
      <c r="AA73" s="5">
        <v>2.1371157535570999E-2</v>
      </c>
      <c r="AB73" s="5">
        <v>7.8498020860216067E-2</v>
      </c>
      <c r="AC73" s="5">
        <v>7.0151058472636332E-3</v>
      </c>
      <c r="AD73" s="5">
        <v>2.4418238169842332E-4</v>
      </c>
      <c r="AE73" s="5">
        <v>2.4754572329408454E-2</v>
      </c>
      <c r="AF73" s="5">
        <v>6.0656716022055746E-2</v>
      </c>
      <c r="AG73" s="5">
        <v>9.6091913178902727E-3</v>
      </c>
      <c r="AH73" s="5">
        <v>4.7625230041119905E-3</v>
      </c>
      <c r="AI73" s="5">
        <v>4.0173512263725203E-3</v>
      </c>
      <c r="AJ73" s="5">
        <v>1.556240464125978E-2</v>
      </c>
      <c r="AK73" s="5">
        <v>4.6738809120168163E-3</v>
      </c>
      <c r="AL73" s="5">
        <v>2.6251685073253334E-2</v>
      </c>
      <c r="AM73" s="5">
        <v>7.5595602057841145E-3</v>
      </c>
      <c r="AN73" s="5">
        <v>2.9234634262008678E-3</v>
      </c>
      <c r="AO73" s="5">
        <v>6.4526410206823519E-3</v>
      </c>
      <c r="AP73" s="5">
        <v>5.8461779541859812E-3</v>
      </c>
      <c r="AQ73" s="5">
        <v>4.5882763654996712E-4</v>
      </c>
      <c r="AR73" s="5">
        <v>1.5231998988376521E-2</v>
      </c>
      <c r="AS73" s="5"/>
      <c r="AT73" s="5"/>
      <c r="AU73" s="5"/>
      <c r="AV73" s="5"/>
      <c r="AW73" s="5"/>
      <c r="AX73" s="5"/>
      <c r="AY73" s="5"/>
      <c r="AZ73" s="5"/>
      <c r="BA73" s="5"/>
      <c r="BB73" s="5"/>
    </row>
    <row r="74" spans="1:54" x14ac:dyDescent="0.25">
      <c r="A74" s="5">
        <v>16310</v>
      </c>
      <c r="B74" s="5"/>
      <c r="C74" s="5">
        <v>-3.0536416571328544E-3</v>
      </c>
      <c r="D74" s="5">
        <v>-2.0603077094192006E-2</v>
      </c>
      <c r="E74" s="5">
        <v>-1.4305168070116201E-2</v>
      </c>
      <c r="F74" s="5">
        <v>-3.4381963045065453E-2</v>
      </c>
      <c r="G74" s="5">
        <v>-1.027778941409558E-2</v>
      </c>
      <c r="H74" s="5">
        <v>-2.9491719670179738E-2</v>
      </c>
      <c r="I74" s="5">
        <v>-4.1119415284563816E-2</v>
      </c>
      <c r="J74" s="5">
        <v>-1.997527694628572E-2</v>
      </c>
      <c r="K74" s="5">
        <v>-1.9149327304886245E-3</v>
      </c>
      <c r="L74" s="5">
        <v>-1.227843331889285E-2</v>
      </c>
      <c r="M74" s="5">
        <v>-1.9061260161013595E-2</v>
      </c>
      <c r="N74" s="5">
        <v>-3.2935390528899947E-2</v>
      </c>
      <c r="O74" s="5">
        <v>-2.8987207271286282E-3</v>
      </c>
      <c r="P74" s="5">
        <v>-1.6267403131801195E-2</v>
      </c>
      <c r="Q74" s="5">
        <v>-8.1448693619574179E-3</v>
      </c>
      <c r="R74" s="5">
        <v>-1.0197309834485854E-2</v>
      </c>
      <c r="S74" s="5">
        <v>-5.008258677789818E-4</v>
      </c>
      <c r="T74" s="5">
        <v>-5.9352580191323247E-3</v>
      </c>
      <c r="U74" s="5">
        <v>-1.0552290237596223E-3</v>
      </c>
      <c r="V74" s="5">
        <v>-5.8971776294514059E-3</v>
      </c>
      <c r="W74" s="5">
        <v>8.4245410858720567E-3</v>
      </c>
      <c r="X74" s="5">
        <v>-1.8269747742930467E-3</v>
      </c>
      <c r="Y74" s="5">
        <v>-1.5034629716733592E-2</v>
      </c>
      <c r="Z74" s="5">
        <v>-9.5540594289579388E-3</v>
      </c>
      <c r="AA74" s="5">
        <v>2.1532243849019896E-2</v>
      </c>
      <c r="AB74" s="5">
        <v>7.9136240599354257E-2</v>
      </c>
      <c r="AC74" s="5">
        <v>7.0763158602967034E-3</v>
      </c>
      <c r="AD74" s="5">
        <v>2.4645883757341001E-4</v>
      </c>
      <c r="AE74" s="5">
        <v>2.5000195611143323E-2</v>
      </c>
      <c r="AF74" s="5">
        <v>6.1295078683636074E-2</v>
      </c>
      <c r="AG74" s="5">
        <v>9.7161255492201302E-3</v>
      </c>
      <c r="AH74" s="5">
        <v>4.8184101480021248E-3</v>
      </c>
      <c r="AI74" s="5">
        <v>4.0669396039599943E-3</v>
      </c>
      <c r="AJ74" s="5">
        <v>1.5764010390444332E-2</v>
      </c>
      <c r="AK74" s="5">
        <v>4.7372967777240902E-3</v>
      </c>
      <c r="AL74" s="5">
        <v>2.6624038637176651E-2</v>
      </c>
      <c r="AM74" s="5">
        <v>7.6714585339061614E-3</v>
      </c>
      <c r="AN74" s="5">
        <v>2.9685516413947661E-3</v>
      </c>
      <c r="AO74" s="5">
        <v>6.5561797891713165E-3</v>
      </c>
      <c r="AP74" s="5">
        <v>5.9436423443142783E-3</v>
      </c>
      <c r="AQ74" s="5">
        <v>4.6676510367600567E-4</v>
      </c>
      <c r="AR74" s="5">
        <v>1.5505107419122251E-2</v>
      </c>
      <c r="AS74" s="5"/>
      <c r="AT74" s="5"/>
      <c r="AU74" s="5"/>
      <c r="AV74" s="5"/>
      <c r="AW74" s="5"/>
      <c r="AX74" s="5"/>
      <c r="AY74" s="5"/>
      <c r="AZ74" s="5"/>
      <c r="BA74" s="5"/>
      <c r="BB74" s="5"/>
    </row>
    <row r="75" spans="1:54" x14ac:dyDescent="0.25">
      <c r="A75" s="5">
        <v>16300</v>
      </c>
      <c r="B75" s="5"/>
      <c r="C75" s="5">
        <v>-1.206349029122155E-3</v>
      </c>
      <c r="D75" s="5">
        <v>-2.04870254552738E-2</v>
      </c>
      <c r="E75" s="5">
        <v>-1.4232398241425106E-2</v>
      </c>
      <c r="F75" s="5">
        <v>-3.4225893860075747E-2</v>
      </c>
      <c r="G75" s="5">
        <v>-1.0236784491696722E-2</v>
      </c>
      <c r="H75" s="5">
        <v>-2.9390323772910988E-2</v>
      </c>
      <c r="I75" s="5">
        <v>-4.1000801650280631E-2</v>
      </c>
      <c r="J75" s="5">
        <v>-1.9928751528776146E-2</v>
      </c>
      <c r="K75" s="5">
        <v>-1.9115400252167898E-3</v>
      </c>
      <c r="L75" s="5">
        <v>-1.2263548415468251E-2</v>
      </c>
      <c r="M75" s="5">
        <v>-1.9048854172437641E-2</v>
      </c>
      <c r="N75" s="5">
        <v>-3.2932511960277515E-2</v>
      </c>
      <c r="O75" s="5">
        <v>-2.9001065373544599E-3</v>
      </c>
      <c r="P75" s="5">
        <v>-1.6284412264986704E-2</v>
      </c>
      <c r="Q75" s="5">
        <v>-8.1580247268034402E-3</v>
      </c>
      <c r="R75" s="5">
        <v>-1.0219609494610513E-2</v>
      </c>
      <c r="S75" s="5">
        <v>-5.0220842156035712E-4</v>
      </c>
      <c r="T75" s="5">
        <v>-5.9550602703839226E-3</v>
      </c>
      <c r="U75" s="5">
        <v>-1.0593595235464282E-3</v>
      </c>
      <c r="V75" s="5">
        <v>-5.9236818019323817E-3</v>
      </c>
      <c r="W75" s="5">
        <v>8.467309028843668E-3</v>
      </c>
      <c r="X75" s="5">
        <v>-1.8373171934668957E-3</v>
      </c>
      <c r="Y75" s="5">
        <v>-1.5128558371077138E-2</v>
      </c>
      <c r="Z75" s="5">
        <v>-9.6193729461425351E-3</v>
      </c>
      <c r="AA75" s="5">
        <v>2.1692166515777149E-2</v>
      </c>
      <c r="AB75" s="5">
        <v>7.9770933796498827E-2</v>
      </c>
      <c r="AC75" s="5">
        <v>7.1372827452011846E-3</v>
      </c>
      <c r="AD75" s="5">
        <v>2.4872952126240509E-4</v>
      </c>
      <c r="AE75" s="5">
        <v>2.5245525304641903E-2</v>
      </c>
      <c r="AF75" s="5">
        <v>6.1933483034107575E-2</v>
      </c>
      <c r="AG75" s="5">
        <v>9.8231944198839422E-3</v>
      </c>
      <c r="AH75" s="5">
        <v>4.8744312207659925E-3</v>
      </c>
      <c r="AI75" s="5">
        <v>4.1167008312965169E-3</v>
      </c>
      <c r="AJ75" s="5">
        <v>1.5966530175838274E-2</v>
      </c>
      <c r="AK75" s="5">
        <v>4.8010643711772294E-3</v>
      </c>
      <c r="AL75" s="5">
        <v>2.6998822997578054E-2</v>
      </c>
      <c r="AM75" s="5">
        <v>7.7841942246586974E-3</v>
      </c>
      <c r="AN75" s="5">
        <v>3.0140192692926218E-3</v>
      </c>
      <c r="AO75" s="5">
        <v>6.6606841634324551E-3</v>
      </c>
      <c r="AP75" s="5">
        <v>6.0421027345822931E-3</v>
      </c>
      <c r="AQ75" s="5">
        <v>4.7479064726713816E-4</v>
      </c>
      <c r="AR75" s="5">
        <v>1.5781482065353888E-2</v>
      </c>
      <c r="AS75" s="5"/>
      <c r="AT75" s="5"/>
      <c r="AU75" s="5"/>
      <c r="AV75" s="5"/>
      <c r="AW75" s="5"/>
      <c r="AX75" s="5"/>
      <c r="AY75" s="5"/>
      <c r="AZ75" s="5"/>
      <c r="BA75" s="5"/>
      <c r="BB75" s="5"/>
    </row>
    <row r="76" spans="1:54" x14ac:dyDescent="0.25">
      <c r="A76" s="5">
        <v>16290</v>
      </c>
      <c r="B76" s="5"/>
      <c r="C76" s="5">
        <v>6.5895523515327199E-4</v>
      </c>
      <c r="D76" s="5">
        <v>-2.0369227382211912E-2</v>
      </c>
      <c r="E76" s="5">
        <v>-1.4158335070446412E-2</v>
      </c>
      <c r="F76" s="5">
        <v>-3.4066542008152984E-2</v>
      </c>
      <c r="G76" s="5">
        <v>-1.019475224003338E-2</v>
      </c>
      <c r="H76" s="5">
        <v>-2.9285865336489886E-2</v>
      </c>
      <c r="I76" s="5">
        <v>-4.0877782751812516E-2</v>
      </c>
      <c r="J76" s="5">
        <v>-1.9880032465929651E-2</v>
      </c>
      <c r="K76" s="5">
        <v>-1.9079330556741221E-3</v>
      </c>
      <c r="L76" s="5">
        <v>-1.2247271793082753E-2</v>
      </c>
      <c r="M76" s="5">
        <v>-1.9034271819037767E-2</v>
      </c>
      <c r="N76" s="5">
        <v>-3.2925866346898494E-2</v>
      </c>
      <c r="O76" s="5">
        <v>-2.9011620729948858E-3</v>
      </c>
      <c r="P76" s="5">
        <v>-1.6299585553535438E-2</v>
      </c>
      <c r="Q76" s="5">
        <v>-8.1702750482415664E-3</v>
      </c>
      <c r="R76" s="5">
        <v>-1.0240800472181916E-2</v>
      </c>
      <c r="S76" s="5">
        <v>-5.0353805734737684E-4</v>
      </c>
      <c r="T76" s="5">
        <v>-5.9742575632972684E-3</v>
      </c>
      <c r="U76" s="5">
        <v>-1.0633871280553992E-3</v>
      </c>
      <c r="V76" s="5">
        <v>-5.9496410452356038E-3</v>
      </c>
      <c r="W76" s="5">
        <v>8.5093473712812371E-3</v>
      </c>
      <c r="X76" s="5">
        <v>-1.8475132727597404E-3</v>
      </c>
      <c r="Y76" s="5">
        <v>-1.5221391249679559E-2</v>
      </c>
      <c r="Z76" s="5">
        <v>-9.6840659462188797E-3</v>
      </c>
      <c r="AA76" s="5">
        <v>2.1850877234502672E-2</v>
      </c>
      <c r="AB76" s="5">
        <v>8.0401916519219588E-2</v>
      </c>
      <c r="AC76" s="5">
        <v>7.1979896068895361E-3</v>
      </c>
      <c r="AD76" s="5">
        <v>2.509938334542599E-4</v>
      </c>
      <c r="AE76" s="5">
        <v>2.5490500029599582E-2</v>
      </c>
      <c r="AF76" s="5">
        <v>6.2571778497298267E-2</v>
      </c>
      <c r="AG76" s="5">
        <v>9.930374277649489E-3</v>
      </c>
      <c r="AH76" s="5">
        <v>4.9305747213727975E-3</v>
      </c>
      <c r="AI76" s="5">
        <v>4.1666255027757232E-3</v>
      </c>
      <c r="AJ76" s="5">
        <v>1.61699291568215E-2</v>
      </c>
      <c r="AK76" s="5">
        <v>4.8651738503151442E-3</v>
      </c>
      <c r="AL76" s="5">
        <v>2.7375987214010484E-2</v>
      </c>
      <c r="AM76" s="5">
        <v>7.8977541160946615E-3</v>
      </c>
      <c r="AN76" s="5">
        <v>3.0598619076276602E-3</v>
      </c>
      <c r="AO76" s="5">
        <v>6.7661461885242828E-3</v>
      </c>
      <c r="AP76" s="5">
        <v>6.1415537457146915E-3</v>
      </c>
      <c r="AQ76" s="5">
        <v>4.8290400769906522E-4</v>
      </c>
      <c r="AR76" s="5">
        <v>1.6061120368773475E-2</v>
      </c>
      <c r="AS76" s="5"/>
      <c r="AT76" s="5"/>
      <c r="AU76" s="5"/>
      <c r="AV76" s="5"/>
      <c r="AW76" s="5"/>
      <c r="AX76" s="5"/>
      <c r="AY76" s="5"/>
      <c r="AZ76" s="5"/>
      <c r="BA76" s="5"/>
      <c r="BB76" s="5"/>
    </row>
    <row r="77" spans="1:54" x14ac:dyDescent="0.25">
      <c r="A77" s="5">
        <v>16280</v>
      </c>
      <c r="B77" s="5"/>
      <c r="C77" s="5">
        <v>2.5418968950264974E-3</v>
      </c>
      <c r="D77" s="5">
        <v>-2.0249716241608998E-2</v>
      </c>
      <c r="E77" s="5">
        <v>-1.4082999622899509E-2</v>
      </c>
      <c r="F77" s="5">
        <v>-3.3903952760412547E-2</v>
      </c>
      <c r="G77" s="5">
        <v>-1.0151704506777333E-2</v>
      </c>
      <c r="H77" s="5">
        <v>-2.9178373310501798E-2</v>
      </c>
      <c r="I77" s="5">
        <v>-4.0750391660223047E-2</v>
      </c>
      <c r="J77" s="5">
        <v>-1.9829132175595825E-2</v>
      </c>
      <c r="K77" s="5">
        <v>-1.9041126544283751E-3</v>
      </c>
      <c r="L77" s="5">
        <v>-1.222960645528386E-2</v>
      </c>
      <c r="M77" s="5">
        <v>-1.9017514096136511E-2</v>
      </c>
      <c r="N77" s="5">
        <v>-3.2915449032260201E-2</v>
      </c>
      <c r="O77" s="5">
        <v>-2.9018863626638055E-3</v>
      </c>
      <c r="P77" s="5">
        <v>-1.631291441045862E-2</v>
      </c>
      <c r="Q77" s="5">
        <v>-8.1816144739166926E-3</v>
      </c>
      <c r="R77" s="5">
        <v>-1.0260873528750779E-2</v>
      </c>
      <c r="S77" s="5">
        <v>-5.0481422973745944E-4</v>
      </c>
      <c r="T77" s="5">
        <v>-5.9928423811597513E-3</v>
      </c>
      <c r="U77" s="5">
        <v>-1.0673103208343607E-3</v>
      </c>
      <c r="V77" s="5">
        <v>-5.9750459258895421E-3</v>
      </c>
      <c r="W77" s="5">
        <v>8.5506413457714266E-3</v>
      </c>
      <c r="X77" s="5">
        <v>-1.8575595491042551E-3</v>
      </c>
      <c r="Y77" s="5">
        <v>-1.5313097889698545E-2</v>
      </c>
      <c r="Z77" s="5">
        <v>-9.7481179498425212E-3</v>
      </c>
      <c r="AA77" s="5">
        <v>2.2008327640167337E-2</v>
      </c>
      <c r="AB77" s="5">
        <v>8.1029004166613738E-2</v>
      </c>
      <c r="AC77" s="5">
        <v>7.2584194504122209E-3</v>
      </c>
      <c r="AD77" s="5">
        <v>2.5325116993109157E-4</v>
      </c>
      <c r="AE77" s="5">
        <v>2.5735057760966139E-2</v>
      </c>
      <c r="AF77" s="5">
        <v>6.3209812553852149E-2</v>
      </c>
      <c r="AG77" s="5">
        <v>1.0037641105053171E-2</v>
      </c>
      <c r="AH77" s="5">
        <v>4.986828939704837E-3</v>
      </c>
      <c r="AI77" s="5">
        <v>4.2167040133224134E-3</v>
      </c>
      <c r="AJ77" s="5">
        <v>1.6374171633953657E-2</v>
      </c>
      <c r="AK77" s="5">
        <v>4.9296150906439403E-3</v>
      </c>
      <c r="AL77" s="5">
        <v>2.775547863184764E-2</v>
      </c>
      <c r="AM77" s="5">
        <v>8.0121245192963184E-3</v>
      </c>
      <c r="AN77" s="5">
        <v>3.1060749390542271E-3</v>
      </c>
      <c r="AO77" s="5">
        <v>6.8725574140552238E-3</v>
      </c>
      <c r="AP77" s="5">
        <v>6.2419895351633779E-3</v>
      </c>
      <c r="AQ77" s="5">
        <v>4.9110488825409497E-4</v>
      </c>
      <c r="AR77" s="5">
        <v>1.6344018530174337E-2</v>
      </c>
      <c r="AS77" s="5"/>
      <c r="AT77" s="5"/>
      <c r="AU77" s="5"/>
      <c r="AV77" s="5"/>
      <c r="AW77" s="5"/>
      <c r="AX77" s="5"/>
      <c r="AY77" s="5"/>
      <c r="AZ77" s="5"/>
      <c r="BA77" s="5"/>
      <c r="BB77" s="5"/>
    </row>
    <row r="78" spans="1:54" x14ac:dyDescent="0.25">
      <c r="A78" s="5">
        <v>16270</v>
      </c>
      <c r="B78" s="5"/>
      <c r="C78" s="5">
        <v>4.4420918867476636E-3</v>
      </c>
      <c r="D78" s="5">
        <v>-2.0128525877647553E-2</v>
      </c>
      <c r="E78" s="5">
        <v>-1.4006413342878702E-2</v>
      </c>
      <c r="F78" s="5">
        <v>-3.3738172398555935E-2</v>
      </c>
      <c r="G78" s="5">
        <v>-1.0107653468363498E-2</v>
      </c>
      <c r="H78" s="5">
        <v>-2.9067877653623231E-2</v>
      </c>
      <c r="I78" s="5">
        <v>-4.061866292939556E-2</v>
      </c>
      <c r="J78" s="5">
        <v>-1.9776063824869954E-2</v>
      </c>
      <c r="K78" s="5">
        <v>-1.900079727859184E-3</v>
      </c>
      <c r="L78" s="5">
        <v>-1.2210555886454739E-2</v>
      </c>
      <c r="M78" s="5">
        <v>-1.8998582749059002E-2</v>
      </c>
      <c r="N78" s="5">
        <v>-3.290125664753988E-2</v>
      </c>
      <c r="O78" s="5">
        <v>-2.9022785463084888E-3</v>
      </c>
      <c r="P78" s="5">
        <v>-1.6324390855174221E-2</v>
      </c>
      <c r="Q78" s="5">
        <v>-8.1920374423046869E-3</v>
      </c>
      <c r="R78" s="5">
        <v>-1.0279819769528029E-2</v>
      </c>
      <c r="S78" s="5">
        <v>-5.0603640898649915E-4</v>
      </c>
      <c r="T78" s="5">
        <v>-6.010807375875173E-3</v>
      </c>
      <c r="U78" s="5">
        <v>-1.0711276119650631E-3</v>
      </c>
      <c r="V78" s="5">
        <v>-5.9998871371424916E-3</v>
      </c>
      <c r="W78" s="5">
        <v>8.5911763319656866E-3</v>
      </c>
      <c r="X78" s="5">
        <v>-1.8674525833157856E-3</v>
      </c>
      <c r="Y78" s="5">
        <v>-1.5403647953976935E-2</v>
      </c>
      <c r="Z78" s="5">
        <v>-9.8115085096509118E-3</v>
      </c>
      <c r="AA78" s="5">
        <v>2.2164469326130636E-2</v>
      </c>
      <c r="AB78" s="5">
        <v>8.1652011548639811E-2</v>
      </c>
      <c r="AC78" s="5">
        <v>7.3185551877708709E-3</v>
      </c>
      <c r="AD78" s="5">
        <v>2.5550092179149175E-4</v>
      </c>
      <c r="AE78" s="5">
        <v>2.5979135849715451E-2</v>
      </c>
      <c r="AF78" s="5">
        <v>6.3847430786453413E-2</v>
      </c>
      <c r="AG78" s="5">
        <v>1.0144970525489343E-2</v>
      </c>
      <c r="AH78" s="5">
        <v>5.0431819589549613E-3</v>
      </c>
      <c r="AI78" s="5">
        <v>4.2669265598187381E-3</v>
      </c>
      <c r="AJ78" s="5">
        <v>1.6579221051915963E-2</v>
      </c>
      <c r="AK78" s="5">
        <v>4.9943776852652017E-3</v>
      </c>
      <c r="AL78" s="5">
        <v>2.8137242877221181E-2</v>
      </c>
      <c r="AM78" s="5">
        <v>8.1272912153027843E-3</v>
      </c>
      <c r="AN78" s="5">
        <v>3.152653529296493E-3</v>
      </c>
      <c r="AO78" s="5">
        <v>6.9799088885608308E-3</v>
      </c>
      <c r="AP78" s="5">
        <v>6.3434037905681275E-3</v>
      </c>
      <c r="AQ78" s="5">
        <v>4.9939295449148984E-4</v>
      </c>
      <c r="AR78" s="5">
        <v>1.6630171484618258E-2</v>
      </c>
      <c r="AS78" s="5"/>
      <c r="AT78" s="5"/>
      <c r="AU78" s="5"/>
      <c r="AV78" s="5"/>
      <c r="AW78" s="5"/>
      <c r="AX78" s="5"/>
      <c r="AY78" s="5"/>
      <c r="AZ78" s="5"/>
      <c r="BA78" s="5"/>
      <c r="BB78" s="5"/>
    </row>
    <row r="79" spans="1:54" x14ac:dyDescent="0.25">
      <c r="A79" s="5">
        <v>16260</v>
      </c>
      <c r="B79" s="5"/>
      <c r="C79" s="5">
        <v>6.3591464141801585E-3</v>
      </c>
      <c r="D79" s="5">
        <v>-2.0005690595730576E-2</v>
      </c>
      <c r="E79" s="5">
        <v>-1.3928598042511522E-2</v>
      </c>
      <c r="F79" s="5">
        <v>-3.3569248192749652E-2</v>
      </c>
      <c r="G79" s="5">
        <v>-1.0062611624272504E-2</v>
      </c>
      <c r="H79" s="5">
        <v>-2.8954409319980213E-2</v>
      </c>
      <c r="I79" s="5">
        <v>-4.048263258109782E-2</v>
      </c>
      <c r="J79" s="5">
        <v>-1.9720841324912912E-2</v>
      </c>
      <c r="K79" s="5">
        <v>-1.8958352558670049E-3</v>
      </c>
      <c r="L79" s="5">
        <v>-1.2190124051293999E-2</v>
      </c>
      <c r="M79" s="5">
        <v>-1.8977480274436121E-2</v>
      </c>
      <c r="N79" s="5">
        <v>-3.2883287117489723E-2</v>
      </c>
      <c r="O79" s="5">
        <v>-2.9023378760451449E-3</v>
      </c>
      <c r="P79" s="5">
        <v>-1.6334007519930922E-2</v>
      </c>
      <c r="Q79" s="5">
        <v>-8.2015386867657549E-3</v>
      </c>
      <c r="R79" s="5">
        <v>-1.0297630649454759E-2</v>
      </c>
      <c r="S79" s="5">
        <v>-5.0720408135263256E-4</v>
      </c>
      <c r="T79" s="5">
        <v>-6.0281453725329857E-3</v>
      </c>
      <c r="U79" s="5">
        <v>-1.074837538954149E-3</v>
      </c>
      <c r="V79" s="5">
        <v>-6.0241555043211593E-3</v>
      </c>
      <c r="W79" s="5">
        <v>8.6309378646819146E-3</v>
      </c>
      <c r="X79" s="5">
        <v>-1.877188961923331E-3</v>
      </c>
      <c r="Y79" s="5">
        <v>-1.5493011246516471E-2</v>
      </c>
      <c r="Z79" s="5">
        <v>-9.8742172202158258E-3</v>
      </c>
      <c r="AA79" s="5">
        <v>2.2319253866506211E-2</v>
      </c>
      <c r="AB79" s="5">
        <v>8.227075296679319E-2</v>
      </c>
      <c r="AC79" s="5">
        <v>7.3783796448756624E-3</v>
      </c>
      <c r="AD79" s="5">
        <v>2.5774247567958832E-4</v>
      </c>
      <c r="AE79" s="5">
        <v>2.6222671044283153E-2</v>
      </c>
      <c r="AF79" s="5">
        <v>6.4484476926856688E-2</v>
      </c>
      <c r="AG79" s="5">
        <v>1.0252337809608398E-2</v>
      </c>
      <c r="AH79" s="5">
        <v>5.0996216581865022E-3</v>
      </c>
      <c r="AI79" s="5">
        <v>4.3172831426731744E-3</v>
      </c>
      <c r="AJ79" s="5">
        <v>1.6785040003017171E-2</v>
      </c>
      <c r="AK79" s="5">
        <v>5.0594509450745673E-3</v>
      </c>
      <c r="AL79" s="5">
        <v>2.8521223852899458E-2</v>
      </c>
      <c r="AM79" s="5">
        <v>8.2432394522978306E-3</v>
      </c>
      <c r="AN79" s="5">
        <v>3.1995926253914871E-3</v>
      </c>
      <c r="AO79" s="5">
        <v>7.0881911540697463E-3</v>
      </c>
      <c r="AP79" s="5">
        <v>6.4457897233645475E-3</v>
      </c>
      <c r="AQ79" s="5">
        <v>5.0776783362706484E-4</v>
      </c>
      <c r="AR79" s="5">
        <v>1.6919572876829193E-2</v>
      </c>
      <c r="AS79" s="5"/>
      <c r="AT79" s="5"/>
      <c r="AU79" s="5"/>
      <c r="AV79" s="5"/>
      <c r="AW79" s="5"/>
      <c r="AX79" s="5"/>
      <c r="AY79" s="5"/>
      <c r="AZ79" s="5"/>
      <c r="BA79" s="5"/>
      <c r="BB79" s="5"/>
    </row>
    <row r="80" spans="1:54" x14ac:dyDescent="0.25">
      <c r="A80" s="5">
        <v>16250</v>
      </c>
      <c r="B80" s="5"/>
      <c r="C80" s="5">
        <v>8.2926570458102897E-3</v>
      </c>
      <c r="D80" s="5">
        <v>-1.9881245145882891E-2</v>
      </c>
      <c r="E80" s="5">
        <v>-1.3849575891416175E-2</v>
      </c>
      <c r="F80" s="5">
        <v>-3.3397228378947236E-2</v>
      </c>
      <c r="G80" s="5">
        <v>-1.0016591791127473E-2</v>
      </c>
      <c r="H80" s="5">
        <v>-2.8838000244926797E-2</v>
      </c>
      <c r="I80" s="5">
        <v>-4.0342338089186316E-2</v>
      </c>
      <c r="J80" s="5">
        <v>-1.9663479325334621E-2</v>
      </c>
      <c r="K80" s="5">
        <v>-1.8913802915391446E-3</v>
      </c>
      <c r="L80" s="5">
        <v>-1.2168315394017857E-2</v>
      </c>
      <c r="M80" s="5">
        <v>-1.8954209921079899E-2</v>
      </c>
      <c r="N80" s="5">
        <v>-3.286153966561077E-2</v>
      </c>
      <c r="O80" s="5">
        <v>-2.9020637169336928E-3</v>
      </c>
      <c r="P80" s="5">
        <v>-1.6341757655912038E-2</v>
      </c>
      <c r="Q80" s="5">
        <v>-8.2101132394509745E-3</v>
      </c>
      <c r="R80" s="5">
        <v>-1.0314297979108669E-2</v>
      </c>
      <c r="S80" s="5">
        <v>-5.0831674943313835E-4</v>
      </c>
      <c r="T80" s="5">
        <v>-6.0448493739116496E-3</v>
      </c>
      <c r="U80" s="5">
        <v>-1.078438667615478E-3</v>
      </c>
      <c r="V80" s="5">
        <v>-6.0478419901594275E-3</v>
      </c>
      <c r="W80" s="5">
        <v>8.6699116419915838E-3</v>
      </c>
      <c r="X80" s="5">
        <v>-1.8867652990038346E-3</v>
      </c>
      <c r="Y80" s="5">
        <v>-1.5581157728032832E-2</v>
      </c>
      <c r="Z80" s="5">
        <v>-9.9362237280823142E-3</v>
      </c>
      <c r="AA80" s="5">
        <v>2.2472632838803037E-2</v>
      </c>
      <c r="AB80" s="5">
        <v>8.2885042296083247E-2</v>
      </c>
      <c r="AC80" s="5">
        <v>7.4378755686444944E-3</v>
      </c>
      <c r="AD80" s="5">
        <v>2.5997521401985757E-4</v>
      </c>
      <c r="AE80" s="5">
        <v>2.6465599512668369E-2</v>
      </c>
      <c r="AF80" s="5">
        <v>6.5120792904717409E-2</v>
      </c>
      <c r="AG80" s="5">
        <v>1.0359717882024574E-2</v>
      </c>
      <c r="AH80" s="5">
        <v>5.1561357150563918E-3</v>
      </c>
      <c r="AI80" s="5">
        <v>4.3677635675331596E-3</v>
      </c>
      <c r="AJ80" s="5">
        <v>1.699159023127211E-2</v>
      </c>
      <c r="AK80" s="5">
        <v>5.1248238991338348E-3</v>
      </c>
      <c r="AL80" s="5">
        <v>2.8907363735129192E-2</v>
      </c>
      <c r="AM80" s="5">
        <v>8.3599539430661927E-3</v>
      </c>
      <c r="AN80" s="5">
        <v>3.2468869540299679E-3</v>
      </c>
      <c r="AO80" s="5">
        <v>7.1973942408660729E-3</v>
      </c>
      <c r="AP80" s="5">
        <v>6.5491400625466972E-3</v>
      </c>
      <c r="AQ80" s="5">
        <v>5.1622911392269972E-4</v>
      </c>
      <c r="AR80" s="5">
        <v>1.7212215036824997E-2</v>
      </c>
      <c r="AS80" s="5"/>
      <c r="AT80" s="5"/>
      <c r="AU80" s="5"/>
      <c r="AV80" s="5"/>
      <c r="AW80" s="5"/>
      <c r="AX80" s="5"/>
      <c r="AY80" s="5"/>
      <c r="AZ80" s="5"/>
      <c r="BA80" s="5"/>
      <c r="BB80" s="5"/>
    </row>
    <row r="81" spans="1:54" x14ac:dyDescent="0.25">
      <c r="A81" s="5">
        <v>16240</v>
      </c>
      <c r="B81" s="5"/>
      <c r="C81" s="5">
        <v>1.0242210818069381E-2</v>
      </c>
      <c r="D81" s="5">
        <v>-1.9755224705924463E-2</v>
      </c>
      <c r="E81" s="5">
        <v>-1.3769369405965598E-2</v>
      </c>
      <c r="F81" s="5">
        <v>-3.3222162135669725E-2</v>
      </c>
      <c r="G81" s="5">
        <v>-9.9696070966089206E-3</v>
      </c>
      <c r="H81" s="5">
        <v>-2.8718683330252522E-2</v>
      </c>
      <c r="I81" s="5">
        <v>-4.0197818362959117E-2</v>
      </c>
      <c r="J81" s="5">
        <v>-1.9603993208143849E-2</v>
      </c>
      <c r="K81" s="5">
        <v>-1.8867159607729486E-3</v>
      </c>
      <c r="L81" s="5">
        <v>-1.2145134837284096E-2</v>
      </c>
      <c r="M81" s="5">
        <v>-1.8928775690428595E-2</v>
      </c>
      <c r="N81" s="5">
        <v>-3.2836014818598568E-2</v>
      </c>
      <c r="O81" s="5">
        <v>-2.9014555476908647E-3</v>
      </c>
      <c r="P81" s="5">
        <v>-1.6347635139013012E-2</v>
      </c>
      <c r="Q81" s="5">
        <v>-8.2177564350582391E-3</v>
      </c>
      <c r="R81" s="5">
        <v>-1.0329813930441674E-2</v>
      </c>
      <c r="S81" s="5">
        <v>-5.0937393249417414E-4</v>
      </c>
      <c r="T81" s="5">
        <v>-6.0609125649124865E-3</v>
      </c>
      <c r="U81" s="5">
        <v>-1.0819295929431043E-3</v>
      </c>
      <c r="V81" s="5">
        <v>-6.0709377000933255E-3</v>
      </c>
      <c r="W81" s="5">
        <v>8.708083533286717E-3</v>
      </c>
      <c r="X81" s="5">
        <v>-1.8961782380184429E-3</v>
      </c>
      <c r="Y81" s="5">
        <v>-1.5668057531581944E-2</v>
      </c>
      <c r="Z81" s="5">
        <v>-9.9975077418888673E-3</v>
      </c>
      <c r="AA81" s="5">
        <v>2.2624557846829124E-2</v>
      </c>
      <c r="AB81" s="5">
        <v>8.3494693068271619E-2</v>
      </c>
      <c r="AC81" s="5">
        <v>7.4970256342404267E-3</v>
      </c>
      <c r="AD81" s="5">
        <v>2.6219851525762861E-4</v>
      </c>
      <c r="AE81" s="5">
        <v>2.6707856865192187E-2</v>
      </c>
      <c r="AF81" s="5">
        <v>6.5756218898216021E-2</v>
      </c>
      <c r="AG81" s="5">
        <v>1.0467085328333105E-2</v>
      </c>
      <c r="AH81" s="5">
        <v>5.2127116087021409E-3</v>
      </c>
      <c r="AI81" s="5">
        <v>4.4183574471431987E-3</v>
      </c>
      <c r="AJ81" s="5">
        <v>1.7198832637060936E-2</v>
      </c>
      <c r="AK81" s="5">
        <v>5.1904852952192283E-3</v>
      </c>
      <c r="AL81" s="5">
        <v>2.9295602971461016E-2</v>
      </c>
      <c r="AM81" s="5">
        <v>8.4774188627252337E-3</v>
      </c>
      <c r="AN81" s="5">
        <v>3.2945310199980126E-3</v>
      </c>
      <c r="AO81" s="5">
        <v>7.3075076624558423E-3</v>
      </c>
      <c r="AP81" s="5">
        <v>6.6534470485930582E-3</v>
      </c>
      <c r="AQ81" s="5">
        <v>5.2477634408643645E-4</v>
      </c>
      <c r="AR81" s="5">
        <v>1.7508088955811373E-2</v>
      </c>
      <c r="AS81" s="5"/>
      <c r="AT81" s="5"/>
      <c r="AU81" s="5"/>
      <c r="AV81" s="5"/>
      <c r="AW81" s="5"/>
      <c r="AX81" s="5"/>
      <c r="AY81" s="5"/>
      <c r="AZ81" s="5"/>
      <c r="BA81" s="5"/>
      <c r="BB81" s="5"/>
    </row>
    <row r="82" spans="1:54" x14ac:dyDescent="0.25">
      <c r="A82" s="5">
        <v>16230</v>
      </c>
      <c r="B82" s="5"/>
      <c r="C82" s="5">
        <v>1.2207385344968796E-2</v>
      </c>
      <c r="D82" s="5">
        <v>-1.9627664864427533E-2</v>
      </c>
      <c r="E82" s="5">
        <v>-1.3688001438365354E-2</v>
      </c>
      <c r="F82" s="5">
        <v>-3.30440995602602E-2</v>
      </c>
      <c r="G82" s="5">
        <v>-9.9216709731915816E-3</v>
      </c>
      <c r="H82" s="5">
        <v>-2.8596492428827926E-2</v>
      </c>
      <c r="I82" s="5">
        <v>-4.0049113729666824E-2</v>
      </c>
      <c r="J82" s="5">
        <v>-1.9542399081267137E-2</v>
      </c>
      <c r="K82" s="5">
        <v>-1.88184346185628E-3</v>
      </c>
      <c r="L82" s="5">
        <v>-1.2120587780837463E-2</v>
      </c>
      <c r="M82" s="5">
        <v>-1.890118233655929E-2</v>
      </c>
      <c r="N82" s="5">
        <v>-3.2806714410053707E-2</v>
      </c>
      <c r="O82" s="5">
        <v>-2.9005129613407974E-3</v>
      </c>
      <c r="P82" s="5">
        <v>-1.6351634475286446E-2</v>
      </c>
      <c r="Q82" s="5">
        <v>-8.2244639144340142E-3</v>
      </c>
      <c r="R82" s="5">
        <v>-1.0344171042343395E-2</v>
      </c>
      <c r="S82" s="5">
        <v>-5.1037516679307087E-4</v>
      </c>
      <c r="T82" s="5">
        <v>-6.0763283169202494E-3</v>
      </c>
      <c r="U82" s="5">
        <v>-1.0853089399742066E-3</v>
      </c>
      <c r="V82" s="5">
        <v>-6.0934338875179676E-3</v>
      </c>
      <c r="W82" s="5">
        <v>8.7454395873204898E-3</v>
      </c>
      <c r="X82" s="5">
        <v>-1.9054244536495194E-3</v>
      </c>
      <c r="Y82" s="5">
        <v>-1.575368097824718E-2</v>
      </c>
      <c r="Z82" s="5">
        <v>-1.0058049042561839E-2</v>
      </c>
      <c r="AA82" s="5">
        <v>2.277498054384566E-2</v>
      </c>
      <c r="AB82" s="5">
        <v>8.4099518556328579E-2</v>
      </c>
      <c r="AC82" s="5">
        <v>7.5558124524443184E-3</v>
      </c>
      <c r="AD82" s="5">
        <v>2.644117541051629E-4</v>
      </c>
      <c r="AE82" s="5">
        <v>2.6949378177907109E-2</v>
      </c>
      <c r="AF82" s="5">
        <v>6.6390593386467772E-2</v>
      </c>
      <c r="AG82" s="5">
        <v>1.0574414402437116E-2</v>
      </c>
      <c r="AH82" s="5">
        <v>5.2693366227937865E-3</v>
      </c>
      <c r="AI82" s="5">
        <v>4.4690542033491206E-3</v>
      </c>
      <c r="AJ82" s="5">
        <v>1.7406727282374492E-2</v>
      </c>
      <c r="AK82" s="5">
        <v>5.2564236005491604E-3</v>
      </c>
      <c r="AL82" s="5">
        <v>2.9685880279579403E-2</v>
      </c>
      <c r="AM82" s="5">
        <v>8.5956178467387241E-3</v>
      </c>
      <c r="AN82" s="5">
        <v>3.3425191047227916E-3</v>
      </c>
      <c r="AO82" s="5">
        <v>7.4185204107462153E-3</v>
      </c>
      <c r="AP82" s="5">
        <v>6.7587024275633234E-3</v>
      </c>
      <c r="AQ82" s="5">
        <v>5.3340903268384184E-4</v>
      </c>
      <c r="AR82" s="5">
        <v>1.7807184262362576E-2</v>
      </c>
      <c r="AS82" s="5"/>
      <c r="AT82" s="5"/>
      <c r="AU82" s="5"/>
      <c r="AV82" s="5"/>
      <c r="AW82" s="5"/>
      <c r="AX82" s="5"/>
      <c r="AY82" s="5"/>
      <c r="AZ82" s="5"/>
      <c r="BA82" s="5"/>
      <c r="BB82" s="5"/>
    </row>
    <row r="83" spans="1:54" x14ac:dyDescent="0.25">
      <c r="A83" s="5">
        <v>16220</v>
      </c>
      <c r="B83" s="5"/>
      <c r="C83" s="5">
        <v>1.4187748934039412E-2</v>
      </c>
      <c r="D83" s="5">
        <v>-1.9498601603469091E-2</v>
      </c>
      <c r="E83" s="5">
        <v>-1.3605495165552766E-2</v>
      </c>
      <c r="F83" s="5">
        <v>-3.2863091644628639E-2</v>
      </c>
      <c r="G83" s="5">
        <v>-9.8727971517073732E-3</v>
      </c>
      <c r="H83" s="5">
        <v>-2.8471462328697981E-2</v>
      </c>
      <c r="I83" s="5">
        <v>-3.989626591619206E-2</v>
      </c>
      <c r="J83" s="5">
        <v>-1.9478713771640475E-2</v>
      </c>
      <c r="K83" s="5">
        <v>-1.8767640650054322E-3</v>
      </c>
      <c r="L83" s="5">
        <v>-1.2094680099876442E-2</v>
      </c>
      <c r="M83" s="5">
        <v>-1.8871435365766052E-2</v>
      </c>
      <c r="N83" s="5">
        <v>-3.2773641583451127E-2</v>
      </c>
      <c r="O83" s="5">
        <v>-2.8992356658023122E-3</v>
      </c>
      <c r="P83" s="5">
        <v>-1.6353750806048964E-2</v>
      </c>
      <c r="Q83" s="5">
        <v>-8.2302316280173093E-3</v>
      </c>
      <c r="R83" s="5">
        <v>-1.0357362226025412E-2</v>
      </c>
      <c r="S83" s="5">
        <v>-5.1132000589289262E-4</v>
      </c>
      <c r="T83" s="5">
        <v>-6.091090192086761E-3</v>
      </c>
      <c r="U83" s="5">
        <v>-1.0885753646412758E-3</v>
      </c>
      <c r="V83" s="5">
        <v>-6.1153219590026108E-3</v>
      </c>
      <c r="W83" s="5">
        <v>8.7819660402157253E-3</v>
      </c>
      <c r="X83" s="5">
        <v>-1.9145006536370958E-3</v>
      </c>
      <c r="Y83" s="5">
        <v>-1.583799859287733E-2</v>
      </c>
      <c r="Z83" s="5">
        <v>-1.0117827493578469E-2</v>
      </c>
      <c r="AA83" s="5">
        <v>2.2923852655957509E-2</v>
      </c>
      <c r="AB83" s="5">
        <v>8.469933186006337E-2</v>
      </c>
      <c r="AC83" s="5">
        <v>7.6142185771594191E-3</v>
      </c>
      <c r="AD83" s="5">
        <v>2.6661430179323914E-4</v>
      </c>
      <c r="AE83" s="5">
        <v>2.7190098016651159E-2</v>
      </c>
      <c r="AF83" s="5">
        <v>6.702375320370757E-2</v>
      </c>
      <c r="AG83" s="5">
        <v>1.0681679034183864E-2</v>
      </c>
      <c r="AH83" s="5">
        <v>5.3259978487508099E-3</v>
      </c>
      <c r="AI83" s="5">
        <v>4.5198430692500909E-3</v>
      </c>
      <c r="AJ83" s="5">
        <v>1.7615233396654523E-2</v>
      </c>
      <c r="AK83" s="5">
        <v>5.3226270026939457E-3</v>
      </c>
      <c r="AL83" s="5">
        <v>3.0078132647157235E-2</v>
      </c>
      <c r="AM83" s="5">
        <v>8.7145339892205059E-3</v>
      </c>
      <c r="AN83" s="5">
        <v>3.3908452649256014E-3</v>
      </c>
      <c r="AO83" s="5">
        <v>7.530420951445101E-3</v>
      </c>
      <c r="AP83" s="5">
        <v>6.8648974453742271E-3</v>
      </c>
      <c r="AQ83" s="5">
        <v>5.4212664756130013E-4</v>
      </c>
      <c r="AR83" s="5">
        <v>1.8109489198911415E-2</v>
      </c>
      <c r="AS83" s="5"/>
      <c r="AT83" s="5"/>
      <c r="AU83" s="5"/>
      <c r="AV83" s="5"/>
      <c r="AW83" s="5"/>
      <c r="AX83" s="5"/>
      <c r="AY83" s="5"/>
      <c r="AZ83" s="5"/>
      <c r="BA83" s="5"/>
      <c r="BB83" s="5"/>
    </row>
    <row r="84" spans="1:54" x14ac:dyDescent="0.25">
      <c r="A84" s="5">
        <v>16210</v>
      </c>
      <c r="B84" s="5"/>
      <c r="C84" s="5">
        <v>1.6182860708561522E-2</v>
      </c>
      <c r="D84" s="5">
        <v>-1.936807128119078E-2</v>
      </c>
      <c r="E84" s="5">
        <v>-1.3521874077925128E-2</v>
      </c>
      <c r="F84" s="5">
        <v>-3.2679190250503053E-2</v>
      </c>
      <c r="G84" s="5">
        <v>-9.8229996547388662E-3</v>
      </c>
      <c r="H84" s="5">
        <v>-2.8343628736633535E-2</v>
      </c>
      <c r="I84" s="5">
        <v>-3.9739318029908106E-2</v>
      </c>
      <c r="J84" s="5">
        <v>-1.9412954817877099E-2</v>
      </c>
      <c r="K84" s="5">
        <v>-1.8714791118606793E-3</v>
      </c>
      <c r="L84" s="5">
        <v>-1.2067418143141545E-2</v>
      </c>
      <c r="M84" s="5">
        <v>-1.8839541035702231E-2</v>
      </c>
      <c r="N84" s="5">
        <v>-3.2736800794362586E-2</v>
      </c>
      <c r="O84" s="5">
        <v>-2.8976234844121486E-3</v>
      </c>
      <c r="P84" s="5">
        <v>-1.6353979912644263E-2</v>
      </c>
      <c r="Q84" s="5">
        <v>-8.2350558391225091E-3</v>
      </c>
      <c r="R84" s="5">
        <v>-1.0369380770221263E-2</v>
      </c>
      <c r="S84" s="5">
        <v>-5.1220802096898989E-4</v>
      </c>
      <c r="T84" s="5">
        <v>-6.1051919475340003E-3</v>
      </c>
      <c r="U84" s="5">
        <v>-1.0917275546128682E-3</v>
      </c>
      <c r="V84" s="5">
        <v>-6.1365934794595338E-3</v>
      </c>
      <c r="W84" s="5">
        <v>8.8176493234353205E-3</v>
      </c>
      <c r="X84" s="5">
        <v>-1.9234035806134267E-3</v>
      </c>
      <c r="Y84" s="5">
        <v>-1.5920981119864262E-2</v>
      </c>
      <c r="Z84" s="5">
        <v>-1.0176823051291379E-2</v>
      </c>
      <c r="AA84" s="5">
        <v>2.3071126005726618E-2</v>
      </c>
      <c r="AB84" s="5">
        <v>8.5293945992882564E-2</v>
      </c>
      <c r="AC84" s="5">
        <v>7.6722265130438642E-3</v>
      </c>
      <c r="AD84" s="5">
        <v>2.6880552632811607E-4</v>
      </c>
      <c r="AE84" s="5">
        <v>2.7429950461737417E-2</v>
      </c>
      <c r="AF84" s="5">
        <v>6.7655533595238918E-2</v>
      </c>
      <c r="AG84" s="5">
        <v>1.0788852837309595E-2</v>
      </c>
      <c r="AH84" s="5">
        <v>5.3826821891249186E-3</v>
      </c>
      <c r="AI84" s="5">
        <v>4.5707130914988342E-3</v>
      </c>
      <c r="AJ84" s="5">
        <v>1.7824309383233428E-2</v>
      </c>
      <c r="AK84" s="5">
        <v>5.3890834106703478E-3</v>
      </c>
      <c r="AL84" s="5">
        <v>3.0472295332754463E-2</v>
      </c>
      <c r="AM84" s="5">
        <v>8.8341498415346262E-3</v>
      </c>
      <c r="AN84" s="5">
        <v>3.4395033313853623E-3</v>
      </c>
      <c r="AO84" s="5">
        <v>7.6431972196888574E-3</v>
      </c>
      <c r="AP84" s="5">
        <v>6.9720228422624573E-3</v>
      </c>
      <c r="AQ84" s="5">
        <v>5.5092861528196839E-4</v>
      </c>
      <c r="AR84" s="5">
        <v>1.8414990598573579E-2</v>
      </c>
      <c r="AS84" s="5"/>
      <c r="AT84" s="5"/>
      <c r="AU84" s="5"/>
      <c r="AV84" s="5"/>
      <c r="AW84" s="5"/>
      <c r="AX84" s="5"/>
      <c r="AY84" s="5"/>
      <c r="AZ84" s="5"/>
      <c r="BA84" s="5"/>
      <c r="BB84" s="5"/>
    </row>
    <row r="85" spans="1:54" x14ac:dyDescent="0.25">
      <c r="A85" s="5">
        <v>16200</v>
      </c>
      <c r="B85" s="5"/>
      <c r="C85" s="5">
        <v>1.8192270736071804E-2</v>
      </c>
      <c r="D85" s="5">
        <v>-1.9236110614178358E-2</v>
      </c>
      <c r="E85" s="5">
        <v>-1.3437161967904612E-2</v>
      </c>
      <c r="F85" s="5">
        <v>-3.2492448084204491E-2</v>
      </c>
      <c r="G85" s="5">
        <v>-9.7722927898474653E-3</v>
      </c>
      <c r="H85" s="5">
        <v>-2.8213028261151407E-2</v>
      </c>
      <c r="I85" s="5">
        <v>-3.9578314538729058E-2</v>
      </c>
      <c r="J85" s="5">
        <v>-1.9345140462515724E-2</v>
      </c>
      <c r="K85" s="5">
        <v>-1.8659900149396713E-3</v>
      </c>
      <c r="L85" s="5">
        <v>-1.203880873072536E-2</v>
      </c>
      <c r="M85" s="5">
        <v>-1.8805506354085566E-2</v>
      </c>
      <c r="N85" s="5">
        <v>-3.269619781192732E-2</v>
      </c>
      <c r="O85" s="5">
        <v>-2.8956763563834326E-3</v>
      </c>
      <c r="P85" s="5">
        <v>-1.6352318220857049E-2</v>
      </c>
      <c r="Q85" s="5">
        <v>-8.2389331270576842E-3</v>
      </c>
      <c r="R85" s="5">
        <v>-1.0380220346197205E-2</v>
      </c>
      <c r="S85" s="5">
        <v>-5.1303880110726424E-4</v>
      </c>
      <c r="T85" s="5">
        <v>-6.1186275394729617E-3</v>
      </c>
      <c r="U85" s="5">
        <v>-1.0947642301222258E-3</v>
      </c>
      <c r="V85" s="5">
        <v>-6.1572401772628906E-3</v>
      </c>
      <c r="W85" s="5">
        <v>8.8524760717084393E-3</v>
      </c>
      <c r="X85" s="5">
        <v>-1.9321300139343988E-3</v>
      </c>
      <c r="Y85" s="5">
        <v>-1.6002599538949943E-2</v>
      </c>
      <c r="Z85" s="5">
        <v>-1.0235015775308517E-2</v>
      </c>
      <c r="AA85" s="5">
        <v>2.3216752535994235E-2</v>
      </c>
      <c r="AB85" s="5">
        <v>8.5883173969629106E-2</v>
      </c>
      <c r="AC85" s="5">
        <v>7.7298187232679449E-3</v>
      </c>
      <c r="AD85" s="5">
        <v>2.7098479275378801E-4</v>
      </c>
      <c r="AE85" s="5">
        <v>2.7668869133271712E-2</v>
      </c>
      <c r="AF85" s="5">
        <v>6.8285768275133149E-2</v>
      </c>
      <c r="AG85" s="5">
        <v>1.089590911769265E-2</v>
      </c>
      <c r="AH85" s="5">
        <v>5.4393763611487985E-3</v>
      </c>
      <c r="AI85" s="5">
        <v>4.621653132751492E-3</v>
      </c>
      <c r="AJ85" s="5">
        <v>1.8033912826380297E-2</v>
      </c>
      <c r="AK85" s="5">
        <v>5.4557804562235549E-3</v>
      </c>
      <c r="AL85" s="5">
        <v>3.0868301867780369E-2</v>
      </c>
      <c r="AM85" s="5">
        <v>8.9544474111984112E-3</v>
      </c>
      <c r="AN85" s="5">
        <v>3.4884869078156818E-3</v>
      </c>
      <c r="AO85" s="5">
        <v>7.7568366159066673E-3</v>
      </c>
      <c r="AP85" s="5">
        <v>7.0800688474427541E-3</v>
      </c>
      <c r="AQ85" s="5">
        <v>5.5981432057503522E-4</v>
      </c>
      <c r="AR85" s="5">
        <v>1.8723673862332028E-2</v>
      </c>
      <c r="AS85" s="5"/>
      <c r="AT85" s="5"/>
      <c r="AU85" s="5"/>
      <c r="AV85" s="5"/>
      <c r="AW85" s="5"/>
      <c r="AX85" s="5"/>
      <c r="AY85" s="5"/>
      <c r="AZ85" s="5"/>
      <c r="BA85" s="5"/>
      <c r="BB85" s="5"/>
    </row>
    <row r="86" spans="1:54" x14ac:dyDescent="0.25">
      <c r="A86" s="5">
        <v>16190</v>
      </c>
      <c r="B86" s="5"/>
      <c r="C86" s="5">
        <v>2.0215520163121538E-2</v>
      </c>
      <c r="D86" s="5">
        <v>-1.910275665967295E-2</v>
      </c>
      <c r="E86" s="5">
        <v>-1.3351382918347861E-2</v>
      </c>
      <c r="F86" s="5">
        <v>-3.230291867096264E-2</v>
      </c>
      <c r="G86" s="5">
        <v>-9.7206911426411108E-3</v>
      </c>
      <c r="H86" s="5">
        <v>-2.8079698395014202E-2</v>
      </c>
      <c r="I86" s="5">
        <v>-3.9413301250363228E-2</v>
      </c>
      <c r="J86" s="5">
        <v>-1.9275289643853461E-2</v>
      </c>
      <c r="K86" s="5">
        <v>-1.8602982570489371E-3</v>
      </c>
      <c r="L86" s="5">
        <v>-1.2008859151605019E-2</v>
      </c>
      <c r="M86" s="5">
        <v>-1.8769339076965423E-2</v>
      </c>
      <c r="N86" s="5">
        <v>-3.2651839719566263E-2</v>
      </c>
      <c r="O86" s="5">
        <v>-2.8933943371987512E-3</v>
      </c>
      <c r="P86" s="5">
        <v>-1.6348762804972775E-2</v>
      </c>
      <c r="Q86" s="5">
        <v>-8.2418603900751737E-3</v>
      </c>
      <c r="R86" s="5">
        <v>-1.038987501256897E-2</v>
      </c>
      <c r="S86" s="5">
        <v>-5.1381195359387691E-4</v>
      </c>
      <c r="T86" s="5">
        <v>-6.1313911272347877E-3</v>
      </c>
      <c r="U86" s="5">
        <v>-1.0976841447830784E-3</v>
      </c>
      <c r="V86" s="5">
        <v>-6.177253949313212E-3</v>
      </c>
      <c r="W86" s="5">
        <v>8.8864331309064966E-3</v>
      </c>
      <c r="X86" s="5">
        <v>-1.9406767715063693E-3</v>
      </c>
      <c r="Y86" s="5">
        <v>-1.6082825081051667E-2</v>
      </c>
      <c r="Z86" s="5">
        <v>-1.0292385838921199E-2</v>
      </c>
      <c r="AA86" s="5">
        <v>2.3360684333897541E-2</v>
      </c>
      <c r="AB86" s="5">
        <v>8.6466828895452846E-2</v>
      </c>
      <c r="AC86" s="5">
        <v>7.7869776373916356E-3</v>
      </c>
      <c r="AD86" s="5">
        <v>2.7315146341939684E-4</v>
      </c>
      <c r="AE86" s="5">
        <v>2.7906787217088606E-2</v>
      </c>
      <c r="AF86" s="5">
        <v>6.8914289485664165E-2</v>
      </c>
      <c r="AG86" s="5">
        <v>1.1002820881913167E-2</v>
      </c>
      <c r="AH86" s="5">
        <v>5.4960669004508068E-3</v>
      </c>
      <c r="AI86" s="5">
        <v>4.6726518742673147E-3</v>
      </c>
      <c r="AJ86" s="5">
        <v>1.8244000498959273E-2</v>
      </c>
      <c r="AK86" s="5">
        <v>5.522705495298849E-3</v>
      </c>
      <c r="AL86" s="5">
        <v>3.1266084059537562E-2</v>
      </c>
      <c r="AM86" s="5">
        <v>9.0754081610958867E-3</v>
      </c>
      <c r="AN86" s="5">
        <v>3.5377893698586593E-3</v>
      </c>
      <c r="AO86" s="5">
        <v>7.8713260019292151E-3</v>
      </c>
      <c r="AP86" s="5">
        <v>7.189025173969227E-3</v>
      </c>
      <c r="AQ86" s="5">
        <v>5.6878310579901452E-4</v>
      </c>
      <c r="AR86" s="5">
        <v>1.9035522936604533E-2</v>
      </c>
      <c r="AS86" s="5"/>
      <c r="AT86" s="5"/>
      <c r="AU86" s="5"/>
      <c r="AV86" s="5"/>
      <c r="AW86" s="5"/>
      <c r="AX86" s="5"/>
      <c r="AY86" s="5"/>
      <c r="AZ86" s="5"/>
      <c r="BA86" s="5"/>
      <c r="BB86" s="5"/>
    </row>
    <row r="87" spans="1:54" x14ac:dyDescent="0.25">
      <c r="A87" s="5">
        <v>16180</v>
      </c>
      <c r="B87" s="5"/>
      <c r="C87" s="5">
        <v>2.2252141356263064E-2</v>
      </c>
      <c r="D87" s="5">
        <v>-1.8968046797626294E-2</v>
      </c>
      <c r="E87" s="5">
        <v>-1.3264561290808451E-2</v>
      </c>
      <c r="F87" s="5">
        <v>-3.2110656328790114E-2</v>
      </c>
      <c r="G87" s="5">
        <v>-9.6682095696859881E-3</v>
      </c>
      <c r="H87" s="5">
        <v>-2.7943677497221441E-2</v>
      </c>
      <c r="I87" s="5">
        <v>-3.9244325290783227E-2</v>
      </c>
      <c r="J87" s="5">
        <v>-1.9203421987368262E-2</v>
      </c>
      <c r="K87" s="5">
        <v>-1.854405390653804E-3</v>
      </c>
      <c r="L87" s="5">
        <v>-1.1977577160897894E-2</v>
      </c>
      <c r="M87" s="5">
        <v>-1.8731047706551505E-2</v>
      </c>
      <c r="N87" s="5">
        <v>-3.2603734914936254E-2</v>
      </c>
      <c r="O87" s="5">
        <v>-2.8907775989372095E-3</v>
      </c>
      <c r="P87" s="5">
        <v>-1.6343311391478356E-2</v>
      </c>
      <c r="Q87" s="5">
        <v>-8.2438348481513567E-3</v>
      </c>
      <c r="R87" s="5">
        <v>-1.0398339219919804E-2</v>
      </c>
      <c r="S87" s="5">
        <v>-5.1452710419613325E-4</v>
      </c>
      <c r="T87" s="5">
        <v>-6.1434770772105882E-3</v>
      </c>
      <c r="U87" s="5">
        <v>-1.1004860863919428E-3</v>
      </c>
      <c r="V87" s="5">
        <v>-6.1966268660437387E-3</v>
      </c>
      <c r="W87" s="5">
        <v>8.9195075658629799E-3</v>
      </c>
      <c r="X87" s="5">
        <v>-1.9490407116071913E-3</v>
      </c>
      <c r="Y87" s="5">
        <v>-1.6161629244094478E-2</v>
      </c>
      <c r="Z87" s="5">
        <v>-1.0348913539573965E-2</v>
      </c>
      <c r="AA87" s="5">
        <v>2.3502873655065488E-2</v>
      </c>
      <c r="AB87" s="5">
        <v>8.7044724055662298E-2</v>
      </c>
      <c r="AC87" s="5">
        <v>7.8436856593589194E-3</v>
      </c>
      <c r="AD87" s="5">
        <v>2.753048982517013E-4</v>
      </c>
      <c r="AE87" s="5">
        <v>2.8143637491297231E-2</v>
      </c>
      <c r="AF87" s="5">
        <v>6.9540928058461848E-2</v>
      </c>
      <c r="AG87" s="5">
        <v>1.11095608461184E-2</v>
      </c>
      <c r="AH87" s="5">
        <v>5.5527401649359863E-3</v>
      </c>
      <c r="AI87" s="5">
        <v>4.7236978186594187E-3</v>
      </c>
      <c r="AJ87" s="5">
        <v>1.8454528370704177E-2</v>
      </c>
      <c r="AK87" s="5">
        <v>5.5898456097056978E-3</v>
      </c>
      <c r="AL87" s="5">
        <v>3.1665571995366279E-2</v>
      </c>
      <c r="AM87" s="5">
        <v>9.1970130090078366E-3</v>
      </c>
      <c r="AN87" s="5">
        <v>3.5874038641983373E-3</v>
      </c>
      <c r="AO87" s="5">
        <v>7.9866516973492556E-3</v>
      </c>
      <c r="AP87" s="5">
        <v>7.2988810138080191E-3</v>
      </c>
      <c r="AQ87" s="5">
        <v>5.7783427041977115E-4</v>
      </c>
      <c r="AR87" s="5">
        <v>1.9350520291220454E-2</v>
      </c>
      <c r="AS87" s="5"/>
      <c r="AT87" s="5"/>
      <c r="AU87" s="5"/>
      <c r="AV87" s="5"/>
      <c r="AW87" s="5"/>
      <c r="AX87" s="5"/>
      <c r="AY87" s="5"/>
      <c r="AZ87" s="5"/>
      <c r="BA87" s="5"/>
      <c r="BB87" s="5"/>
    </row>
    <row r="88" spans="1:54" x14ac:dyDescent="0.25">
      <c r="A88" s="5">
        <v>16170</v>
      </c>
      <c r="B88" s="5"/>
      <c r="C88" s="5">
        <v>2.4301658049228857E-2</v>
      </c>
      <c r="D88" s="5">
        <v>-1.8832018712612954E-2</v>
      </c>
      <c r="E88" s="5">
        <v>-1.3176721713660019E-2</v>
      </c>
      <c r="F88" s="5">
        <v>-3.1915716141933156E-2</v>
      </c>
      <c r="G88" s="5">
        <v>-9.6148631912671562E-3</v>
      </c>
      <c r="H88" s="5">
        <v>-2.7805004774503966E-2</v>
      </c>
      <c r="I88" s="5">
        <v>-3.9071435081926384E-2</v>
      </c>
      <c r="J88" s="5">
        <v>-1.9129557796735943E-2</v>
      </c>
      <c r="K88" s="5">
        <v>-1.8483130372070392E-3</v>
      </c>
      <c r="L88" s="5">
        <v>-1.1944970976841463E-2</v>
      </c>
      <c r="M88" s="5">
        <v>-1.8690641488604064E-2</v>
      </c>
      <c r="N88" s="5">
        <v>-3.2551893109120739E-2</v>
      </c>
      <c r="O88" s="5">
        <v>-2.8878264305349354E-3</v>
      </c>
      <c r="P88" s="5">
        <v>-1.6335962362399398E-2</v>
      </c>
      <c r="Q88" s="5">
        <v>-8.244854045592628E-3</v>
      </c>
      <c r="R88" s="5">
        <v>-1.0405607815215261E-2</v>
      </c>
      <c r="S88" s="5">
        <v>-5.1518389743428141E-4</v>
      </c>
      <c r="T88" s="5">
        <v>-6.1548799666964749E-3</v>
      </c>
      <c r="U88" s="5">
        <v>-1.1031688777162403E-3</v>
      </c>
      <c r="V88" s="5">
        <v>-6.2153511763642852E-3</v>
      </c>
      <c r="W88" s="5">
        <v>8.951686668130808E-3</v>
      </c>
      <c r="X88" s="5">
        <v>-1.9572187346999672E-3</v>
      </c>
      <c r="Y88" s="5">
        <v>-1.6238983808839685E-2</v>
      </c>
      <c r="Z88" s="5">
        <v>-1.0404579309368663E-2</v>
      </c>
      <c r="AA88" s="5">
        <v>2.3643272947979303E-2</v>
      </c>
      <c r="AB88" s="5">
        <v>8.7616673006505066E-2</v>
      </c>
      <c r="AC88" s="5">
        <v>7.8999251756042329E-3</v>
      </c>
      <c r="AD88" s="5">
        <v>2.7744445503245568E-4</v>
      </c>
      <c r="AE88" s="5">
        <v>2.8379352353424796E-2</v>
      </c>
      <c r="AF88" s="5">
        <v>7.0165513477366021E-2</v>
      </c>
      <c r="AG88" s="5">
        <v>1.1216101445191702E-2</v>
      </c>
      <c r="AH88" s="5">
        <v>5.6093823388330879E-3</v>
      </c>
      <c r="AI88" s="5">
        <v>4.7747792927965889E-3</v>
      </c>
      <c r="AJ88" s="5">
        <v>1.8665451617114977E-2</v>
      </c>
      <c r="AK88" s="5">
        <v>5.6571876089762645E-3</v>
      </c>
      <c r="AL88" s="5">
        <v>3.2066694047906227E-2</v>
      </c>
      <c r="AM88" s="5">
        <v>9.3192423274644741E-3</v>
      </c>
      <c r="AN88" s="5">
        <v>3.6373233077971585E-3</v>
      </c>
      <c r="AO88" s="5">
        <v>8.1027994761425394E-3</v>
      </c>
      <c r="AP88" s="5">
        <v>7.4096250331296106E-3</v>
      </c>
      <c r="AQ88" s="5">
        <v>5.8696707050398056E-4</v>
      </c>
      <c r="AR88" s="5">
        <v>1.9668646897833188E-2</v>
      </c>
      <c r="AS88" s="5"/>
      <c r="AT88" s="5"/>
      <c r="AU88" s="5"/>
      <c r="AV88" s="5"/>
      <c r="AW88" s="5"/>
      <c r="AX88" s="5"/>
      <c r="AY88" s="5"/>
      <c r="AZ88" s="5"/>
      <c r="BA88" s="5"/>
      <c r="BB88" s="5"/>
    </row>
    <row r="89" spans="1:54" x14ac:dyDescent="0.25">
      <c r="A89" s="5">
        <v>16160</v>
      </c>
      <c r="B89" s="5"/>
      <c r="C89" s="5">
        <v>2.6363585496271994E-2</v>
      </c>
      <c r="D89" s="5">
        <v>-1.8694710375611552E-2</v>
      </c>
      <c r="E89" s="5">
        <v>-1.3087889070088819E-2</v>
      </c>
      <c r="F89" s="5">
        <v>-3.1718153933917595E-2</v>
      </c>
      <c r="G89" s="5">
        <v>-9.5606673840031367E-3</v>
      </c>
      <c r="H89" s="5">
        <v>-2.7663720262333862E-2</v>
      </c>
      <c r="I89" s="5">
        <v>-3.8894680318639727E-2</v>
      </c>
      <c r="J89" s="5">
        <v>-1.9053718044447214E-2</v>
      </c>
      <c r="K89" s="5">
        <v>-1.8420228864365954E-3</v>
      </c>
      <c r="L89" s="5">
        <v>-1.1911049277498656E-2</v>
      </c>
      <c r="M89" s="5">
        <v>-1.8648130409385767E-2</v>
      </c>
      <c r="N89" s="5">
        <v>-3.24963253250544E-2</v>
      </c>
      <c r="O89" s="5">
        <v>-2.8845412379785184E-3</v>
      </c>
      <c r="P89" s="5">
        <v>-1.632671475826946E-2</v>
      </c>
      <c r="Q89" s="5">
        <v>-8.2449158534646898E-3</v>
      </c>
      <c r="R89" s="5">
        <v>-1.0411676046010248E-2</v>
      </c>
      <c r="S89" s="5">
        <v>-5.1578199684397194E-4</v>
      </c>
      <c r="T89" s="5">
        <v>-6.1655945876403591E-3</v>
      </c>
      <c r="U89" s="5">
        <v>-1.1057313772675501E-3</v>
      </c>
      <c r="V89" s="5">
        <v>-6.2334193125387211E-3</v>
      </c>
      <c r="W89" s="5">
        <v>8.9829579636713057E-3</v>
      </c>
      <c r="X89" s="5">
        <v>-1.9652077852382712E-3</v>
      </c>
      <c r="Y89" s="5">
        <v>-1.6314860854697993E-2</v>
      </c>
      <c r="Z89" s="5">
        <v>-1.0459363725596242E-2</v>
      </c>
      <c r="AA89" s="5">
        <v>2.3781834878481737E-2</v>
      </c>
      <c r="AB89" s="5">
        <v>8.8182489666824251E-2</v>
      </c>
      <c r="AC89" s="5">
        <v>7.9556785632668818E-3</v>
      </c>
      <c r="AD89" s="5">
        <v>2.7956948968058695E-4</v>
      </c>
      <c r="AE89" s="5">
        <v>2.8613863848148336E-2</v>
      </c>
      <c r="AF89" s="5">
        <v>7.0787873942960391E-2</v>
      </c>
      <c r="AG89" s="5">
        <v>1.1322414842223752E-2</v>
      </c>
      <c r="AH89" s="5">
        <v>5.6659794369071873E-3</v>
      </c>
      <c r="AI89" s="5">
        <v>4.8258844508569931E-3</v>
      </c>
      <c r="AJ89" s="5">
        <v>1.8876724628980688E-2</v>
      </c>
      <c r="AK89" s="5">
        <v>5.7247180324205222E-3</v>
      </c>
      <c r="AL89" s="5">
        <v>3.2469376881492956E-2</v>
      </c>
      <c r="AM89" s="5">
        <v>9.4420759439280879E-3</v>
      </c>
      <c r="AN89" s="5">
        <v>3.6875403872580225E-3</v>
      </c>
      <c r="AO89" s="5">
        <v>8.2197545635566017E-3</v>
      </c>
      <c r="AP89" s="5">
        <v>7.5212453678283053E-3</v>
      </c>
      <c r="AQ89" s="5">
        <v>5.9618071822873059E-4</v>
      </c>
      <c r="AR89" s="5">
        <v>1.9989882208792088E-2</v>
      </c>
      <c r="AS89" s="5"/>
      <c r="AT89" s="5"/>
      <c r="AU89" s="5"/>
      <c r="AV89" s="5"/>
      <c r="AW89" s="5"/>
      <c r="AX89" s="5"/>
      <c r="AY89" s="5"/>
      <c r="AZ89" s="5"/>
      <c r="BA89" s="5"/>
      <c r="BB89" s="5"/>
    </row>
    <row r="90" spans="1:54" x14ac:dyDescent="0.25">
      <c r="A90" s="5">
        <v>16150</v>
      </c>
      <c r="B90" s="5"/>
      <c r="C90" s="5">
        <v>2.8437430631620401E-2</v>
      </c>
      <c r="D90" s="5">
        <v>-1.8556160025668046E-2</v>
      </c>
      <c r="E90" s="5">
        <v>-1.2998088485963727E-2</v>
      </c>
      <c r="F90" s="5">
        <v>-3.1518026240208101E-2</v>
      </c>
      <c r="G90" s="5">
        <v>-9.5056377733193313E-3</v>
      </c>
      <c r="H90" s="5">
        <v>-2.7519864805462889E-2</v>
      </c>
      <c r="I90" s="5">
        <v>-3.8714111944884944E-2</v>
      </c>
      <c r="J90" s="5">
        <v>-1.8975924362030619E-2</v>
      </c>
      <c r="K90" s="5">
        <v>-1.8355366955928403E-3</v>
      </c>
      <c r="L90" s="5">
        <v>-1.187582119719024E-2</v>
      </c>
      <c r="M90" s="5">
        <v>-1.8603525192175712E-2</v>
      </c>
      <c r="N90" s="5">
        <v>-3.2437043895179749E-2</v>
      </c>
      <c r="O90" s="5">
        <v>-2.8809225444309458E-3</v>
      </c>
      <c r="P90" s="5">
        <v>-1.6315568280727565E-2</v>
      </c>
      <c r="Q90" s="5">
        <v>-8.2440184718424476E-3</v>
      </c>
      <c r="R90" s="5">
        <v>-1.0416539564444131E-2</v>
      </c>
      <c r="S90" s="5">
        <v>-5.1632108522912414E-4</v>
      </c>
      <c r="T90" s="5">
        <v>-6.1756159502871499E-3</v>
      </c>
      <c r="U90" s="5">
        <v>-1.1081724800593444E-3</v>
      </c>
      <c r="V90" s="5">
        <v>-6.2508238949920275E-3</v>
      </c>
      <c r="W90" s="5">
        <v>9.0133092204685815E-3</v>
      </c>
      <c r="X90" s="5">
        <v>-1.9730048534613784E-3</v>
      </c>
      <c r="Y90" s="5">
        <v>-1.6389232775515919E-2</v>
      </c>
      <c r="Z90" s="5">
        <v>-1.051324752128842E-2</v>
      </c>
      <c r="AA90" s="5">
        <v>2.3918512354419379E-2</v>
      </c>
      <c r="AB90" s="5">
        <v>8.8741988410535003E-2</v>
      </c>
      <c r="AC90" s="5">
        <v>8.0109281985090673E-3</v>
      </c>
      <c r="AD90" s="5">
        <v>2.8167935653901062E-4</v>
      </c>
      <c r="AE90" s="5">
        <v>2.8847103695601777E-2</v>
      </c>
      <c r="AF90" s="5">
        <v>7.1407836438764957E-2</v>
      </c>
      <c r="AG90" s="5">
        <v>1.1428472938283094E-2</v>
      </c>
      <c r="AH90" s="5">
        <v>5.7225173088377946E-3</v>
      </c>
      <c r="AI90" s="5">
        <v>4.8770012775339044E-3</v>
      </c>
      <c r="AJ90" s="5">
        <v>1.9088301022531166E-2</v>
      </c>
      <c r="AK90" s="5">
        <v>5.7924231513801243E-3</v>
      </c>
      <c r="AL90" s="5">
        <v>3.2873545459704903E-2</v>
      </c>
      <c r="AM90" s="5">
        <v>9.5654931413105583E-3</v>
      </c>
      <c r="AN90" s="5">
        <v>3.7380475583151844E-3</v>
      </c>
      <c r="AO90" s="5">
        <v>8.3375016332747961E-3</v>
      </c>
      <c r="AP90" s="5">
        <v>7.6337296192776887E-3</v>
      </c>
      <c r="AQ90" s="5">
        <v>6.0547438140798164E-4</v>
      </c>
      <c r="AR90" s="5">
        <v>2.0314204136500525E-2</v>
      </c>
      <c r="AS90" s="5"/>
      <c r="AT90" s="5"/>
      <c r="AU90" s="5"/>
      <c r="AV90" s="5"/>
      <c r="AW90" s="5"/>
      <c r="AX90" s="5"/>
      <c r="AY90" s="5"/>
      <c r="AZ90" s="5"/>
      <c r="BA90" s="5"/>
      <c r="BB90" s="5"/>
    </row>
    <row r="91" spans="1:54" x14ac:dyDescent="0.25">
      <c r="A91" s="5">
        <v>16140</v>
      </c>
      <c r="B91" s="5"/>
      <c r="C91" s="5">
        <v>3.0522692235004013E-2</v>
      </c>
      <c r="D91" s="5">
        <v>-1.841640615145388E-2</v>
      </c>
      <c r="E91" s="5">
        <v>-1.2907345317592359E-2</v>
      </c>
      <c r="F91" s="5">
        <v>-3.1315390280500635E-2</v>
      </c>
      <c r="G91" s="5">
        <v>-9.4497902257857161E-3</v>
      </c>
      <c r="H91" s="5">
        <v>-2.7373480038002503E-2</v>
      </c>
      <c r="I91" s="5">
        <v>-3.8529782129218274E-2</v>
      </c>
      <c r="J91" s="5">
        <v>-1.8896199029887317E-2</v>
      </c>
      <c r="K91" s="5">
        <v>-1.8288562886557285E-3</v>
      </c>
      <c r="L91" s="5">
        <v>-1.1839296322655735E-2</v>
      </c>
      <c r="M91" s="5">
        <v>-1.8556837293346749E-2</v>
      </c>
      <c r="N91" s="5">
        <v>-3.2374062458334157E-2</v>
      </c>
      <c r="O91" s="5">
        <v>-2.8769709902896254E-3</v>
      </c>
      <c r="P91" s="5">
        <v>-1.6302523294740055E-2</v>
      </c>
      <c r="Q91" s="5">
        <v>-8.2421604318779085E-3</v>
      </c>
      <c r="R91" s="5">
        <v>-1.0420194431019665E-2</v>
      </c>
      <c r="S91" s="5">
        <v>-5.1680086490495656E-4</v>
      </c>
      <c r="T91" s="5">
        <v>-6.1849392867189537E-3</v>
      </c>
      <c r="U91" s="5">
        <v>-1.1104911183485275E-3</v>
      </c>
      <c r="V91" s="5">
        <v>-6.2675577370427922E-3</v>
      </c>
      <c r="W91" s="5">
        <v>9.0427284560633363E-3</v>
      </c>
      <c r="X91" s="5">
        <v>-1.980606977178191E-3</v>
      </c>
      <c r="Y91" s="5">
        <v>-1.6462072295323916E-2</v>
      </c>
      <c r="Z91" s="5">
        <v>-1.0566211595782513E-2</v>
      </c>
      <c r="AA91" s="5">
        <v>2.4053258550402072E-2</v>
      </c>
      <c r="AB91" s="5">
        <v>8.9294984159865365E-2</v>
      </c>
      <c r="AC91" s="5">
        <v>8.0656564649324337E-3</v>
      </c>
      <c r="AD91" s="5">
        <v>2.8377340866596204E-4</v>
      </c>
      <c r="AE91" s="5">
        <v>2.9079003320247238E-2</v>
      </c>
      <c r="AF91" s="5">
        <v>7.2025226799063036E-2</v>
      </c>
      <c r="AG91" s="5">
        <v>1.1534247382484047E-2</v>
      </c>
      <c r="AH91" s="5">
        <v>5.7789816437617625E-3</v>
      </c>
      <c r="AI91" s="5">
        <v>4.9281175913934759E-3</v>
      </c>
      <c r="AJ91" s="5">
        <v>1.9300133650223029E-2</v>
      </c>
      <c r="AK91" s="5">
        <v>5.8602889716825477E-3</v>
      </c>
      <c r="AL91" s="5">
        <v>3.3279123054076924E-2</v>
      </c>
      <c r="AM91" s="5">
        <v>9.689472658832788E-3</v>
      </c>
      <c r="AN91" s="5">
        <v>3.7888370454567583E-3</v>
      </c>
      <c r="AO91" s="5">
        <v>8.4560248048639059E-3</v>
      </c>
      <c r="AP91" s="5">
        <v>7.7470648503295868E-3</v>
      </c>
      <c r="AQ91" s="5">
        <v>6.1484718303658867E-4</v>
      </c>
      <c r="AR91" s="5">
        <v>2.0641589033287361E-2</v>
      </c>
      <c r="AS91" s="5"/>
      <c r="AT91" s="5"/>
      <c r="AU91" s="5"/>
      <c r="AV91" s="5"/>
      <c r="AW91" s="5"/>
      <c r="AX91" s="5"/>
      <c r="AY91" s="5"/>
      <c r="AZ91" s="5"/>
      <c r="BA91" s="5"/>
      <c r="BB91" s="5"/>
    </row>
    <row r="92" spans="1:54" x14ac:dyDescent="0.25">
      <c r="A92" s="5">
        <v>16130</v>
      </c>
      <c r="B92" s="5"/>
      <c r="C92" s="5">
        <v>3.2618861103199802E-2</v>
      </c>
      <c r="D92" s="5">
        <v>-1.827548747273159E-2</v>
      </c>
      <c r="E92" s="5">
        <v>-1.2815685139371813E-2</v>
      </c>
      <c r="F92" s="5">
        <v>-3.111030393066691E-2</v>
      </c>
      <c r="G92" s="5">
        <v>-9.393140841323918E-3</v>
      </c>
      <c r="H92" s="5">
        <v>-2.7224608363059049E-2</v>
      </c>
      <c r="I92" s="5">
        <v>-3.8341744239562423E-2</v>
      </c>
      <c r="J92" s="5">
        <v>-1.8814564966744333E-2</v>
      </c>
      <c r="K92" s="5">
        <v>-1.8219835555023469E-3</v>
      </c>
      <c r="L92" s="5">
        <v>-1.1801484688945074E-2</v>
      </c>
      <c r="M92" s="5">
        <v>-1.8508078898007145E-2</v>
      </c>
      <c r="N92" s="5">
        <v>-3.2307395955866597E-2</v>
      </c>
      <c r="O92" s="5">
        <v>-2.8726873331761777E-3</v>
      </c>
      <c r="P92" s="5">
        <v>-1.6287580830443425E-2</v>
      </c>
      <c r="Q92" s="5">
        <v>-8.2393405976835862E-3</v>
      </c>
      <c r="R92" s="5">
        <v>-1.0422637118161783E-2</v>
      </c>
      <c r="S92" s="5">
        <v>-5.1722105793094498E-4</v>
      </c>
      <c r="T92" s="5">
        <v>-6.1935600542870929E-3</v>
      </c>
      <c r="U92" s="5">
        <v>-1.1126862623601361E-3</v>
      </c>
      <c r="V92" s="5">
        <v>-6.2836138495573068E-3</v>
      </c>
      <c r="W92" s="5">
        <v>9.0712039449998439E-3</v>
      </c>
      <c r="X92" s="5">
        <v>-1.9880112435384529E-3</v>
      </c>
      <c r="Y92" s="5">
        <v>-1.653335248403456E-2</v>
      </c>
      <c r="Z92" s="5">
        <v>-1.0618237025291428E-2</v>
      </c>
      <c r="AA92" s="5">
        <v>2.4186026932662547E-2</v>
      </c>
      <c r="AB92" s="5">
        <v>8.9841292479303586E-2</v>
      </c>
      <c r="AC92" s="5">
        <v>8.1198457620888717E-3</v>
      </c>
      <c r="AD92" s="5">
        <v>2.8585099813067136E-4</v>
      </c>
      <c r="AE92" s="5">
        <v>2.9309493880296182E-2</v>
      </c>
      <c r="AF92" s="5">
        <v>7.2639869778337793E-2</v>
      </c>
      <c r="AG92" s="5">
        <v>1.1639709582348908E-2</v>
      </c>
      <c r="AH92" s="5">
        <v>5.8353579749800977E-3</v>
      </c>
      <c r="AI92" s="5">
        <v>4.9792210483849937E-3</v>
      </c>
      <c r="AJ92" s="5">
        <v>1.9512174612160919E-2</v>
      </c>
      <c r="AK92" s="5">
        <v>5.9283012362977127E-3</v>
      </c>
      <c r="AL92" s="5">
        <v>3.3686031253994816E-2</v>
      </c>
      <c r="AM92" s="5">
        <v>9.8139926932314173E-3</v>
      </c>
      <c r="AN92" s="5">
        <v>3.8399008416817168E-3</v>
      </c>
      <c r="AO92" s="5">
        <v>8.5753076415125695E-3</v>
      </c>
      <c r="AP92" s="5">
        <v>7.8612375815647305E-3</v>
      </c>
      <c r="AQ92" s="5">
        <v>6.2429820085260963E-4</v>
      </c>
      <c r="AR92" s="5">
        <v>2.0972011671815772E-2</v>
      </c>
      <c r="AS92" s="5"/>
      <c r="AT92" s="5"/>
      <c r="AU92" s="5"/>
      <c r="AV92" s="5"/>
      <c r="AW92" s="5"/>
      <c r="AX92" s="5"/>
      <c r="AY92" s="5"/>
      <c r="AZ92" s="5"/>
      <c r="BA92" s="5"/>
      <c r="BB92" s="5"/>
    </row>
    <row r="93" spans="1:54" x14ac:dyDescent="0.25">
      <c r="A93" s="5">
        <v>16120</v>
      </c>
      <c r="B93" s="5"/>
      <c r="C93" s="5">
        <v>3.4725420227538578E-2</v>
      </c>
      <c r="D93" s="5">
        <v>-1.8133442921741329E-2</v>
      </c>
      <c r="E93" s="5">
        <v>-1.2723133731342743E-2</v>
      </c>
      <c r="F93" s="5">
        <v>-3.0902825694370639E-2</v>
      </c>
      <c r="G93" s="5">
        <v>-9.3357059452891574E-3</v>
      </c>
      <c r="H93" s="5">
        <v>-2.7073292931938199E-2</v>
      </c>
      <c r="I93" s="5">
        <v>-3.8150052817286832E-2</v>
      </c>
      <c r="J93" s="5">
        <v>-1.8731045718732894E-2</v>
      </c>
      <c r="K93" s="5">
        <v>-1.8149204510353686E-3</v>
      </c>
      <c r="L93" s="5">
        <v>-1.1762396775042993E-2</v>
      </c>
      <c r="M93" s="5">
        <v>-1.8457262915208571E-2</v>
      </c>
      <c r="N93" s="5">
        <v>-3.2237060626983893E-2</v>
      </c>
      <c r="O93" s="5">
        <v>-2.8680724478576777E-3</v>
      </c>
      <c r="P93" s="5">
        <v>-1.6270742584604977E-2</v>
      </c>
      <c r="Q93" s="5">
        <v>-8.2355581680290998E-3</v>
      </c>
      <c r="R93" s="5">
        <v>-1.0423864513552431E-2</v>
      </c>
      <c r="S93" s="5">
        <v>-5.1758140633347319E-4</v>
      </c>
      <c r="T93" s="5">
        <v>-6.2014739389326294E-3</v>
      </c>
      <c r="U93" s="5">
        <v>-1.1147569209945482E-3</v>
      </c>
      <c r="V93" s="5">
        <v>-6.2989854455211547E-3</v>
      </c>
      <c r="W93" s="5">
        <v>9.0987242261801032E-3</v>
      </c>
      <c r="X93" s="5">
        <v>-1.9952147907898446E-3</v>
      </c>
      <c r="Y93" s="5">
        <v>-1.660304677307909E-2</v>
      </c>
      <c r="Z93" s="5">
        <v>-1.066930507347184E-2</v>
      </c>
      <c r="AA93" s="5">
        <v>2.431677128400022E-2</v>
      </c>
      <c r="AB93" s="5">
        <v>9.0380729670192367E-2</v>
      </c>
      <c r="AC93" s="5">
        <v>8.1734785140801583E-3</v>
      </c>
      <c r="AD93" s="5">
        <v>2.8791147631324862E-4</v>
      </c>
      <c r="AE93" s="5">
        <v>2.9538506297667754E-2</v>
      </c>
      <c r="AF93" s="5">
        <v>7.3251589122290683E-2</v>
      </c>
      <c r="AG93" s="5">
        <v>1.1744830714461304E-2</v>
      </c>
      <c r="AH93" s="5">
        <v>5.8916316848281799E-3</v>
      </c>
      <c r="AI93" s="5">
        <v>5.0302991455030361E-3</v>
      </c>
      <c r="AJ93" s="5">
        <v>1.9724375268157214E-2</v>
      </c>
      <c r="AK93" s="5">
        <v>5.9964454281983184E-3</v>
      </c>
      <c r="AL93" s="5">
        <v>3.409418997778544E-2</v>
      </c>
      <c r="AM93" s="5">
        <v>9.9390309003180681E-3</v>
      </c>
      <c r="AN93" s="5">
        <v>3.8912307083941466E-3</v>
      </c>
      <c r="AO93" s="5">
        <v>8.6953331480677104E-3</v>
      </c>
      <c r="AP93" s="5">
        <v>7.9762337878030547E-3</v>
      </c>
      <c r="AQ93" s="5">
        <v>6.3382646691860045E-4</v>
      </c>
      <c r="AR93" s="5">
        <v>2.1305445226057016E-2</v>
      </c>
      <c r="AS93" s="5"/>
      <c r="AT93" s="5"/>
      <c r="AU93" s="5"/>
      <c r="AV93" s="5"/>
      <c r="AW93" s="5"/>
      <c r="AX93" s="5"/>
      <c r="AY93" s="5"/>
      <c r="AZ93" s="5"/>
      <c r="BA93" s="5"/>
      <c r="BB93" s="5"/>
    </row>
    <row r="94" spans="1:54" x14ac:dyDescent="0.25">
      <c r="A94" s="5">
        <v>16110</v>
      </c>
      <c r="B94" s="5"/>
      <c r="C94" s="5">
        <v>3.6841844977315068E-2</v>
      </c>
      <c r="D94" s="5">
        <v>-1.7990311624520677E-2</v>
      </c>
      <c r="E94" s="5">
        <v>-1.2629717066655383E-2</v>
      </c>
      <c r="F94" s="5">
        <v>-3.0693014674375556E-2</v>
      </c>
      <c r="G94" s="5">
        <v>-9.2775020804327282E-3</v>
      </c>
      <c r="H94" s="5">
        <v>-2.6919577622932799E-2</v>
      </c>
      <c r="I94" s="5">
        <v>-3.7954763550613939E-2</v>
      </c>
      <c r="J94" s="5">
        <v>-1.8645665448099143E-2</v>
      </c>
      <c r="K94" s="5">
        <v>-1.8076689942729089E-3</v>
      </c>
      <c r="L94" s="5">
        <v>-1.1722043499228557E-2</v>
      </c>
      <c r="M94" s="5">
        <v>-1.8404402972722046E-2</v>
      </c>
      <c r="N94" s="5">
        <v>-3.2163074003326984E-2</v>
      </c>
      <c r="O94" s="5">
        <v>-2.8631273260991386E-3</v>
      </c>
      <c r="P94" s="5">
        <v>-1.625201092169843E-2</v>
      </c>
      <c r="Q94" s="5">
        <v>-8.230812677848736E-3</v>
      </c>
      <c r="R94" s="5">
        <v>-1.0423873923237693E-2</v>
      </c>
      <c r="S94" s="5">
        <v>-5.178816723179539E-4</v>
      </c>
      <c r="T94" s="5">
        <v>-6.2086768583923266E-3</v>
      </c>
      <c r="U94" s="5">
        <v>-1.1167021425165684E-3</v>
      </c>
      <c r="V94" s="5">
        <v>-6.3136659445244643E-3</v>
      </c>
      <c r="W94" s="5">
        <v>9.125278110119147E-3</v>
      </c>
      <c r="X94" s="5">
        <v>-2.0022148100196265E-3</v>
      </c>
      <c r="Y94" s="5">
        <v>-1.6671128970970301E-2</v>
      </c>
      <c r="Z94" s="5">
        <v>-1.0719397201982454E-2</v>
      </c>
      <c r="AA94" s="5">
        <v>2.4445445728791752E-2</v>
      </c>
      <c r="AB94" s="5">
        <v>9.0913112865911097E-2</v>
      </c>
      <c r="AC94" s="5">
        <v>8.2265371782415664E-3</v>
      </c>
      <c r="AD94" s="5">
        <v>2.8995419420859488E-4</v>
      </c>
      <c r="AE94" s="5">
        <v>2.9765971288469101E-2</v>
      </c>
      <c r="AF94" s="5">
        <v>7.3860207640413525E-2</v>
      </c>
      <c r="AG94" s="5">
        <v>1.1849581735407693E-2</v>
      </c>
      <c r="AH94" s="5">
        <v>5.9477880097081577E-3</v>
      </c>
      <c r="AI94" s="5">
        <v>5.0813392246018456E-3</v>
      </c>
      <c r="AJ94" s="5">
        <v>1.9936686250432677E-2</v>
      </c>
      <c r="AK94" s="5">
        <v>6.0647067734254743E-3</v>
      </c>
      <c r="AL94" s="5">
        <v>3.4503517485015546E-2</v>
      </c>
      <c r="AM94" s="5">
        <v>1.006456439689735E-2</v>
      </c>
      <c r="AN94" s="5">
        <v>3.9428181754374934E-3</v>
      </c>
      <c r="AO94" s="5">
        <v>8.8160837693769725E-3</v>
      </c>
      <c r="AP94" s="5">
        <v>8.0920388948815519E-3</v>
      </c>
      <c r="AQ94" s="5">
        <v>6.434309672226201E-4</v>
      </c>
      <c r="AR94" s="5">
        <v>2.164186125285638E-2</v>
      </c>
      <c r="AS94" s="5"/>
      <c r="AT94" s="5"/>
      <c r="AU94" s="5"/>
      <c r="AV94" s="5"/>
      <c r="AW94" s="5"/>
      <c r="AX94" s="5"/>
      <c r="AY94" s="5"/>
      <c r="AZ94" s="5"/>
      <c r="BA94" s="5"/>
      <c r="BB94" s="5"/>
    </row>
    <row r="95" spans="1:54" x14ac:dyDescent="0.25">
      <c r="A95" s="5">
        <v>16100</v>
      </c>
      <c r="B95" s="5"/>
      <c r="C95" s="5">
        <v>3.8967603289030199E-2</v>
      </c>
      <c r="D95" s="5">
        <v>-1.7846132882171187E-2</v>
      </c>
      <c r="E95" s="5">
        <v>-1.2535461298956583E-2</v>
      </c>
      <c r="F95" s="5">
        <v>-3.0480930543565533E-2</v>
      </c>
      <c r="G95" s="5">
        <v>-9.2185459987503739E-3</v>
      </c>
      <c r="H95" s="5">
        <v>-2.6763507019708997E-2</v>
      </c>
      <c r="I95" s="5">
        <v>-3.7755933247369533E-2</v>
      </c>
      <c r="J95" s="5">
        <v>-1.8558448921554446E-2</v>
      </c>
      <c r="K95" s="5">
        <v>-1.8002312674004004E-3</v>
      </c>
      <c r="L95" s="5">
        <v>-1.1680436214172524E-2</v>
      </c>
      <c r="M95" s="5">
        <v>-1.8349513411384678E-2</v>
      </c>
      <c r="N95" s="5">
        <v>-3.2085454902778254E-2</v>
      </c>
      <c r="O95" s="5">
        <v>-2.8578530764470488E-3</v>
      </c>
      <c r="P95" s="5">
        <v>-1.6231388874591895E-2</v>
      </c>
      <c r="Q95" s="5">
        <v>-8.2251039995579547E-3</v>
      </c>
      <c r="R95" s="5">
        <v>-1.042266307450374E-2</v>
      </c>
      <c r="S95" s="5">
        <v>-5.1812163847020094E-4</v>
      </c>
      <c r="T95" s="5">
        <v>-6.2151649652869272E-3</v>
      </c>
      <c r="U95" s="5">
        <v>-1.1185210152257607E-3</v>
      </c>
      <c r="V95" s="5">
        <v>-6.3276489771568207E-3</v>
      </c>
      <c r="W95" s="5">
        <v>9.1508546860953523E-3</v>
      </c>
      <c r="X95" s="5">
        <v>-2.0090085468793756E-3</v>
      </c>
      <c r="Y95" s="5">
        <v>-1.6737573278780369E-2</v>
      </c>
      <c r="Z95" s="5">
        <v>-1.0768495081025117E-2</v>
      </c>
      <c r="AA95" s="5">
        <v>2.4572004758051196E-2</v>
      </c>
      <c r="AB95" s="5">
        <v>9.1438260127581328E-2</v>
      </c>
      <c r="AC95" s="5">
        <v>8.279004253904345E-3</v>
      </c>
      <c r="AD95" s="5">
        <v>2.9197850273419339E-4</v>
      </c>
      <c r="AE95" s="5">
        <v>2.999181939398407E-2</v>
      </c>
      <c r="AF95" s="5">
        <v>7.44655472800832E-2</v>
      </c>
      <c r="AG95" s="5">
        <v>1.1953933393002731E-2</v>
      </c>
      <c r="AH95" s="5">
        <v>6.0038120452822266E-3</v>
      </c>
      <c r="AI95" s="5">
        <v>5.1323284763610307E-3</v>
      </c>
      <c r="AJ95" s="5">
        <v>2.0149057476958211E-2</v>
      </c>
      <c r="AK95" s="5">
        <v>6.1330702443610418E-3</v>
      </c>
      <c r="AL95" s="5">
        <v>3.4913930390011894E-2</v>
      </c>
      <c r="AM95" s="5">
        <v>1.0190569763048423E-2</v>
      </c>
      <c r="AN95" s="5">
        <v>3.9946545412714828E-3</v>
      </c>
      <c r="AO95" s="5">
        <v>8.937541388944141E-3</v>
      </c>
      <c r="AP95" s="5">
        <v>8.2086377767075572E-3</v>
      </c>
      <c r="AQ95" s="5">
        <v>6.5311064129965253E-4</v>
      </c>
      <c r="AR95" s="5">
        <v>2.1981229674116014E-2</v>
      </c>
      <c r="AS95" s="5"/>
      <c r="AT95" s="5"/>
      <c r="AU95" s="5"/>
      <c r="AV95" s="5"/>
      <c r="AW95" s="5"/>
      <c r="AX95" s="5"/>
      <c r="AY95" s="5"/>
      <c r="AZ95" s="5"/>
      <c r="BA95" s="5"/>
      <c r="BB95" s="5"/>
    </row>
    <row r="96" spans="1:54" x14ac:dyDescent="0.25">
      <c r="A96" s="5">
        <v>16090</v>
      </c>
      <c r="B96" s="5"/>
      <c r="C96" s="5">
        <v>4.1102155861397899E-2</v>
      </c>
      <c r="D96" s="5">
        <v>-1.7700946152084552E-2</v>
      </c>
      <c r="E96" s="5">
        <v>-1.2440392749706257E-2</v>
      </c>
      <c r="F96" s="5">
        <v>-3.0266633515696518E-2</v>
      </c>
      <c r="G96" s="5">
        <v>-9.1588546532224702E-3</v>
      </c>
      <c r="H96" s="5">
        <v>-2.6605126389305501E-2</v>
      </c>
      <c r="I96" s="5">
        <v>-3.7553619807095602E-2</v>
      </c>
      <c r="J96" s="5">
        <v>-1.8469421498273061E-2</v>
      </c>
      <c r="K96" s="5">
        <v>-1.7926094147850309E-3</v>
      </c>
      <c r="L96" s="5">
        <v>-1.1637586701775341E-2</v>
      </c>
      <c r="M96" s="5">
        <v>-1.8292609279019514E-2</v>
      </c>
      <c r="N96" s="5">
        <v>-3.2004223422501664E-2</v>
      </c>
      <c r="O96" s="5">
        <v>-2.8522509239438413E-3</v>
      </c>
      <c r="P96" s="5">
        <v>-1.6208880144846033E-2</v>
      </c>
      <c r="Q96" s="5">
        <v>-8.2184323441769017E-3</v>
      </c>
      <c r="R96" s="5">
        <v>-1.0420230118518212E-2</v>
      </c>
      <c r="S96" s="5">
        <v>-5.1830110794684318E-4</v>
      </c>
      <c r="T96" s="5">
        <v>-6.2209346500887433E-3</v>
      </c>
      <c r="U96" s="5">
        <v>-1.1202126681074045E-3</v>
      </c>
      <c r="V96" s="5">
        <v>-6.3409283893080884E-3</v>
      </c>
      <c r="W96" s="5">
        <v>9.1754433291897624E-3</v>
      </c>
      <c r="X96" s="5">
        <v>-2.0155933032914796E-3</v>
      </c>
      <c r="Y96" s="5">
        <v>-1.6802354305521079E-2</v>
      </c>
      <c r="Z96" s="5">
        <v>-1.0816580599860634E-2</v>
      </c>
      <c r="AA96" s="5">
        <v>2.4696403254522277E-2</v>
      </c>
      <c r="AB96" s="5">
        <v>9.1955990540236607E-2</v>
      </c>
      <c r="AC96" s="5">
        <v>8.3308622912312801E-3</v>
      </c>
      <c r="AD96" s="5">
        <v>2.9398375304158649E-4</v>
      </c>
      <c r="AE96" s="5">
        <v>3.0215981012152855E-2</v>
      </c>
      <c r="AF96" s="5">
        <v>7.5067429202146568E-2</v>
      </c>
      <c r="AG96" s="5">
        <v>1.205785623779497E-2</v>
      </c>
      <c r="AH96" s="5">
        <v>6.0596887518259163E-3</v>
      </c>
      <c r="AI96" s="5">
        <v>5.1832539444026582E-3</v>
      </c>
      <c r="AJ96" s="5">
        <v>2.0361438165439092E-2</v>
      </c>
      <c r="AK96" s="5">
        <v>6.2015205632074645E-3</v>
      </c>
      <c r="AL96" s="5">
        <v>3.5325343676614773E-2</v>
      </c>
      <c r="AM96" s="5">
        <v>1.03170230447748E-2</v>
      </c>
      <c r="AN96" s="5">
        <v>4.0467308732941732E-3</v>
      </c>
      <c r="AO96" s="5">
        <v>9.0596873279043776E-3</v>
      </c>
      <c r="AP96" s="5">
        <v>8.3260147525951542E-3</v>
      </c>
      <c r="AQ96" s="5">
        <v>6.628643818741407E-4</v>
      </c>
      <c r="AR96" s="5">
        <v>2.2323518759622095E-2</v>
      </c>
      <c r="AS96" s="5"/>
      <c r="AT96" s="5"/>
      <c r="AU96" s="5"/>
      <c r="AV96" s="5"/>
      <c r="AW96" s="5"/>
      <c r="AX96" s="5"/>
      <c r="AY96" s="5"/>
      <c r="AZ96" s="5"/>
      <c r="BA96" s="5"/>
      <c r="BB96" s="5"/>
    </row>
    <row r="97" spans="1:54" x14ac:dyDescent="0.25">
      <c r="A97" s="5">
        <v>16080</v>
      </c>
      <c r="B97" s="5"/>
      <c r="C97" s="5">
        <v>4.3244956356038415E-2</v>
      </c>
      <c r="D97" s="5">
        <v>-1.7554791029141582E-2</v>
      </c>
      <c r="E97" s="5">
        <v>-1.2344537895432672E-2</v>
      </c>
      <c r="F97" s="5">
        <v>-3.0050184315901941E-2</v>
      </c>
      <c r="G97" s="5">
        <v>-9.0984451894518641E-3</v>
      </c>
      <c r="H97" s="5">
        <v>-2.644448165976148E-2</v>
      </c>
      <c r="I97" s="5">
        <v>-3.7347882192545326E-2</v>
      </c>
      <c r="J97" s="5">
        <v>-1.8378609117545408E-2</v>
      </c>
      <c r="K97" s="5">
        <v>-1.7848056419534071E-3</v>
      </c>
      <c r="L97" s="5">
        <v>-1.1593507167748766E-2</v>
      </c>
      <c r="M97" s="5">
        <v>-1.8233706323931918E-2</v>
      </c>
      <c r="N97" s="5">
        <v>-3.1919400931218152E-2</v>
      </c>
      <c r="O97" s="5">
        <v>-2.8463222097732306E-3</v>
      </c>
      <c r="P97" s="5">
        <v>-1.6184489102620388E-2</v>
      </c>
      <c r="Q97" s="5">
        <v>-8.2107982622591624E-3</v>
      </c>
      <c r="R97" s="5">
        <v>-1.041657363273385E-2</v>
      </c>
      <c r="S97" s="5">
        <v>-5.1841990465457586E-4</v>
      </c>
      <c r="T97" s="5">
        <v>-6.2259825439656639E-3</v>
      </c>
      <c r="U97" s="5">
        <v>-1.1217762714634809E-3</v>
      </c>
      <c r="V97" s="5">
        <v>-6.3534982463712159E-3</v>
      </c>
      <c r="W97" s="5">
        <v>9.1990337072085458E-3</v>
      </c>
      <c r="X97" s="5">
        <v>-2.0219664391359542E-3</v>
      </c>
      <c r="Y97" s="5">
        <v>-1.6865447083414909E-2</v>
      </c>
      <c r="Z97" s="5">
        <v>-1.0863635877291852E-2</v>
      </c>
      <c r="AA97" s="5">
        <v>2.481859651778532E-2</v>
      </c>
      <c r="AB97" s="5">
        <v>9.24661243093894E-2</v>
      </c>
      <c r="AC97" s="5">
        <v>8.3820939001203673E-3</v>
      </c>
      <c r="AD97" s="5">
        <v>2.95969296831382E-4</v>
      </c>
      <c r="AE97" s="5">
        <v>3.0438386429527686E-2</v>
      </c>
      <c r="AF97" s="5">
        <v>7.5665673857961829E-2</v>
      </c>
      <c r="AG97" s="5">
        <v>1.216132063484825E-2</v>
      </c>
      <c r="AH97" s="5">
        <v>6.1154029597393217E-3</v>
      </c>
      <c r="AI97" s="5">
        <v>5.2341025295585741E-3</v>
      </c>
      <c r="AJ97" s="5">
        <v>2.0573776847942878E-2</v>
      </c>
      <c r="AK97" s="5">
        <v>6.2700422056765921E-3</v>
      </c>
      <c r="AL97" s="5">
        <v>3.5737670714175537E-2</v>
      </c>
      <c r="AM97" s="5">
        <v>1.044389975702795E-2</v>
      </c>
      <c r="AN97" s="5">
        <v>4.0990380083119485E-3</v>
      </c>
      <c r="AO97" s="5">
        <v>9.1825023443269267E-3</v>
      </c>
      <c r="AP97" s="5">
        <v>8.4441535848926857E-3</v>
      </c>
      <c r="AQ97" s="5">
        <v>6.7269103452438064E-4</v>
      </c>
      <c r="AR97" s="5">
        <v>2.2668695110544021E-2</v>
      </c>
      <c r="AS97" s="5"/>
      <c r="AT97" s="5"/>
      <c r="AU97" s="5"/>
      <c r="AV97" s="5"/>
      <c r="AW97" s="5"/>
      <c r="AX97" s="5"/>
      <c r="AY97" s="5"/>
      <c r="AZ97" s="5"/>
      <c r="BA97" s="5"/>
      <c r="BB97" s="5"/>
    </row>
    <row r="98" spans="1:54" x14ac:dyDescent="0.25">
      <c r="A98" s="5">
        <v>16070</v>
      </c>
      <c r="B98" s="5"/>
      <c r="C98" s="5">
        <v>4.539545160377597E-2</v>
      </c>
      <c r="D98" s="5">
        <v>-1.7407707226896753E-2</v>
      </c>
      <c r="E98" s="5">
        <v>-1.2247923354935164E-2</v>
      </c>
      <c r="F98" s="5">
        <v>-2.9831644150971521E-2</v>
      </c>
      <c r="G98" s="5">
        <v>-9.0373349372050091E-3</v>
      </c>
      <c r="H98" s="5">
        <v>-2.6281619397388694E-2</v>
      </c>
      <c r="I98" s="5">
        <v>-3.7138780400579038E-2</v>
      </c>
      <c r="J98" s="5">
        <v>-1.828603828609492E-2</v>
      </c>
      <c r="K98" s="5">
        <v>-1.7768222145331113E-3</v>
      </c>
      <c r="L98" s="5">
        <v>-1.1548210235944514E-2</v>
      </c>
      <c r="M98" s="5">
        <v>-1.8172820987985876E-2</v>
      </c>
      <c r="N98" s="5">
        <v>-3.1831010060719075E-2</v>
      </c>
      <c r="O98" s="5">
        <v>-2.8400683908364013E-3</v>
      </c>
      <c r="P98" s="5">
        <v>-1.6158220786186294E-2</v>
      </c>
      <c r="Q98" s="5">
        <v>-8.2022026446241705E-3</v>
      </c>
      <c r="R98" s="5">
        <v>-1.0411692623051406E-2</v>
      </c>
      <c r="S98" s="5">
        <v>-5.1847787341805461E-4</v>
      </c>
      <c r="T98" s="5">
        <v>-6.2303055214986899E-3</v>
      </c>
      <c r="U98" s="5">
        <v>-1.1232110375230839E-3</v>
      </c>
      <c r="V98" s="5">
        <v>-6.36535283734334E-3</v>
      </c>
      <c r="W98" s="5">
        <v>9.2216157874824827E-3</v>
      </c>
      <c r="X98" s="5">
        <v>-2.0281253739162348E-3</v>
      </c>
      <c r="Y98" s="5">
        <v>-1.6926827083044778E-2</v>
      </c>
      <c r="Z98" s="5">
        <v>-1.0909643272105718E-2</v>
      </c>
      <c r="AA98" s="5">
        <v>2.4938540289360163E-2</v>
      </c>
      <c r="AB98" s="5">
        <v>9.2968482857931523E-2</v>
      </c>
      <c r="AC98" s="5">
        <v>8.4326817591705485E-3</v>
      </c>
      <c r="AD98" s="5">
        <v>2.9793448667158256E-4</v>
      </c>
      <c r="AE98" s="5">
        <v>3.0658965853686909E-2</v>
      </c>
      <c r="AF98" s="5">
        <v>7.6260101067859243E-2</v>
      </c>
      <c r="AG98" s="5">
        <v>1.2264296775794704E-2</v>
      </c>
      <c r="AH98" s="5">
        <v>6.1709393752151466E-3</v>
      </c>
      <c r="AI98" s="5">
        <v>5.2848609942877335E-3</v>
      </c>
      <c r="AJ98" s="5">
        <v>2.0786021386168883E-2</v>
      </c>
      <c r="AK98" s="5">
        <v>6.3386194048878925E-3</v>
      </c>
      <c r="AL98" s="5">
        <v>3.6150823274808501E-2</v>
      </c>
      <c r="AM98" s="5">
        <v>1.0571174887108861E-2</v>
      </c>
      <c r="AN98" s="5">
        <v>4.1515665531595249E-3</v>
      </c>
      <c r="AO98" s="5">
        <v>9.3059666328519051E-3</v>
      </c>
      <c r="AP98" s="5">
        <v>8.5630374769083729E-3</v>
      </c>
      <c r="AQ98" s="5">
        <v>6.8258939736942344E-4</v>
      </c>
      <c r="AR98" s="5">
        <v>2.3016723643630388E-2</v>
      </c>
      <c r="AS98" s="5"/>
      <c r="AT98" s="5"/>
      <c r="AU98" s="5"/>
      <c r="AV98" s="5"/>
      <c r="AW98" s="5"/>
      <c r="AX98" s="5"/>
      <c r="AY98" s="5"/>
      <c r="AZ98" s="5"/>
      <c r="BA98" s="5"/>
      <c r="BB98" s="5"/>
    </row>
    <row r="99" spans="1:54" x14ac:dyDescent="0.25">
      <c r="A99" s="5">
        <v>16060</v>
      </c>
      <c r="B99" s="5"/>
      <c r="C99" s="5">
        <v>4.755308181645599E-2</v>
      </c>
      <c r="D99" s="5">
        <v>-1.7259734558761983E-2</v>
      </c>
      <c r="E99" s="5">
        <v>-1.2150575876443359E-2</v>
      </c>
      <c r="F99" s="5">
        <v>-2.9611074679424858E-2</v>
      </c>
      <c r="G99" s="5">
        <v>-8.9755414018627255E-3</v>
      </c>
      <c r="H99" s="5">
        <v>-2.6116586783703766E-2</v>
      </c>
      <c r="I99" s="5">
        <v>-3.6926375432482381E-2</v>
      </c>
      <c r="J99" s="5">
        <v>-1.8191736065067295E-2</v>
      </c>
      <c r="K99" s="5">
        <v>-1.7686614571588138E-3</v>
      </c>
      <c r="L99" s="5">
        <v>-1.1501708942433398E-2</v>
      </c>
      <c r="M99" s="5">
        <v>-1.8109970399263865E-2</v>
      </c>
      <c r="N99" s="5">
        <v>-3.1739074696621662E-2</v>
      </c>
      <c r="O99" s="5">
        <v>-2.8334910392591181E-3</v>
      </c>
      <c r="P99" s="5">
        <v>-1.6130080901045077E-2</v>
      </c>
      <c r="Q99" s="5">
        <v>-8.192646722891786E-3</v>
      </c>
      <c r="R99" s="5">
        <v>-1.040558652573894E-2</v>
      </c>
      <c r="S99" s="5">
        <v>-5.1847488013624719E-4</v>
      </c>
      <c r="T99" s="5">
        <v>-6.2339007032702733E-3</v>
      </c>
      <c r="U99" s="5">
        <v>-1.1245162210316757E-3</v>
      </c>
      <c r="V99" s="5">
        <v>-6.3764866788214121E-3</v>
      </c>
      <c r="W99" s="5">
        <v>9.2431798435377421E-3</v>
      </c>
      <c r="X99" s="5">
        <v>-2.0340675884025407E-3</v>
      </c>
      <c r="Y99" s="5">
        <v>-1.6986470228370409E-2</v>
      </c>
      <c r="Z99" s="5">
        <v>-1.0954585393466809E-2</v>
      </c>
      <c r="AA99" s="5">
        <v>2.5056190777787934E-2</v>
      </c>
      <c r="AB99" s="5">
        <v>9.3462888923301096E-2</v>
      </c>
      <c r="AC99" s="5">
        <v>8.4826086247038919E-3</v>
      </c>
      <c r="AD99" s="5">
        <v>2.9987867631907014E-4</v>
      </c>
      <c r="AE99" s="5">
        <v>3.0877649446090661E-2</v>
      </c>
      <c r="AF99" s="5">
        <v>7.6850530100986345E-2</v>
      </c>
      <c r="AG99" s="5">
        <v>1.2366754691153784E-2</v>
      </c>
      <c r="AH99" s="5">
        <v>6.2262825860615418E-3</v>
      </c>
      <c r="AI99" s="5">
        <v>5.3355159672421066E-3</v>
      </c>
      <c r="AJ99" s="5">
        <v>2.099811898736053E-2</v>
      </c>
      <c r="AK99" s="5">
        <v>6.4072361554770533E-3</v>
      </c>
      <c r="AL99" s="5">
        <v>3.6564711551906347E-2</v>
      </c>
      <c r="AM99" s="5">
        <v>1.0698822898451501E-2</v>
      </c>
      <c r="AN99" s="5">
        <v>4.2043068854725829E-3</v>
      </c>
      <c r="AO99" s="5">
        <v>9.4300598246675367E-3</v>
      </c>
      <c r="AP99" s="5">
        <v>8.6826490711423357E-3</v>
      </c>
      <c r="AQ99" s="5">
        <v>6.9255822077921914E-4</v>
      </c>
      <c r="AR99" s="5">
        <v>2.3367567576129147E-2</v>
      </c>
      <c r="AS99" s="5"/>
      <c r="AT99" s="5"/>
      <c r="AU99" s="5"/>
      <c r="AV99" s="5"/>
      <c r="AW99" s="5"/>
      <c r="AX99" s="5"/>
      <c r="AY99" s="5"/>
      <c r="AZ99" s="5"/>
      <c r="BA99" s="5"/>
      <c r="BB99" s="5"/>
    </row>
    <row r="100" spans="1:54" x14ac:dyDescent="0.25">
      <c r="A100" s="5">
        <v>16050</v>
      </c>
      <c r="B100" s="5"/>
      <c r="C100" s="5">
        <v>4.9717280804189273E-2</v>
      </c>
      <c r="D100" s="5">
        <v>-1.711091291920195E-2</v>
      </c>
      <c r="E100" s="5">
        <v>-1.2052522324741992E-2</v>
      </c>
      <c r="F100" s="5">
        <v>-2.9388537981401071E-2</v>
      </c>
      <c r="G100" s="5">
        <v>-8.9130822557863375E-3</v>
      </c>
      <c r="H100" s="5">
        <v>-2.5949431592037019E-2</v>
      </c>
      <c r="I100" s="5">
        <v>-3.6710729263726524E-2</v>
      </c>
      <c r="J100" s="5">
        <v>-1.8095730056701072E-2</v>
      </c>
      <c r="K100" s="5">
        <v>-1.7603257523436991E-3</v>
      </c>
      <c r="L100" s="5">
        <v>-1.1454016729338542E-2</v>
      </c>
      <c r="M100" s="5">
        <v>-1.8045172364314816E-2</v>
      </c>
      <c r="N100" s="5">
        <v>-3.1643619968370555E-2</v>
      </c>
      <c r="O100" s="5">
        <v>-2.8265918418298314E-3</v>
      </c>
      <c r="P100" s="5">
        <v>-1.6100075818650465E-2</v>
      </c>
      <c r="Q100" s="5">
        <v>-8.1821320698177331E-3</v>
      </c>
      <c r="R100" s="5">
        <v>-1.0398255209104906E-2</v>
      </c>
      <c r="S100" s="5">
        <v>-5.1841081192706071E-4</v>
      </c>
      <c r="T100" s="5">
        <v>-6.2367654583207572E-3</v>
      </c>
      <c r="U100" s="5">
        <v>-1.1256911198186241E-3</v>
      </c>
      <c r="V100" s="5">
        <v>-6.3868945188887295E-3</v>
      </c>
      <c r="W100" s="5">
        <v>9.2637164616319601E-3</v>
      </c>
      <c r="X100" s="5">
        <v>-2.0397906262514223E-3</v>
      </c>
      <c r="Y100" s="5">
        <v>-1.7044352911599326E-2</v>
      </c>
      <c r="Z100" s="5">
        <v>-1.0998445111253943E-2</v>
      </c>
      <c r="AA100" s="5">
        <v>2.517150468367247E-2</v>
      </c>
      <c r="AB100" s="5">
        <v>9.3949166654849287E-2</v>
      </c>
      <c r="AC100" s="5">
        <v>8.5318573398385673E-3</v>
      </c>
      <c r="AD100" s="5">
        <v>3.0180122104403169E-4</v>
      </c>
      <c r="AE100" s="5">
        <v>3.1094367355358969E-2</v>
      </c>
      <c r="AF100" s="5">
        <v>7.7436779756494767E-2</v>
      </c>
      <c r="AG100" s="5">
        <v>1.2468664262912699E-2</v>
      </c>
      <c r="AH100" s="5">
        <v>6.2814170676776431E-3</v>
      </c>
      <c r="AI100" s="5">
        <v>5.3860539479806445E-3</v>
      </c>
      <c r="AJ100" s="5">
        <v>2.1210016220857619E-2</v>
      </c>
      <c r="AK100" s="5">
        <v>6.4758762179150577E-3</v>
      </c>
      <c r="AL100" s="5">
        <v>3.6979244179927234E-2</v>
      </c>
      <c r="AM100" s="5">
        <v>1.0826817734793333E-2</v>
      </c>
      <c r="AN100" s="5">
        <v>4.2572491546152003E-3</v>
      </c>
      <c r="AO100" s="5">
        <v>9.5547609878351009E-3</v>
      </c>
      <c r="AP100" s="5">
        <v>8.8029704478318586E-3</v>
      </c>
      <c r="AQ100" s="5">
        <v>7.0259620710869011E-4</v>
      </c>
      <c r="AR100" s="5">
        <v>2.3721188411459822E-2</v>
      </c>
      <c r="AS100" s="5"/>
      <c r="AT100" s="5"/>
      <c r="AU100" s="5"/>
      <c r="AV100" s="5"/>
      <c r="AW100" s="5"/>
      <c r="AX100" s="5"/>
      <c r="AY100" s="5"/>
      <c r="AZ100" s="5"/>
      <c r="BA100" s="5"/>
      <c r="BB100" s="5"/>
    </row>
    <row r="101" spans="1:54" x14ac:dyDescent="0.25">
      <c r="A101" s="5">
        <v>16040</v>
      </c>
      <c r="B101" s="5"/>
      <c r="C101" s="5">
        <v>5.1887476197926483E-2</v>
      </c>
      <c r="D101" s="5">
        <v>-1.6961282264954483E-2</v>
      </c>
      <c r="E101" s="5">
        <v>-1.1953789668270189E-2</v>
      </c>
      <c r="F101" s="5">
        <v>-2.9164096528385013E-2</v>
      </c>
      <c r="G101" s="5">
        <v>-8.8499753296053738E-3</v>
      </c>
      <c r="H101" s="5">
        <v>-2.5780202163834226E-2</v>
      </c>
      <c r="I101" s="5">
        <v>-3.6491904813192061E-2</v>
      </c>
      <c r="J101" s="5">
        <v>-1.7998048390688505E-2</v>
      </c>
      <c r="K101" s="5">
        <v>-1.7518175393169255E-3</v>
      </c>
      <c r="L101" s="5">
        <v>-1.1405147438426803E-2</v>
      </c>
      <c r="M101" s="5">
        <v>-1.7978445359994294E-2</v>
      </c>
      <c r="N101" s="5">
        <v>-3.1544672238490376E-2</v>
      </c>
      <c r="O101" s="5">
        <v>-2.8193725993689639E-3</v>
      </c>
      <c r="P101" s="5">
        <v>-1.6068212574734654E-2</v>
      </c>
      <c r="Q101" s="5">
        <v>-8.1706605994287876E-3</v>
      </c>
      <c r="R101" s="5">
        <v>-1.0389698974922552E-2</v>
      </c>
      <c r="S101" s="5">
        <v>-5.1828557726007617E-4</v>
      </c>
      <c r="T101" s="5">
        <v>-6.2388974064703341E-3</v>
      </c>
      <c r="U101" s="5">
        <v>-1.126735075342456E-3</v>
      </c>
      <c r="V101" s="5">
        <v>-6.3965713408887358E-3</v>
      </c>
      <c r="W101" s="5">
        <v>9.2832165471500409E-3</v>
      </c>
      <c r="X101" s="5">
        <v>-2.0452920956001565E-3</v>
      </c>
      <c r="Y101" s="5">
        <v>-1.7100452007900328E-2</v>
      </c>
      <c r="Z101" s="5">
        <v>-1.1041205566332233E-2</v>
      </c>
      <c r="AA101" s="5">
        <v>2.5284439224663263E-2</v>
      </c>
      <c r="AB101" s="5">
        <v>9.4427141711337773E-2</v>
      </c>
      <c r="AC101" s="5">
        <v>8.580410843606133E-3</v>
      </c>
      <c r="AD101" s="5">
        <v>3.0370147795714464E-4</v>
      </c>
      <c r="AE101" s="5">
        <v>3.1309049750954374E-2</v>
      </c>
      <c r="AF101" s="5">
        <v>7.8018668446029976E-2</v>
      </c>
      <c r="AG101" s="5">
        <v>1.2569995237362283E-2</v>
      </c>
      <c r="AH101" s="5">
        <v>6.3363271891799886E-3</v>
      </c>
      <c r="AI101" s="5">
        <v>5.4364613118295943E-3</v>
      </c>
      <c r="AJ101" s="5">
        <v>2.1421659035287116E-2</v>
      </c>
      <c r="AK101" s="5">
        <v>6.5445231230385429E-3</v>
      </c>
      <c r="AL101" s="5">
        <v>3.7394328255461122E-2</v>
      </c>
      <c r="AM101" s="5">
        <v>1.0955132824735389E-2</v>
      </c>
      <c r="AN101" s="5">
        <v>4.3103832827642904E-3</v>
      </c>
      <c r="AO101" s="5">
        <v>9.6800486279676728E-3</v>
      </c>
      <c r="AP101" s="5">
        <v>8.9239831238173764E-3</v>
      </c>
      <c r="AQ101" s="5">
        <v>7.1270201045641141E-4</v>
      </c>
      <c r="AR101" s="5">
        <v>2.4077545925662039E-2</v>
      </c>
      <c r="AS101" s="5"/>
      <c r="AT101" s="5"/>
      <c r="AU101" s="5"/>
      <c r="AV101" s="5"/>
      <c r="AW101" s="5"/>
      <c r="AX101" s="5"/>
      <c r="AY101" s="5"/>
      <c r="AZ101" s="5"/>
      <c r="BA101" s="5"/>
      <c r="BB101" s="5"/>
    </row>
    <row r="102" spans="1:54" x14ac:dyDescent="0.25">
      <c r="A102" s="5">
        <v>16030</v>
      </c>
      <c r="B102" s="5"/>
      <c r="C102" s="5">
        <v>5.4063089677262963E-2</v>
      </c>
      <c r="D102" s="5">
        <v>-1.681088259628883E-2</v>
      </c>
      <c r="E102" s="5">
        <v>-1.1854404966204355E-2</v>
      </c>
      <c r="F102" s="5">
        <v>-2.8937813152792546E-2</v>
      </c>
      <c r="G102" s="5">
        <v>-8.7862386034332357E-3</v>
      </c>
      <c r="H102" s="5">
        <v>-2.5608947384668158E-2</v>
      </c>
      <c r="I102" s="5">
        <v>-3.6269965911877998E-2</v>
      </c>
      <c r="J102" s="5">
        <v>-1.789871971023646E-2</v>
      </c>
      <c r="K102" s="5">
        <v>-1.7431393128279429E-3</v>
      </c>
      <c r="L102" s="5">
        <v>-1.135511530446239E-2</v>
      </c>
      <c r="M102" s="5">
        <v>-1.7909808524902218E-2</v>
      </c>
      <c r="N102" s="5">
        <v>-3.1442259091094923E-2</v>
      </c>
      <c r="O102" s="5">
        <v>-2.8118352260295856E-3</v>
      </c>
      <c r="P102" s="5">
        <v>-1.6034498867237568E-2</v>
      </c>
      <c r="Q102" s="5">
        <v>-8.1582345669566902E-3</v>
      </c>
      <c r="R102" s="5">
        <v>-1.0379918559603404E-2</v>
      </c>
      <c r="S102" s="5">
        <v>-5.1809910607722995E-4</v>
      </c>
      <c r="T102" s="5">
        <v>-6.24029442050404E-3</v>
      </c>
      <c r="U102" s="5">
        <v>-1.1276474732132911E-3</v>
      </c>
      <c r="V102" s="5">
        <v>-6.4055123670825696E-3</v>
      </c>
      <c r="W102" s="5">
        <v>9.3016713308537273E-3</v>
      </c>
      <c r="X102" s="5">
        <v>-2.0505696706345821E-3</v>
      </c>
      <c r="Y102" s="5">
        <v>-1.7154744889947483E-2</v>
      </c>
      <c r="Z102" s="5">
        <v>-1.1082850180752167E-2</v>
      </c>
      <c r="AA102" s="5">
        <v>2.5394952160361351E-2</v>
      </c>
      <c r="AB102" s="5">
        <v>9.4896641358498485E-2</v>
      </c>
      <c r="AC102" s="5">
        <v>8.6282521801076331E-3</v>
      </c>
      <c r="AD102" s="5">
        <v>3.0557880633929962E-4</v>
      </c>
      <c r="AE102" s="5">
        <v>3.1521626857248977E-2</v>
      </c>
      <c r="AF102" s="5">
        <v>7.8596014277480558E-2</v>
      </c>
      <c r="AG102" s="5">
        <v>1.2670717238183107E-2</v>
      </c>
      <c r="AH102" s="5">
        <v>6.390997219677402E-3</v>
      </c>
      <c r="AI102" s="5">
        <v>5.4867243148883707E-3</v>
      </c>
      <c r="AJ102" s="5">
        <v>2.163299277639074E-2</v>
      </c>
      <c r="AK102" s="5">
        <v>6.6131601767912248E-3</v>
      </c>
      <c r="AL102" s="5">
        <v>3.7809869359581597E-2</v>
      </c>
      <c r="AM102" s="5">
        <v>1.1083741086696597E-2</v>
      </c>
      <c r="AN102" s="5">
        <v>4.363698966153096E-3</v>
      </c>
      <c r="AO102" s="5">
        <v>9.8059006892685756E-3</v>
      </c>
      <c r="AP102" s="5">
        <v>9.045668051736365E-3</v>
      </c>
      <c r="AQ102" s="5">
        <v>7.2287423644859061E-4</v>
      </c>
      <c r="AR102" s="5">
        <v>2.4436598154647993E-2</v>
      </c>
      <c r="AS102" s="5"/>
      <c r="AT102" s="5"/>
      <c r="AU102" s="5"/>
      <c r="AV102" s="5"/>
      <c r="AW102" s="5"/>
      <c r="AX102" s="5"/>
      <c r="AY102" s="5"/>
      <c r="AZ102" s="5"/>
      <c r="BA102" s="5"/>
      <c r="BB102" s="5"/>
    </row>
    <row r="103" spans="1:54" x14ac:dyDescent="0.25">
      <c r="A103" s="5">
        <v>16020</v>
      </c>
      <c r="B103" s="5"/>
      <c r="C103" s="5">
        <v>5.6243537203367305E-2</v>
      </c>
      <c r="D103" s="5">
        <v>-1.6659753938314485E-2</v>
      </c>
      <c r="E103" s="5">
        <v>-1.1754395355533761E-2</v>
      </c>
      <c r="F103" s="5">
        <v>-2.8709751017435475E-2</v>
      </c>
      <c r="G103" s="5">
        <v>-8.7218901980166304E-3</v>
      </c>
      <c r="H103" s="5">
        <v>-2.5435716659976914E-2</v>
      </c>
      <c r="I103" s="5">
        <v>-3.6044977271118057E-2</v>
      </c>
      <c r="J103" s="5">
        <v>-1.7797773157836635E-2</v>
      </c>
      <c r="K103" s="5">
        <v>-1.7342936219184393E-3</v>
      </c>
      <c r="L103" s="5">
        <v>-1.1303934948327033E-2</v>
      </c>
      <c r="M103" s="5">
        <v>-1.7839281650422895E-2</v>
      </c>
      <c r="N103" s="5">
        <v>-3.1336409319659239E-2</v>
      </c>
      <c r="O103" s="5">
        <v>-2.8039817485297708E-3</v>
      </c>
      <c r="P103" s="5">
        <v>-1.5998943053839414E-2</v>
      </c>
      <c r="Q103" s="5">
        <v>-8.14485656856998E-3</v>
      </c>
      <c r="R103" s="5">
        <v>-1.0368915135117677E-2</v>
      </c>
      <c r="S103" s="5">
        <v>-5.1785134990128671E-4</v>
      </c>
      <c r="T103" s="5">
        <v>-6.2409546282173999E-3</v>
      </c>
      <c r="U103" s="5">
        <v>-1.128427743691932E-3</v>
      </c>
      <c r="V103" s="5">
        <v>-6.4137130621868916E-3</v>
      </c>
      <c r="W103" s="5">
        <v>9.3190723749795173E-3</v>
      </c>
      <c r="X103" s="5">
        <v>-2.0556210931290714E-3</v>
      </c>
      <c r="Y103" s="5">
        <v>-1.7207209442282528E-2</v>
      </c>
      <c r="Z103" s="5">
        <v>-1.1123362667867995E-2</v>
      </c>
      <c r="AA103" s="5">
        <v>2.5503001817128799E-2</v>
      </c>
      <c r="AB103" s="5">
        <v>9.5357494566585099E-2</v>
      </c>
      <c r="AC103" s="5">
        <v>8.6753645077016876E-3</v>
      </c>
      <c r="AD103" s="5">
        <v>3.0743256797367E-4</v>
      </c>
      <c r="AE103" s="5">
        <v>3.1732028987957031E-2</v>
      </c>
      <c r="AF103" s="5">
        <v>7.9168635139942406E-2</v>
      </c>
      <c r="AG103" s="5">
        <v>1.277079977977497E-2</v>
      </c>
      <c r="AH103" s="5">
        <v>6.4454113346917004E-3</v>
      </c>
      <c r="AI103" s="5">
        <v>5.5368290991789732E-3</v>
      </c>
      <c r="AJ103" s="5">
        <v>2.1843962205484957E-2</v>
      </c>
      <c r="AK103" s="5">
        <v>6.6817704651764929E-3</v>
      </c>
      <c r="AL103" s="5">
        <v>3.8225771581488481E-2</v>
      </c>
      <c r="AM103" s="5">
        <v>1.1212614934265145E-2</v>
      </c>
      <c r="AN103" s="5">
        <v>4.4171856764758126E-3</v>
      </c>
      <c r="AO103" s="5">
        <v>9.9322945559361959E-3</v>
      </c>
      <c r="AP103" s="5">
        <v>9.1680056195520866E-3</v>
      </c>
      <c r="AQ103" s="5">
        <v>7.3311144204900552E-4</v>
      </c>
      <c r="AR103" s="5">
        <v>2.4798301382286156E-2</v>
      </c>
      <c r="AS103" s="5"/>
      <c r="AT103" s="5"/>
      <c r="AU103" s="5"/>
      <c r="AV103" s="5"/>
      <c r="AW103" s="5"/>
      <c r="AX103" s="5"/>
      <c r="AY103" s="5"/>
      <c r="AZ103" s="5"/>
      <c r="BA103" s="5"/>
      <c r="BB103" s="5"/>
    </row>
    <row r="104" spans="1:54" x14ac:dyDescent="0.25">
      <c r="A104" s="5">
        <v>16010</v>
      </c>
      <c r="B104" s="5"/>
      <c r="C104" s="5">
        <v>5.8428229256921399E-2</v>
      </c>
      <c r="D104" s="5">
        <v>-1.6507936322353998E-2</v>
      </c>
      <c r="E104" s="5">
        <v>-1.165378803813755E-2</v>
      </c>
      <c r="F104" s="5">
        <v>-2.8479973584888039E-2</v>
      </c>
      <c r="G104" s="5">
        <v>-8.6569483658255481E-3</v>
      </c>
      <c r="H104" s="5">
        <v>-2.5260559890546225E-2</v>
      </c>
      <c r="I104" s="5">
        <v>-3.5817004450326713E-2</v>
      </c>
      <c r="J104" s="5">
        <v>-1.7695238360755556E-2</v>
      </c>
      <c r="K104" s="5">
        <v>-1.7252830686627738E-3</v>
      </c>
      <c r="L104" s="5">
        <v>-1.1251621369911301E-2</v>
      </c>
      <c r="M104" s="5">
        <v>-1.7766885171373398E-2</v>
      </c>
      <c r="N104" s="5">
        <v>-3.12271529140613E-2</v>
      </c>
      <c r="O104" s="5">
        <v>-2.7958143053169494E-3</v>
      </c>
      <c r="P104" s="5">
        <v>-1.596155414909672E-2</v>
      </c>
      <c r="Q104" s="5">
        <v>-8.1305295409030802E-3</v>
      </c>
      <c r="R104" s="5">
        <v>-1.0356690309659867E-2</v>
      </c>
      <c r="S104" s="5">
        <v>-5.1754228193196515E-4</v>
      </c>
      <c r="T104" s="5">
        <v>-6.2408764143203812E-3</v>
      </c>
      <c r="U104" s="5">
        <v>-1.1290753621650933E-3</v>
      </c>
      <c r="V104" s="5">
        <v>-6.421169136788603E-3</v>
      </c>
      <c r="W104" s="5">
        <v>9.3354115791792099E-3</v>
      </c>
      <c r="X104" s="5">
        <v>-2.0604441739572404E-3</v>
      </c>
      <c r="Y104" s="5">
        <v>-1.7257824075483773E-2</v>
      </c>
      <c r="Z104" s="5">
        <v>-1.1162727042367005E-2</v>
      </c>
      <c r="AA104" s="5">
        <v>2.5608547112783535E-2</v>
      </c>
      <c r="AB104" s="5">
        <v>9.5809532107845208E-2</v>
      </c>
      <c r="AC104" s="5">
        <v>8.7217311082188088E-3</v>
      </c>
      <c r="AD104" s="5">
        <v>3.092621274798943E-4</v>
      </c>
      <c r="AE104" s="5">
        <v>3.1940186580911127E-2</v>
      </c>
      <c r="AF104" s="5">
        <v>7.9736348789851835E-2</v>
      </c>
      <c r="AG104" s="5">
        <v>1.2870212280823985E-2</v>
      </c>
      <c r="AH104" s="5">
        <v>6.4995536227219555E-3</v>
      </c>
      <c r="AI104" s="5">
        <v>5.5867616979377536E-3</v>
      </c>
      <c r="AJ104" s="5">
        <v>2.2054511518550247E-2</v>
      </c>
      <c r="AK104" s="5">
        <v>6.7503368594210422E-3</v>
      </c>
      <c r="AL104" s="5">
        <v>3.8641937543445873E-2</v>
      </c>
      <c r="AM104" s="5">
        <v>1.1341726281949609E-2</v>
      </c>
      <c r="AN104" s="5">
        <v>4.4708326624550414E-3</v>
      </c>
      <c r="AO104" s="5">
        <v>1.0059207053940779E-2</v>
      </c>
      <c r="AP104" s="5">
        <v>9.2909756504240548E-3</v>
      </c>
      <c r="AQ104" s="5">
        <v>7.4341213539558227E-4</v>
      </c>
      <c r="AR104" s="5">
        <v>2.5162610129340245E-2</v>
      </c>
      <c r="AS104" s="5"/>
      <c r="AT104" s="5"/>
      <c r="AU104" s="5"/>
      <c r="AV104" s="5"/>
      <c r="AW104" s="5"/>
      <c r="AX104" s="5"/>
      <c r="AY104" s="5"/>
      <c r="AZ104" s="5"/>
      <c r="BA104" s="5"/>
      <c r="BB104" s="5"/>
    </row>
    <row r="105" spans="1:54" x14ac:dyDescent="0.25">
      <c r="A105" s="5">
        <v>16000</v>
      </c>
      <c r="B105" s="5"/>
      <c r="C105" s="5">
        <v>6.0616571080958019E-2</v>
      </c>
      <c r="D105" s="5">
        <v>-1.6355469767391738E-2</v>
      </c>
      <c r="E105" s="5">
        <v>-1.1552610267872548E-2</v>
      </c>
      <c r="F105" s="5">
        <v>-2.8248544586776548E-2</v>
      </c>
      <c r="G105" s="5">
        <v>-8.5914314820896946E-3</v>
      </c>
      <c r="H105" s="5">
        <v>-2.5083527447753495E-2</v>
      </c>
      <c r="I105" s="5">
        <v>-3.5586113824297536E-2</v>
      </c>
      <c r="J105" s="5">
        <v>-1.7591145416253992E-2</v>
      </c>
      <c r="K105" s="5">
        <v>-1.71611030687778E-3</v>
      </c>
      <c r="L105" s="5">
        <v>-1.119818994078179E-2</v>
      </c>
      <c r="M105" s="5">
        <v>-1.7692640156265756E-2</v>
      </c>
      <c r="N105" s="5">
        <v>-3.1114521046900816E-2</v>
      </c>
      <c r="O105" s="5">
        <v>-2.7873351456646623E-3</v>
      </c>
      <c r="P105" s="5">
        <v>-1.5922341821182615E-2</v>
      </c>
      <c r="Q105" s="5">
        <v>-8.1152567603821561E-3</v>
      </c>
      <c r="R105" s="5">
        <v>-1.0343246128057747E-2</v>
      </c>
      <c r="S105" s="5">
        <v>-5.1717189712957665E-4</v>
      </c>
      <c r="T105" s="5">
        <v>-6.2400584221975267E-3</v>
      </c>
      <c r="U105" s="5">
        <v>-1.129589849596279E-3</v>
      </c>
      <c r="V105" s="5">
        <v>-6.4278765506331006E-3</v>
      </c>
      <c r="W105" s="5">
        <v>9.3506811862977025E-3</v>
      </c>
      <c r="X105" s="5">
        <v>-2.0650367945721244E-3</v>
      </c>
      <c r="Y105" s="5">
        <v>-1.7306567740129494E-2</v>
      </c>
      <c r="Z105" s="5">
        <v>-1.1200927630201881E-2</v>
      </c>
      <c r="AA105" s="5">
        <v>2.5711547581159899E-2</v>
      </c>
      <c r="AB105" s="5">
        <v>9.6252586653842079E-2</v>
      </c>
      <c r="AC105" s="5">
        <v>8.7673353961950935E-3</v>
      </c>
      <c r="AD105" s="5">
        <v>3.1106685265017332E-4</v>
      </c>
      <c r="AE105" s="5">
        <v>3.2146030233161614E-2</v>
      </c>
      <c r="AF105" s="5">
        <v>8.0298972938239802E-2</v>
      </c>
      <c r="AG105" s="5">
        <v>1.2968924078100264E-2</v>
      </c>
      <c r="AH105" s="5">
        <v>6.5534080919494014E-3</v>
      </c>
      <c r="AI105" s="5">
        <v>5.6365080410475934E-3</v>
      </c>
      <c r="AJ105" s="5">
        <v>2.2264584365946177E-2</v>
      </c>
      <c r="AK105" s="5">
        <v>6.8188420213488423E-3</v>
      </c>
      <c r="AL105" s="5">
        <v>3.9058268427018532E-2</v>
      </c>
      <c r="AM105" s="5">
        <v>1.1471046551333217E-2</v>
      </c>
      <c r="AN105" s="5">
        <v>4.5246289515741955E-3</v>
      </c>
      <c r="AO105" s="5">
        <v>1.0186614453178425E-2</v>
      </c>
      <c r="AP105" s="5">
        <v>9.4145574029272198E-3</v>
      </c>
      <c r="AQ105" s="5">
        <v>7.5377477566424943E-4</v>
      </c>
      <c r="AR105" s="5">
        <v>2.5529477143290468E-2</v>
      </c>
      <c r="AS105" s="5"/>
      <c r="AT105" s="5"/>
      <c r="AU105" s="5"/>
      <c r="AV105" s="5"/>
      <c r="AW105" s="5"/>
      <c r="AX105" s="5"/>
      <c r="AY105" s="5"/>
      <c r="AZ105" s="5"/>
      <c r="BA105" s="5"/>
      <c r="BB105" s="5"/>
    </row>
    <row r="106" spans="1:54" x14ac:dyDescent="0.25">
      <c r="A106" s="5">
        <v>15990</v>
      </c>
      <c r="B106" s="5"/>
      <c r="C106" s="5">
        <v>6.2807962928475639E-2</v>
      </c>
      <c r="D106" s="5">
        <v>-1.620239426161189E-2</v>
      </c>
      <c r="E106" s="5">
        <v>-1.1450889337680643E-2</v>
      </c>
      <c r="F106" s="5">
        <v>-2.8015527993013926E-2</v>
      </c>
      <c r="G106" s="5">
        <v>-8.525358035787977E-3</v>
      </c>
      <c r="H106" s="5">
        <v>-2.4904670148590498E-2</v>
      </c>
      <c r="I106" s="5">
        <v>-3.5352372550077803E-2</v>
      </c>
      <c r="J106" s="5">
        <v>-1.748552487654665E-2</v>
      </c>
      <c r="K106" s="5">
        <v>-1.7067780408027981E-3</v>
      </c>
      <c r="L106" s="5">
        <v>-1.1143656396629033E-2</v>
      </c>
      <c r="M106" s="5">
        <v>-1.7616568297189595E-2</v>
      </c>
      <c r="N106" s="5">
        <v>-3.09985460591032E-2</v>
      </c>
      <c r="O106" s="5">
        <v>-2.7785466287021839E-3</v>
      </c>
      <c r="P106" s="5">
        <v>-1.588131638823222E-2</v>
      </c>
      <c r="Q106" s="5">
        <v>-8.0990418423473824E-3</v>
      </c>
      <c r="R106" s="5">
        <v>-1.0328585071923375E-2</v>
      </c>
      <c r="S106" s="5">
        <v>-5.1674021228605897E-4</v>
      </c>
      <c r="T106" s="5">
        <v>-6.238499555522135E-3</v>
      </c>
      <c r="U106" s="5">
        <v>-1.1299707729518309E-3</v>
      </c>
      <c r="V106" s="5">
        <v>-6.4338315157828783E-3</v>
      </c>
      <c r="W106" s="5">
        <v>9.3648737879825864E-3</v>
      </c>
      <c r="X106" s="5">
        <v>-2.0693969084544512E-3</v>
      </c>
      <c r="Y106" s="5">
        <v>-1.7353419940543863E-2</v>
      </c>
      <c r="Z106" s="5">
        <v>-1.1237949078417769E-2</v>
      </c>
      <c r="AA106" s="5">
        <v>2.5811963396516056E-2</v>
      </c>
      <c r="AB106" s="5">
        <v>9.6686492872552848E-2</v>
      </c>
      <c r="AC106" s="5">
        <v>8.8121609281189804E-3</v>
      </c>
      <c r="AD106" s="5">
        <v>3.1284611478703836E-4</v>
      </c>
      <c r="AE106" s="5">
        <v>3.2349490736378092E-2</v>
      </c>
      <c r="AF106" s="5">
        <v>8.0856325339057858E-2</v>
      </c>
      <c r="AG106" s="5">
        <v>1.306690444047914E-2</v>
      </c>
      <c r="AH106" s="5">
        <v>6.6069586770798397E-3</v>
      </c>
      <c r="AI106" s="5">
        <v>5.6860539606084174E-3</v>
      </c>
      <c r="AJ106" s="5">
        <v>2.2474123872745576E-2</v>
      </c>
      <c r="AK106" s="5">
        <v>6.8872684089652664E-3</v>
      </c>
      <c r="AL106" s="5">
        <v>3.9474664000609408E-2</v>
      </c>
      <c r="AM106" s="5">
        <v>1.160054667763334E-2</v>
      </c>
      <c r="AN106" s="5">
        <v>4.5785633519761174E-3</v>
      </c>
      <c r="AO106" s="5">
        <v>1.0314492470008398E-2</v>
      </c>
      <c r="AP106" s="5">
        <v>9.5387295716257148E-3</v>
      </c>
      <c r="AQ106" s="5">
        <v>7.6419777296072894E-4</v>
      </c>
      <c r="AR106" s="5">
        <v>2.5898853389063996E-2</v>
      </c>
      <c r="AS106" s="5"/>
      <c r="AT106" s="5"/>
      <c r="AU106" s="5"/>
      <c r="AV106" s="5"/>
      <c r="AW106" s="5"/>
      <c r="AX106" s="5"/>
      <c r="AY106" s="5"/>
      <c r="AZ106" s="5"/>
      <c r="BA106" s="5"/>
      <c r="BB106" s="5"/>
    </row>
    <row r="107" spans="1:54" x14ac:dyDescent="0.25">
      <c r="A107" s="5">
        <v>15980</v>
      </c>
      <c r="B107" s="5"/>
      <c r="C107" s="5">
        <v>6.500180031470297E-2</v>
      </c>
      <c r="D107" s="5">
        <v>-1.604874974403793E-2</v>
      </c>
      <c r="E107" s="5">
        <v>-1.1348652566724664E-2</v>
      </c>
      <c r="F107" s="5">
        <v>-2.7780987981000232E-2</v>
      </c>
      <c r="G107" s="5">
        <v>-8.4587466205974411E-3</v>
      </c>
      <c r="H107" s="5">
        <v>-2.4724039230483452E-2</v>
      </c>
      <c r="I107" s="5">
        <v>-3.5115848533442191E-2</v>
      </c>
      <c r="J107" s="5">
        <v>-1.7378407733512478E-2</v>
      </c>
      <c r="K107" s="5">
        <v>-1.6972890237508854E-3</v>
      </c>
      <c r="L107" s="5">
        <v>-1.1088036829501395E-2</v>
      </c>
      <c r="M107" s="5">
        <v>-1.7538691899321588E-2</v>
      </c>
      <c r="N107" s="5">
        <v>-3.0879261444817434E-2</v>
      </c>
      <c r="O107" s="5">
        <v>-2.7694512223774741E-3</v>
      </c>
      <c r="P107" s="5">
        <v>-1.5838488814294543E-2</v>
      </c>
      <c r="Q107" s="5">
        <v>-8.0818887399714927E-3</v>
      </c>
      <c r="R107" s="5">
        <v>-1.0312710059544806E-2</v>
      </c>
      <c r="S107" s="5">
        <v>-5.1624726608328752E-4</v>
      </c>
      <c r="T107" s="5">
        <v>-6.236198979722515E-3</v>
      </c>
      <c r="U107" s="5">
        <v>-1.1302177456016835E-3</v>
      </c>
      <c r="V107" s="5">
        <v>-6.4390304996432652E-3</v>
      </c>
      <c r="W107" s="5">
        <v>9.3779823301202818E-3</v>
      </c>
      <c r="X107" s="5">
        <v>-2.0735225425277484E-3</v>
      </c>
      <c r="Y107" s="5">
        <v>-1.739836074831386E-2</v>
      </c>
      <c r="Z107" s="5">
        <v>-1.1273776364866208E-2</v>
      </c>
      <c r="AA107" s="5">
        <v>2.5909755397768814E-2</v>
      </c>
      <c r="AB107" s="5">
        <v>9.7111087525170905E-2</v>
      </c>
      <c r="AC107" s="5">
        <v>8.8561914116845747E-3</v>
      </c>
      <c r="AD107" s="5">
        <v>3.1459928904258348E-4</v>
      </c>
      <c r="AE107" s="5">
        <v>3.2550499112529427E-2</v>
      </c>
      <c r="AF107" s="5">
        <v>8.1408223878524741E-2</v>
      </c>
      <c r="AG107" s="5">
        <v>1.3164122583179057E-2</v>
      </c>
      <c r="AH107" s="5">
        <v>6.6601892463208166E-3</v>
      </c>
      <c r="AI107" s="5">
        <v>5.7353851966443362E-3</v>
      </c>
      <c r="AJ107" s="5">
        <v>2.2683072659684354E-2</v>
      </c>
      <c r="AK107" s="5">
        <v>6.9555982822502764E-3</v>
      </c>
      <c r="AL107" s="5">
        <v>3.989102264829867E-2</v>
      </c>
      <c r="AM107" s="5">
        <v>1.1730197116667961E-2</v>
      </c>
      <c r="AN107" s="5">
        <v>4.6326244545297794E-3</v>
      </c>
      <c r="AO107" s="5">
        <v>1.0442816270178656E-2</v>
      </c>
      <c r="AP107" s="5">
        <v>9.6634702880084369E-3</v>
      </c>
      <c r="AQ107" s="5">
        <v>7.7467948824089077E-4</v>
      </c>
      <c r="AR107" s="5">
        <v>2.6270688040697893E-2</v>
      </c>
      <c r="AS107" s="5"/>
      <c r="AT107" s="5"/>
      <c r="AU107" s="5"/>
      <c r="AV107" s="5"/>
      <c r="AW107" s="5"/>
      <c r="AX107" s="5"/>
      <c r="AY107" s="5"/>
      <c r="AZ107" s="5"/>
      <c r="BA107" s="5"/>
      <c r="BB107" s="5"/>
    </row>
    <row r="108" spans="1:54" x14ac:dyDescent="0.25">
      <c r="A108" s="5">
        <v>15970</v>
      </c>
      <c r="B108" s="5"/>
      <c r="C108" s="5">
        <v>6.719747427388599E-2</v>
      </c>
      <c r="D108" s="5">
        <v>-1.5894576086286128E-2</v>
      </c>
      <c r="E108" s="5">
        <v>-1.1245927287561764E-2</v>
      </c>
      <c r="F108" s="5">
        <v>-2.7544988904811784E-2</v>
      </c>
      <c r="G108" s="5">
        <v>-8.3916159258079874E-3</v>
      </c>
      <c r="H108" s="5">
        <v>-2.4541686325927885E-2</v>
      </c>
      <c r="I108" s="5">
        <v>-3.4876610394990057E-2</v>
      </c>
      <c r="J108" s="5">
        <v>-1.7269825403166631E-2</v>
      </c>
      <c r="K108" s="5">
        <v>-1.687646056732128E-3</v>
      </c>
      <c r="L108" s="5">
        <v>-1.1031347679830196E-2</v>
      </c>
      <c r="M108" s="5">
        <v>-1.7459033870068533E-2</v>
      </c>
      <c r="N108" s="5">
        <v>-3.0756701835617139E-2</v>
      </c>
      <c r="O108" s="5">
        <v>-2.7600515023540836E-3</v>
      </c>
      <c r="P108" s="5">
        <v>-1.5793870704892462E-2</v>
      </c>
      <c r="Q108" s="5">
        <v>-8.0638017429746217E-3</v>
      </c>
      <c r="R108" s="5">
        <v>-1.0295624445517517E-2</v>
      </c>
      <c r="S108" s="5">
        <v>-5.1569311913855797E-4</v>
      </c>
      <c r="T108" s="5">
        <v>-6.2331561232984653E-3</v>
      </c>
      <c r="U108" s="5">
        <v>-1.1303304276943887E-3</v>
      </c>
      <c r="V108" s="5">
        <v>-6.4434702278522767E-3</v>
      </c>
      <c r="W108" s="5">
        <v>9.3900001180935253E-3</v>
      </c>
      <c r="X108" s="5">
        <v>-2.077411798538974E-3</v>
      </c>
      <c r="Y108" s="5">
        <v>-1.7441370815565044E-2</v>
      </c>
      <c r="Z108" s="5">
        <v>-1.1308394807797603E-2</v>
      </c>
      <c r="AA108" s="5">
        <v>2.6004885112536891E-2</v>
      </c>
      <c r="AB108" s="5">
        <v>9.752620956253813E-2</v>
      </c>
      <c r="AC108" s="5">
        <v>8.8994107150445236E-3</v>
      </c>
      <c r="AD108" s="5">
        <v>3.1632575475891081E-4</v>
      </c>
      <c r="AE108" s="5">
        <v>3.2748986649820719E-2</v>
      </c>
      <c r="AF108" s="5">
        <v>8.1954486665441223E-2</v>
      </c>
      <c r="AG108" s="5">
        <v>1.326054768220796E-2</v>
      </c>
      <c r="AH108" s="5">
        <v>6.7130836084901158E-3</v>
      </c>
      <c r="AI108" s="5">
        <v>5.7844874029447579E-3</v>
      </c>
      <c r="AJ108" s="5">
        <v>2.2891372864719157E-2</v>
      </c>
      <c r="AK108" s="5">
        <v>7.0238137091598067E-3</v>
      </c>
      <c r="AL108" s="5">
        <v>4.0307241399985365E-2</v>
      </c>
      <c r="AM108" s="5">
        <v>1.1859967852231599E-2</v>
      </c>
      <c r="AN108" s="5">
        <v>4.6868006350663646E-3</v>
      </c>
      <c r="AO108" s="5">
        <v>1.0571560472144127E-2</v>
      </c>
      <c r="AP108" s="5">
        <v>9.788757121791971E-3</v>
      </c>
      <c r="AQ108" s="5">
        <v>7.8521823326027835E-4</v>
      </c>
      <c r="AR108" s="5">
        <v>2.6644928473960834E-2</v>
      </c>
      <c r="AS108" s="5"/>
      <c r="AT108" s="5"/>
      <c r="AU108" s="5"/>
      <c r="AV108" s="5"/>
      <c r="AW108" s="5"/>
      <c r="AX108" s="5"/>
      <c r="AY108" s="5"/>
      <c r="AZ108" s="5"/>
      <c r="BA108" s="5"/>
      <c r="BB108" s="5"/>
    </row>
    <row r="109" spans="1:54" x14ac:dyDescent="0.25">
      <c r="A109" s="5">
        <v>15960</v>
      </c>
      <c r="B109" s="5"/>
      <c r="C109" s="5">
        <v>6.9394371620462636E-2</v>
      </c>
      <c r="D109" s="5">
        <v>-1.5739913074445267E-2</v>
      </c>
      <c r="E109" s="5">
        <v>-1.1142740833363071E-2</v>
      </c>
      <c r="F109" s="5">
        <v>-2.7307595264399583E-2</v>
      </c>
      <c r="G109" s="5">
        <v>-8.3239847272093097E-3</v>
      </c>
      <c r="H109" s="5">
        <v>-2.4357663436956455E-2</v>
      </c>
      <c r="I109" s="5">
        <v>-3.4634727435890245E-2</v>
      </c>
      <c r="J109" s="5">
        <v>-1.7159809709905056E-2</v>
      </c>
      <c r="K109" s="5">
        <v>-1.6778519870500493E-3</v>
      </c>
      <c r="L109" s="5">
        <v>-1.0973605728251467E-2</v>
      </c>
      <c r="M109" s="5">
        <v>-1.7377617707851685E-2</v>
      </c>
      <c r="N109" s="5">
        <v>-3.0630902984014708E-2</v>
      </c>
      <c r="O109" s="5">
        <v>-2.7503501508425892E-3</v>
      </c>
      <c r="P109" s="5">
        <v>-1.5747474302192772E-2</v>
      </c>
      <c r="Q109" s="5">
        <v>-8.0447854761355689E-3</v>
      </c>
      <c r="R109" s="5">
        <v>-1.0277332020114651E-2</v>
      </c>
      <c r="S109" s="5">
        <v>-5.1507785403715129E-4</v>
      </c>
      <c r="T109" s="5">
        <v>-6.229370678986215E-3</v>
      </c>
      <c r="U109" s="5">
        <v>-1.1303085265059803E-3</v>
      </c>
      <c r="V109" s="5">
        <v>-6.4471476870315656E-3</v>
      </c>
      <c r="W109" s="5">
        <v>9.4009208218551084E-3</v>
      </c>
      <c r="X109" s="5">
        <v>-2.0810628544034224E-3</v>
      </c>
      <c r="Y109" s="5">
        <v>-1.7482431387984838E-2</v>
      </c>
      <c r="Z109" s="5">
        <v>-1.1341790075324449E-2</v>
      </c>
      <c r="AA109" s="5">
        <v>2.6097314780972741E-2</v>
      </c>
      <c r="AB109" s="5">
        <v>9.7931700221133691E-2</v>
      </c>
      <c r="AC109" s="5">
        <v>8.9418028760560771E-3</v>
      </c>
      <c r="AD109" s="5">
        <v>3.1802489580957282E-4</v>
      </c>
      <c r="AE109" s="5">
        <v>3.2944884938863064E-2</v>
      </c>
      <c r="AF109" s="5">
        <v>8.2494932122418749E-2</v>
      </c>
      <c r="AG109" s="5">
        <v>1.3356148889010757E-2</v>
      </c>
      <c r="AH109" s="5">
        <v>6.7656255202520011E-3</v>
      </c>
      <c r="AI109" s="5">
        <v>5.8333461530375641E-3</v>
      </c>
      <c r="AJ109" s="5">
        <v>2.3098966165186779E-2</v>
      </c>
      <c r="AK109" s="5">
        <v>7.0918965718342799E-3</v>
      </c>
      <c r="AL109" s="5">
        <v>4.0723215962829504E-2</v>
      </c>
      <c r="AM109" s="5">
        <v>1.1989828403881849E-2</v>
      </c>
      <c r="AN109" s="5">
        <v>4.7410800567860983E-3</v>
      </c>
      <c r="AO109" s="5">
        <v>1.0700699150783203E-2</v>
      </c>
      <c r="AP109" s="5">
        <v>9.9145670825971383E-3</v>
      </c>
      <c r="AQ109" s="5">
        <v>7.9581227055346181E-4</v>
      </c>
      <c r="AR109" s="5">
        <v>2.7021520259959762E-2</v>
      </c>
      <c r="AS109" s="5"/>
      <c r="AT109" s="5"/>
      <c r="AU109" s="5"/>
      <c r="AV109" s="5"/>
      <c r="AW109" s="5"/>
      <c r="AX109" s="5"/>
      <c r="AY109" s="5"/>
      <c r="AZ109" s="5"/>
      <c r="BA109" s="5"/>
      <c r="BB109" s="5"/>
    </row>
    <row r="110" spans="1:54" x14ac:dyDescent="0.25">
      <c r="A110" s="5">
        <v>15950</v>
      </c>
      <c r="B110" s="5"/>
      <c r="C110" s="5">
        <v>7.1591875214485123E-2</v>
      </c>
      <c r="D110" s="5">
        <v>-1.5584800391095058E-2</v>
      </c>
      <c r="E110" s="5">
        <v>-1.1039120525188451E-2</v>
      </c>
      <c r="F110" s="5">
        <v>-2.7068871674819223E-2</v>
      </c>
      <c r="G110" s="5">
        <v>-8.2558718779567573E-3</v>
      </c>
      <c r="H110" s="5">
        <v>-2.4172022909458218E-2</v>
      </c>
      <c r="I110" s="5">
        <v>-3.4390269603298086E-2</v>
      </c>
      <c r="J110" s="5">
        <v>-1.7048392870532912E-2</v>
      </c>
      <c r="K110" s="5">
        <v>-1.6679097068720741E-3</v>
      </c>
      <c r="L110" s="5">
        <v>-1.0914828087230207E-2</v>
      </c>
      <c r="M110" s="5">
        <v>-1.729446749053927E-2</v>
      </c>
      <c r="N110" s="5">
        <v>-3.0501901746299076E-2</v>
      </c>
      <c r="O110" s="5">
        <v>-2.7403499553672666E-3</v>
      </c>
      <c r="P110" s="5">
        <v>-1.5699312479788653E-2</v>
      </c>
      <c r="Q110" s="5">
        <v>-8.0248448975999073E-3</v>
      </c>
      <c r="R110" s="5">
        <v>-1.0257837008395521E-2</v>
      </c>
      <c r="S110" s="5">
        <v>-5.1440157535189118E-4</v>
      </c>
      <c r="T110" s="5">
        <v>-6.2248426047701796E-3</v>
      </c>
      <c r="U110" s="5">
        <v>-1.1301517967622775E-3</v>
      </c>
      <c r="V110" s="5">
        <v>-6.4500601273956128E-3</v>
      </c>
      <c r="W110" s="5">
        <v>9.4107384808129312E-3</v>
      </c>
      <c r="X110" s="5">
        <v>-2.0844739655126411E-3</v>
      </c>
      <c r="Y110" s="5">
        <v>-1.7521524317581662E-2</v>
      </c>
      <c r="Z110" s="5">
        <v>-1.1373948194746951E-2</v>
      </c>
      <c r="AA110" s="5">
        <v>2.6187007379364181E-2</v>
      </c>
      <c r="AB110" s="5">
        <v>9.8327403118543974E-2</v>
      </c>
      <c r="AC110" s="5">
        <v>8.983352111513172E-3</v>
      </c>
      <c r="AD110" s="5">
        <v>3.196961009417535E-4</v>
      </c>
      <c r="AE110" s="5">
        <v>3.3138125909053386E-2</v>
      </c>
      <c r="AF110" s="5">
        <v>8.3029379077966606E-2</v>
      </c>
      <c r="AG110" s="5">
        <v>1.3450895345309397E-2</v>
      </c>
      <c r="AH110" s="5">
        <v>6.8177986934780301E-3</v>
      </c>
      <c r="AI110" s="5">
        <v>5.8819469462913377E-3</v>
      </c>
      <c r="AJ110" s="5">
        <v>2.330579380055851E-2</v>
      </c>
      <c r="AK110" s="5">
        <v>7.1598285730125402E-3</v>
      </c>
      <c r="AL110" s="5">
        <v>4.1138840753993253E-2</v>
      </c>
      <c r="AM110" s="5">
        <v>1.2119747835137208E-2</v>
      </c>
      <c r="AN110" s="5">
        <v>4.7954506728370141E-3</v>
      </c>
      <c r="AO110" s="5">
        <v>1.0830205841516571E-2</v>
      </c>
      <c r="AP110" s="5">
        <v>1.0040876622004816E-2</v>
      </c>
      <c r="AQ110" s="5">
        <v>8.0645981344374795E-4</v>
      </c>
      <c r="AR110" s="5">
        <v>2.7400407159753754E-2</v>
      </c>
      <c r="AS110" s="5"/>
      <c r="AT110" s="5"/>
      <c r="AU110" s="5"/>
      <c r="AV110" s="5"/>
      <c r="AW110" s="5"/>
      <c r="AX110" s="5"/>
      <c r="AY110" s="5"/>
      <c r="AZ110" s="5"/>
      <c r="BA110" s="5"/>
      <c r="BB110" s="5"/>
    </row>
    <row r="111" spans="1:54" x14ac:dyDescent="0.25">
      <c r="A111" s="5">
        <v>15940</v>
      </c>
      <c r="B111" s="5"/>
      <c r="C111" s="5">
        <v>7.3789364231148138E-2</v>
      </c>
      <c r="D111" s="5">
        <v>-1.5429277597474821E-2</v>
      </c>
      <c r="E111" s="5">
        <v>-1.0935093659325164E-2</v>
      </c>
      <c r="F111" s="5">
        <v>-2.6828882835513396E-2</v>
      </c>
      <c r="G111" s="5">
        <v>-8.1872962994221626E-3</v>
      </c>
      <c r="H111" s="5">
        <v>-2.398481740736743E-2</v>
      </c>
      <c r="I111" s="5">
        <v>-3.414330745546957E-2</v>
      </c>
      <c r="J111" s="5">
        <v>-1.6935607478088439E-2</v>
      </c>
      <c r="K111" s="5">
        <v>-1.6578221517750916E-3</v>
      </c>
      <c r="L111" s="5">
        <v>-1.0855032192492871E-2</v>
      </c>
      <c r="M111" s="5">
        <v>-1.7209607863535696E-2</v>
      </c>
      <c r="N111" s="5">
        <v>-3.0369736064708219E-2</v>
      </c>
      <c r="O111" s="5">
        <v>-2.7300538074687113E-3</v>
      </c>
      <c r="P111" s="5">
        <v>-1.5649398737097139E-2</v>
      </c>
      <c r="Q111" s="5">
        <v>-8.0039852969854171E-3</v>
      </c>
      <c r="R111" s="5">
        <v>-1.0237144069051917E-2</v>
      </c>
      <c r="S111" s="5">
        <v>-5.1366440964962558E-4</v>
      </c>
      <c r="T111" s="5">
        <v>-6.2195721247400287E-3</v>
      </c>
      <c r="U111" s="5">
        <v>-1.1298600409342426E-3</v>
      </c>
      <c r="V111" s="5">
        <v>-6.4522050652163678E-3</v>
      </c>
      <c r="W111" s="5">
        <v>9.4194475085214828E-3</v>
      </c>
      <c r="X111" s="5">
        <v>-2.0876434660041417E-3</v>
      </c>
      <c r="Y111" s="5">
        <v>-1.7558632075168522E-2</v>
      </c>
      <c r="Z111" s="5">
        <v>-1.1404855561733426E-2</v>
      </c>
      <c r="AA111" s="5">
        <v>2.6273926643486094E-2</v>
      </c>
      <c r="AB111" s="5">
        <v>9.8713164348339641E-2</v>
      </c>
      <c r="AC111" s="5">
        <v>9.0240428263577924E-3</v>
      </c>
      <c r="AD111" s="5">
        <v>3.2133876411896461E-4</v>
      </c>
      <c r="AE111" s="5">
        <v>3.3328641865138807E-2</v>
      </c>
      <c r="AF111" s="5">
        <v>8.355764685938008E-2</v>
      </c>
      <c r="AG111" s="5">
        <v>1.3544756198127585E-2</v>
      </c>
      <c r="AH111" s="5">
        <v>6.8695868027282099E-3</v>
      </c>
      <c r="AI111" s="5">
        <v>5.93027521414447E-3</v>
      </c>
      <c r="AJ111" s="5">
        <v>2.3511796595780239E-2</v>
      </c>
      <c r="AK111" s="5">
        <v>7.2275912426500886E-3</v>
      </c>
      <c r="AL111" s="5">
        <v>4.1554008934677318E-2</v>
      </c>
      <c r="AM111" s="5">
        <v>1.2249694762088065E-2</v>
      </c>
      <c r="AN111" s="5">
        <v>4.849900229066716E-3</v>
      </c>
      <c r="AO111" s="5">
        <v>1.0960053544832097E-2</v>
      </c>
      <c r="AP111" s="5">
        <v>1.0167661635996699E-2</v>
      </c>
      <c r="AQ111" s="5">
        <v>8.1715902608387998E-4</v>
      </c>
      <c r="AR111" s="5">
        <v>2.7781531120000445E-2</v>
      </c>
      <c r="AS111" s="5"/>
      <c r="AT111" s="5"/>
      <c r="AU111" s="5"/>
      <c r="AV111" s="5"/>
      <c r="AW111" s="5"/>
      <c r="AX111" s="5"/>
      <c r="AY111" s="5"/>
      <c r="AZ111" s="5"/>
      <c r="BA111" s="5"/>
      <c r="BB111" s="5"/>
    </row>
    <row r="112" spans="1:54" x14ac:dyDescent="0.25">
      <c r="A112" s="5">
        <v>15930</v>
      </c>
      <c r="B112" s="5"/>
      <c r="C112" s="5">
        <v>7.5986214434275154E-2</v>
      </c>
      <c r="D112" s="5">
        <v>-1.5273384115814619E-2</v>
      </c>
      <c r="E112" s="5">
        <v>-1.0830687494698805E-2</v>
      </c>
      <c r="F112" s="5">
        <v>-2.6587693499668837E-2</v>
      </c>
      <c r="G112" s="5">
        <v>-8.1182769720366185E-3</v>
      </c>
      <c r="H112" s="5">
        <v>-2.3796099886740522E-2</v>
      </c>
      <c r="I112" s="5">
        <v>-3.3893912126596995E-2</v>
      </c>
      <c r="J112" s="5">
        <v>-1.6821486485473599E-2</v>
      </c>
      <c r="K112" s="5">
        <v>-1.6475922992671217E-3</v>
      </c>
      <c r="L112" s="5">
        <v>-1.0794235794273974E-2</v>
      </c>
      <c r="M112" s="5">
        <v>-1.7123064027534947E-2</v>
      </c>
      <c r="N112" s="5">
        <v>-3.023444494894801E-2</v>
      </c>
      <c r="O112" s="5">
        <v>-2.7194647013432318E-3</v>
      </c>
      <c r="P112" s="5">
        <v>-1.5597747193374567E-2</v>
      </c>
      <c r="Q112" s="5">
        <v>-7.9822122932854938E-3</v>
      </c>
      <c r="R112" s="5">
        <v>-1.0215258292992061E-2</v>
      </c>
      <c r="S112" s="5">
        <v>-5.1286650548456627E-4</v>
      </c>
      <c r="T112" s="5">
        <v>-6.2135597297916503E-3</v>
      </c>
      <c r="U112" s="5">
        <v>-1.1294331095060227E-3</v>
      </c>
      <c r="V112" s="5">
        <v>-6.4535802851406381E-3</v>
      </c>
      <c r="W112" s="5">
        <v>9.4270426971750677E-3</v>
      </c>
      <c r="X112" s="5">
        <v>-2.0905697699916989E-3</v>
      </c>
      <c r="Y112" s="5">
        <v>-1.7593737762559739E-2</v>
      </c>
      <c r="Z112" s="5">
        <v>-1.1434498949347159E-2</v>
      </c>
      <c r="AA112" s="5">
        <v>2.6358037091682846E-2</v>
      </c>
      <c r="AB112" s="5">
        <v>9.9088832574283831E-2</v>
      </c>
      <c r="AC112" s="5">
        <v>9.0638596228636778E-3</v>
      </c>
      <c r="AD112" s="5">
        <v>3.2295228486399301E-4</v>
      </c>
      <c r="AE112" s="5">
        <v>3.3516365523941917E-2</v>
      </c>
      <c r="AF112" s="5">
        <v>8.4079555386371324E-2</v>
      </c>
      <c r="AG112" s="5">
        <v>1.3637700614990811E-2</v>
      </c>
      <c r="AH112" s="5">
        <v>6.9209734928490016E-3</v>
      </c>
      <c r="AI112" s="5">
        <v>5.9783163264578217E-3</v>
      </c>
      <c r="AJ112" s="5">
        <v>2.3716914985190175E-2</v>
      </c>
      <c r="AK112" s="5">
        <v>7.2951659447394995E-3</v>
      </c>
      <c r="AL112" s="5">
        <v>4.1968612445448111E-2</v>
      </c>
      <c r="AM112" s="5">
        <v>1.2379637362420013E-2</v>
      </c>
      <c r="AN112" s="5">
        <v>4.9044162669481103E-3</v>
      </c>
      <c r="AO112" s="5">
        <v>1.1090214731220502E-2</v>
      </c>
      <c r="AP112" s="5">
        <v>1.029489746778622E-2</v>
      </c>
      <c r="AQ112" s="5">
        <v>8.2790802352826682E-4</v>
      </c>
      <c r="AR112" s="5">
        <v>2.8164832269659979E-2</v>
      </c>
      <c r="AS112" s="5"/>
      <c r="AT112" s="5"/>
      <c r="AU112" s="5"/>
      <c r="AV112" s="5"/>
      <c r="AW112" s="5"/>
      <c r="AX112" s="5"/>
      <c r="AY112" s="5"/>
      <c r="AZ112" s="5"/>
      <c r="BA112" s="5"/>
      <c r="BB112" s="5"/>
    </row>
    <row r="113" spans="1:54" x14ac:dyDescent="0.25">
      <c r="A113" s="5">
        <v>15920</v>
      </c>
      <c r="B113" s="5"/>
      <c r="C113" s="5">
        <v>7.8181798453610785E-2</v>
      </c>
      <c r="D113" s="5">
        <v>-1.5117159211840476E-2</v>
      </c>
      <c r="E113" s="5">
        <v>-1.0725929240365483E-2</v>
      </c>
      <c r="F113" s="5">
        <v>-2.6345368443668422E-2</v>
      </c>
      <c r="G113" s="5">
        <v>-8.048832926131233E-3</v>
      </c>
      <c r="H113" s="5">
        <v>-2.3605923569739624E-2</v>
      </c>
      <c r="I113" s="5">
        <v>-3.3642155291392528E-2</v>
      </c>
      <c r="J113" s="5">
        <v>-1.6706063188903501E-2</v>
      </c>
      <c r="K113" s="5">
        <v>-1.6372231672861913E-3</v>
      </c>
      <c r="L113" s="5">
        <v>-1.073245694838326E-2</v>
      </c>
      <c r="M113" s="5">
        <v>-1.7034861725947228E-2</v>
      </c>
      <c r="N113" s="5">
        <v>-3.0096068457069775E-2</v>
      </c>
      <c r="O113" s="5">
        <v>-2.708585732419823E-3</v>
      </c>
      <c r="P113" s="5">
        <v>-1.5544372581353327E-2</v>
      </c>
      <c r="Q113" s="5">
        <v>-7.9595318325715019E-3</v>
      </c>
      <c r="R113" s="5">
        <v>-1.0192185201662256E-2</v>
      </c>
      <c r="S113" s="5">
        <v>-5.1200803337843478E-4</v>
      </c>
      <c r="T113" s="5">
        <v>-6.2068061781707729E-3</v>
      </c>
      <c r="U113" s="5">
        <v>-1.1288709012153369E-3</v>
      </c>
      <c r="V113" s="5">
        <v>-6.4541838423576815E-3</v>
      </c>
      <c r="W113" s="5">
        <v>9.4335192218981782E-3</v>
      </c>
      <c r="X113" s="5">
        <v>-2.0932513727550473E-3</v>
      </c>
      <c r="Y113" s="5">
        <v>-1.7626825124469725E-2</v>
      </c>
      <c r="Z113" s="5">
        <v>-1.1462865516912179E-2</v>
      </c>
      <c r="AA113" s="5">
        <v>2.6439304047662354E-2</v>
      </c>
      <c r="AB113" s="5">
        <v>9.9454259123796421E-2</v>
      </c>
      <c r="AC113" s="5">
        <v>9.1027873097851725E-3</v>
      </c>
      <c r="AD113" s="5">
        <v>3.245360686018667E-4</v>
      </c>
      <c r="AE113" s="5">
        <v>3.3701230051220818E-2</v>
      </c>
      <c r="AF113" s="5">
        <v>8.4594925265382898E-2</v>
      </c>
      <c r="AG113" s="5">
        <v>1.3729697799293169E-2</v>
      </c>
      <c r="AH113" s="5">
        <v>6.9719423866839462E-3</v>
      </c>
      <c r="AI113" s="5">
        <v>6.0260555979884797E-3</v>
      </c>
      <c r="AJ113" s="5">
        <v>2.3921089037005711E-2</v>
      </c>
      <c r="AK113" s="5">
        <v>7.3625338843311527E-3</v>
      </c>
      <c r="AL113" s="5">
        <v>4.2382542042849983E-2</v>
      </c>
      <c r="AM113" s="5">
        <v>1.2509543384850674E-2</v>
      </c>
      <c r="AN113" s="5">
        <v>4.9589861266797885E-3</v>
      </c>
      <c r="AO113" s="5">
        <v>1.1220661346525069E-2</v>
      </c>
      <c r="AP113" s="5">
        <v>1.042255891104474E-2</v>
      </c>
      <c r="AQ113" s="5">
        <v>8.3870487183730256E-4</v>
      </c>
      <c r="AR113" s="5">
        <v>2.8550248917777687E-2</v>
      </c>
      <c r="AS113" s="5"/>
      <c r="AT113" s="5"/>
      <c r="AU113" s="5"/>
      <c r="AV113" s="5"/>
      <c r="AW113" s="5"/>
      <c r="AX113" s="5"/>
      <c r="AY113" s="5"/>
      <c r="AZ113" s="5"/>
      <c r="BA113" s="5"/>
      <c r="BB113" s="5"/>
    </row>
    <row r="114" spans="1:54" x14ac:dyDescent="0.25">
      <c r="A114" s="5">
        <v>15910</v>
      </c>
      <c r="B114" s="5"/>
      <c r="C114" s="5">
        <v>8.0375486065763377E-2</v>
      </c>
      <c r="D114" s="5">
        <v>-1.4960641977464953E-2</v>
      </c>
      <c r="E114" s="5">
        <v>-1.062084604309343E-2</v>
      </c>
      <c r="F114" s="5">
        <v>-2.6101972436660216E-2</v>
      </c>
      <c r="G114" s="5">
        <v>-7.9789832327825435E-3</v>
      </c>
      <c r="H114" s="5">
        <v>-2.3414341918541394E-2</v>
      </c>
      <c r="I114" s="5">
        <v>-3.3388109129444121E-2</v>
      </c>
      <c r="J114" s="5">
        <v>-1.6589371211186366E-2</v>
      </c>
      <c r="K114" s="5">
        <v>-1.6267178126774342E-3</v>
      </c>
      <c r="L114" s="5">
        <v>-1.0669714007099627E-2</v>
      </c>
      <c r="M114" s="5">
        <v>-1.6945027232006991E-2</v>
      </c>
      <c r="N114" s="5">
        <v>-2.9954647675719308E-2</v>
      </c>
      <c r="O114" s="5">
        <v>-2.6974200958756497E-3</v>
      </c>
      <c r="P114" s="5">
        <v>-1.548929024050355E-2</v>
      </c>
      <c r="Q114" s="5">
        <v>-7.9359501854950245E-3</v>
      </c>
      <c r="R114" s="5">
        <v>-1.0167930745106437E-2</v>
      </c>
      <c r="S114" s="5">
        <v>-5.1108918578737523E-4</v>
      </c>
      <c r="T114" s="5">
        <v>-6.1993124958580215E-3</v>
      </c>
      <c r="U114" s="5">
        <v>-1.1281733632658841E-3</v>
      </c>
      <c r="V114" s="5">
        <v>-6.4540140646145022E-3</v>
      </c>
      <c r="W114" s="5">
        <v>9.4388726448285491E-3</v>
      </c>
      <c r="X114" s="5">
        <v>-2.0956868518878314E-3</v>
      </c>
      <c r="Y114" s="5">
        <v>-1.7657878560102747E-2</v>
      </c>
      <c r="Z114" s="5">
        <v>-1.1489942818709836E-2</v>
      </c>
      <c r="AA114" s="5">
        <v>2.6517693662982195E-2</v>
      </c>
      <c r="AB114" s="5">
        <v>9.9809298080598824E-2</v>
      </c>
      <c r="AC114" s="5">
        <v>9.1408109114644136E-3</v>
      </c>
      <c r="AD114" s="5">
        <v>3.2608952700257201E-4</v>
      </c>
      <c r="AE114" s="5">
        <v>3.3883169098639546E-2</v>
      </c>
      <c r="AF114" s="5">
        <v>8.510357788452233E-2</v>
      </c>
      <c r="AG114" s="5">
        <v>1.3820717005821475E-2</v>
      </c>
      <c r="AH114" s="5">
        <v>7.0224770928925626E-3</v>
      </c>
      <c r="AI114" s="5">
        <v>6.0734782949809695E-3</v>
      </c>
      <c r="AJ114" s="5">
        <v>2.4124258478367605E-2</v>
      </c>
      <c r="AK114" s="5">
        <v>7.4296761147522126E-3</v>
      </c>
      <c r="AL114" s="5">
        <v>4.2795687337295357E-2</v>
      </c>
      <c r="AM114" s="5">
        <v>1.2639380158979341E-2</v>
      </c>
      <c r="AN114" s="5">
        <v>5.0135969504619977E-3</v>
      </c>
      <c r="AO114" s="5">
        <v>1.1351364817708275E-2</v>
      </c>
      <c r="AP114" s="5">
        <v>1.0550620213528083E-2</v>
      </c>
      <c r="AQ114" s="5">
        <v>8.4954758821430049E-4</v>
      </c>
      <c r="AR114" s="5">
        <v>2.8937717552369409E-2</v>
      </c>
      <c r="AS114" s="5"/>
      <c r="AT114" s="5"/>
      <c r="AU114" s="5"/>
      <c r="AV114" s="5"/>
      <c r="AW114" s="5"/>
      <c r="AX114" s="5"/>
      <c r="AY114" s="5"/>
      <c r="AZ114" s="5"/>
      <c r="BA114" s="5"/>
      <c r="BB114" s="5"/>
    </row>
    <row r="115" spans="1:54" x14ac:dyDescent="0.25">
      <c r="A115" s="5">
        <v>15900</v>
      </c>
      <c r="B115" s="5"/>
      <c r="C115" s="5">
        <v>8.2566644478638096E-2</v>
      </c>
      <c r="D115" s="5">
        <v>-1.4803871313674971E-2</v>
      </c>
      <c r="E115" s="5">
        <v>-1.0515464975042502E-2</v>
      </c>
      <c r="F115" s="5">
        <v>-2.5857570210264257E-2</v>
      </c>
      <c r="G115" s="5">
        <v>-7.9087469946691157E-3</v>
      </c>
      <c r="H115" s="5">
        <v>-2.3221408609189514E-2</v>
      </c>
      <c r="I115" s="5">
        <v>-3.3131846289369833E-2</v>
      </c>
      <c r="J115" s="5">
        <v>-1.6471444484846172E-2</v>
      </c>
      <c r="K115" s="5">
        <v>-1.6160793296495495E-3</v>
      </c>
      <c r="L115" s="5">
        <v>-1.0606025609898104E-2</v>
      </c>
      <c r="M115" s="5">
        <v>-1.6853587335571896E-2</v>
      </c>
      <c r="N115" s="5">
        <v>-2.9810224699770727E-2</v>
      </c>
      <c r="O115" s="5">
        <v>-2.6859710850909791E-3</v>
      </c>
      <c r="P115" s="5">
        <v>-1.543251610992363E-2</v>
      </c>
      <c r="Q115" s="5">
        <v>-7.9114739445912442E-3</v>
      </c>
      <c r="R115" s="5">
        <v>-1.0142501299764165E-2</v>
      </c>
      <c r="S115" s="5">
        <v>-5.1011017705559971E-4</v>
      </c>
      <c r="T115" s="5">
        <v>-6.1910799767945016E-3</v>
      </c>
      <c r="U115" s="5">
        <v>-1.1273404915114666E-3</v>
      </c>
      <c r="V115" s="5">
        <v>-6.4530695540765213E-3</v>
      </c>
      <c r="W115" s="5">
        <v>9.4430989189885958E-3</v>
      </c>
      <c r="X115" s="5">
        <v>-2.0978748684026662E-3</v>
      </c>
      <c r="Y115" s="5">
        <v>-1.7686883134422935E-2</v>
      </c>
      <c r="Z115" s="5">
        <v>-1.1515718812498639E-2</v>
      </c>
      <c r="AA115" s="5">
        <v>2.6593172939208876E-2</v>
      </c>
      <c r="AB115" s="5">
        <v>0.10015380637646325</v>
      </c>
      <c r="AC115" s="5">
        <v>9.1779156768894803E-3</v>
      </c>
      <c r="AD115" s="5">
        <v>3.2761207832328245E-4</v>
      </c>
      <c r="AE115" s="5">
        <v>3.4062116840821513E-2</v>
      </c>
      <c r="AF115" s="5">
        <v>8.5605335509055344E-2</v>
      </c>
      <c r="AG115" s="5">
        <v>1.3910727556427454E-2</v>
      </c>
      <c r="AH115" s="5">
        <v>7.0725612138734292E-3</v>
      </c>
      <c r="AI115" s="5">
        <v>6.120569641873152E-3</v>
      </c>
      <c r="AJ115" s="5">
        <v>2.4326362720933185E-2</v>
      </c>
      <c r="AK115" s="5">
        <v>7.4965735450211058E-3</v>
      </c>
      <c r="AL115" s="5">
        <v>4.3207936832224673E-2</v>
      </c>
      <c r="AM115" s="5">
        <v>1.2769114605548405E-2</v>
      </c>
      <c r="AN115" s="5">
        <v>5.0682356859483597E-3</v>
      </c>
      <c r="AO115" s="5">
        <v>1.1482296059039195E-2</v>
      </c>
      <c r="AP115" s="5">
        <v>1.0679055081107326E-2</v>
      </c>
      <c r="AQ115" s="5">
        <v>8.6043414117555875E-4</v>
      </c>
      <c r="AR115" s="5">
        <v>2.9327172840432979E-2</v>
      </c>
      <c r="AS115" s="5"/>
      <c r="AT115" s="5"/>
      <c r="AU115" s="5"/>
      <c r="AV115" s="5"/>
      <c r="AW115" s="5"/>
      <c r="AX115" s="5"/>
      <c r="AY115" s="5"/>
      <c r="AZ115" s="5"/>
      <c r="BA115" s="5"/>
      <c r="BB115" s="5"/>
    </row>
    <row r="116" spans="1:54" x14ac:dyDescent="0.25">
      <c r="A116" s="5">
        <v>15890</v>
      </c>
      <c r="B116" s="5"/>
      <c r="C116" s="5">
        <v>8.4754638619196895E-2</v>
      </c>
      <c r="D116" s="5">
        <v>-1.4646885913627209E-2</v>
      </c>
      <c r="E116" s="5">
        <v>-1.0409813021549884E-2</v>
      </c>
      <c r="F116" s="5">
        <v>-2.5612226428437839E-2</v>
      </c>
      <c r="G116" s="5">
        <v>-7.8381433369454859E-3</v>
      </c>
      <c r="H116" s="5">
        <v>-2.3027177505409741E-2</v>
      </c>
      <c r="I116" s="5">
        <v>-3.2873439852796435E-2</v>
      </c>
      <c r="J116" s="5">
        <v>-1.6352317235100149E-2</v>
      </c>
      <c r="K116" s="5">
        <v>-1.6053108482117335E-3</v>
      </c>
      <c r="L116" s="5">
        <v>-1.0541410674016873E-2</v>
      </c>
      <c r="M116" s="5">
        <v>-1.6760569329621486E-2</v>
      </c>
      <c r="N116" s="5">
        <v>-2.9662842611359125E-2</v>
      </c>
      <c r="O116" s="5">
        <v>-2.6742420900445797E-3</v>
      </c>
      <c r="P116" s="5">
        <v>-1.5374066720863968E-2</v>
      </c>
      <c r="Q116" s="5">
        <v>-7.8861100213848435E-3</v>
      </c>
      <c r="R116" s="5">
        <v>-1.0115903666007686E-2</v>
      </c>
      <c r="S116" s="5">
        <v>-5.0907124335575237E-4</v>
      </c>
      <c r="T116" s="5">
        <v>-6.1821101829468861E-3</v>
      </c>
      <c r="U116" s="5">
        <v>-1.1263723306115551E-3</v>
      </c>
      <c r="V116" s="5">
        <v>-6.4513491890313595E-3</v>
      </c>
      <c r="W116" s="5">
        <v>9.4461943919410853E-3</v>
      </c>
      <c r="X116" s="5">
        <v>-2.099814167792213E-3</v>
      </c>
      <c r="Y116" s="5">
        <v>-1.7713824589093805E-2</v>
      </c>
      <c r="Z116" s="5">
        <v>-1.1540181867849558E-2</v>
      </c>
      <c r="AA116" s="5">
        <v>2.6665709749731016E-2</v>
      </c>
      <c r="AB116" s="5">
        <v>0.10048764388199108</v>
      </c>
      <c r="AC116" s="5">
        <v>9.2140870886965008E-3</v>
      </c>
      <c r="AD116" s="5">
        <v>3.2910314774982602E-4</v>
      </c>
      <c r="AE116" s="5">
        <v>3.4238008012460526E-2</v>
      </c>
      <c r="AF116" s="5">
        <v>8.6100021377393615E-2</v>
      </c>
      <c r="AG116" s="5">
        <v>1.3999698855837864E-2</v>
      </c>
      <c r="AH116" s="5">
        <v>7.1221783537868105E-3</v>
      </c>
      <c r="AI116" s="5">
        <v>6.1673148281129291E-3</v>
      </c>
      <c r="AJ116" s="5">
        <v>2.452734088700536E-2</v>
      </c>
      <c r="AK116" s="5">
        <v>7.5632069474553601E-3</v>
      </c>
      <c r="AL116" s="5">
        <v>4.3619177964526662E-2</v>
      </c>
      <c r="AM116" s="5">
        <v>1.2898713247116375E-2</v>
      </c>
      <c r="AN116" s="5">
        <v>5.1228890898740017E-3</v>
      </c>
      <c r="AO116" s="5">
        <v>1.1613425478703955E-2</v>
      </c>
      <c r="AP116" s="5">
        <v>1.0807836682209103E-2</v>
      </c>
      <c r="AQ116" s="5">
        <v>8.7136245075405288E-4</v>
      </c>
      <c r="AR116" s="5">
        <v>2.9718547629105797E-2</v>
      </c>
      <c r="AS116" s="5"/>
      <c r="AT116" s="5"/>
      <c r="AU116" s="5"/>
      <c r="AV116" s="5"/>
      <c r="AW116" s="5"/>
      <c r="AX116" s="5"/>
      <c r="AY116" s="5"/>
      <c r="AZ116" s="5"/>
      <c r="BA116" s="5"/>
      <c r="BB116" s="5"/>
    </row>
    <row r="117" spans="1:54" x14ac:dyDescent="0.25">
      <c r="A117" s="5">
        <v>15880</v>
      </c>
      <c r="B117" s="5"/>
      <c r="C117" s="5">
        <v>8.6938831424376459E-2</v>
      </c>
      <c r="D117" s="5">
        <v>-1.4489724245962565E-2</v>
      </c>
      <c r="E117" s="5">
        <v>-1.0303917069030093E-2</v>
      </c>
      <c r="F117" s="5">
        <v>-2.536600565752007E-2</v>
      </c>
      <c r="G117" s="5">
        <v>-7.767191398140123E-3</v>
      </c>
      <c r="H117" s="5">
        <v>-2.283170263240596E-2</v>
      </c>
      <c r="I117" s="5">
        <v>-3.2612963298187816E-2</v>
      </c>
      <c r="J117" s="5">
        <v>-1.6232023962703263E-2</v>
      </c>
      <c r="K117" s="5">
        <v>-1.5944155325921816E-3</v>
      </c>
      <c r="L117" s="5">
        <v>-1.0475888384870864E-2</v>
      </c>
      <c r="M117" s="5">
        <v>-1.6666000996465521E-2</v>
      </c>
      <c r="N117" s="5">
        <v>-2.9512545458326413E-2</v>
      </c>
      <c r="O117" s="5">
        <v>-2.6622365956506374E-3</v>
      </c>
      <c r="P117" s="5">
        <v>-1.5313959188888355E-2</v>
      </c>
      <c r="Q117" s="5">
        <v>-7.8598656432999833E-3</v>
      </c>
      <c r="R117" s="5">
        <v>-1.0088145065419055E-2</v>
      </c>
      <c r="S117" s="5">
        <v>-5.0797264261597886E-4</v>
      </c>
      <c r="T117" s="5">
        <v>-6.1724049442113673E-3</v>
      </c>
      <c r="U117" s="5">
        <v>-1.1252689741580336E-3</v>
      </c>
      <c r="V117" s="5">
        <v>-6.4488521254336059E-3</v>
      </c>
      <c r="W117" s="5">
        <v>9.4481558092249975E-3</v>
      </c>
      <c r="X117" s="5">
        <v>-2.1015035810451935E-3</v>
      </c>
      <c r="Y117" s="5">
        <v>-1.773868935307692E-2</v>
      </c>
      <c r="Z117" s="5">
        <v>-1.1563320774289263E-2</v>
      </c>
      <c r="AA117" s="5">
        <v>2.6735272861207394E-2</v>
      </c>
      <c r="AB117" s="5">
        <v>0.10081067349634425</v>
      </c>
      <c r="AC117" s="5">
        <v>9.2493108721085817E-3</v>
      </c>
      <c r="AD117" s="5">
        <v>3.3056216773714672E-4</v>
      </c>
      <c r="AE117" s="5">
        <v>3.4410777945461955E-2</v>
      </c>
      <c r="AF117" s="5">
        <v>8.6587459797511687E-2</v>
      </c>
      <c r="AG117" s="5">
        <v>1.4087600407592738E-2</v>
      </c>
      <c r="AH117" s="5">
        <v>7.1713121266719759E-3</v>
      </c>
      <c r="AI117" s="5">
        <v>6.2136990150826136E-3</v>
      </c>
      <c r="AJ117" s="5">
        <v>2.4727131836186668E-2</v>
      </c>
      <c r="AK117" s="5">
        <v>7.6295569654696235E-3</v>
      </c>
      <c r="AL117" s="5">
        <v>4.4029297146208055E-2</v>
      </c>
      <c r="AM117" s="5">
        <v>1.3028142219140712E-2</v>
      </c>
      <c r="AN117" s="5">
        <v>5.1775437318601885E-3</v>
      </c>
      <c r="AO117" s="5">
        <v>1.1744722985841258E-2</v>
      </c>
      <c r="AP117" s="5">
        <v>1.0936937652668647E-2</v>
      </c>
      <c r="AQ117" s="5">
        <v>8.8233038873722738E-4</v>
      </c>
      <c r="AR117" s="5">
        <v>3.0111772947990501E-2</v>
      </c>
      <c r="AS117" s="5"/>
      <c r="AT117" s="5"/>
      <c r="AU117" s="5"/>
      <c r="AV117" s="5"/>
      <c r="AW117" s="5"/>
      <c r="AX117" s="5"/>
      <c r="AY117" s="5"/>
      <c r="AZ117" s="5"/>
      <c r="BA117" s="5"/>
      <c r="BB117" s="5"/>
    </row>
    <row r="118" spans="1:54" x14ac:dyDescent="0.25">
      <c r="A118" s="5">
        <v>15870</v>
      </c>
      <c r="B118" s="5"/>
      <c r="C118" s="5">
        <v>8.911858413499496E-2</v>
      </c>
      <c r="D118" s="5">
        <v>-1.4332424538350177E-2</v>
      </c>
      <c r="E118" s="5">
        <v>-1.0197803892997338E-2</v>
      </c>
      <c r="F118" s="5">
        <v>-2.5118972336476496E-2</v>
      </c>
      <c r="G118" s="5">
        <v>-7.6959103210835975E-3</v>
      </c>
      <c r="H118" s="5">
        <v>-2.2635038150656022E-2</v>
      </c>
      <c r="I118" s="5">
        <v>-3.2350490464549804E-2</v>
      </c>
      <c r="J118" s="5">
        <v>-1.6110599426672464E-2</v>
      </c>
      <c r="K118" s="5">
        <v>-1.5833965796393326E-3</v>
      </c>
      <c r="L118" s="5">
        <v>-1.0409478186318731E-2</v>
      </c>
      <c r="M118" s="5">
        <v>-1.6569910593671567E-2</v>
      </c>
      <c r="N118" s="5">
        <v>-2.9359378232095286E-2</v>
      </c>
      <c r="O118" s="5">
        <v>-2.649958180038302E-3</v>
      </c>
      <c r="P118" s="5">
        <v>-1.5252211205678151E-2</v>
      </c>
      <c r="Q118" s="5">
        <v>-7.8327483503760377E-3</v>
      </c>
      <c r="R118" s="5">
        <v>-1.0059233137808408E-2</v>
      </c>
      <c r="S118" s="5">
        <v>-5.0681465443370619E-4</v>
      </c>
      <c r="T118" s="5">
        <v>-6.1619663581557269E-3</v>
      </c>
      <c r="U118" s="5">
        <v>-1.1240305647728928E-3</v>
      </c>
      <c r="V118" s="5">
        <v>-6.4455777982886098E-3</v>
      </c>
      <c r="W118" s="5">
        <v>9.4489803175677768E-3</v>
      </c>
      <c r="X118" s="5">
        <v>-2.1029420256162947E-3</v>
      </c>
      <c r="Y118" s="5">
        <v>-1.7761464552879379E-2</v>
      </c>
      <c r="Z118" s="5">
        <v>-1.1585124749243766E-2</v>
      </c>
      <c r="AA118" s="5">
        <v>2.680183195463115E-2</v>
      </c>
      <c r="AB118" s="5">
        <v>0.10112276123585476</v>
      </c>
      <c r="AC118" s="5">
        <v>9.2835730038041703E-3</v>
      </c>
      <c r="AD118" s="5">
        <v>3.3198857834848458E-4</v>
      </c>
      <c r="AE118" s="5">
        <v>3.4580362606087808E-2</v>
      </c>
      <c r="AF118" s="5">
        <v>8.7067476243726946E-2</v>
      </c>
      <c r="AG118" s="5">
        <v>1.4174401830101583E-2</v>
      </c>
      <c r="AH118" s="5">
        <v>7.2199461646547088E-3</v>
      </c>
      <c r="AI118" s="5">
        <v>6.2597073431268566E-3</v>
      </c>
      <c r="AJ118" s="5">
        <v>2.4925674192546026E-2</v>
      </c>
      <c r="AK118" s="5">
        <v>7.6956041215609939E-3</v>
      </c>
      <c r="AL118" s="5">
        <v>4.4438179807300991E-2</v>
      </c>
      <c r="AM118" s="5">
        <v>1.3157367281468327E-2</v>
      </c>
      <c r="AN118" s="5">
        <v>5.2321859983955835E-3</v>
      </c>
      <c r="AO118" s="5">
        <v>1.1876157998005833E-2</v>
      </c>
      <c r="AP118" s="5">
        <v>1.1066330100999781E-2</v>
      </c>
      <c r="AQ118" s="5">
        <v>8.9333577893934075E-4</v>
      </c>
      <c r="AR118" s="5">
        <v>3.0506778012670842E-2</v>
      </c>
      <c r="AS118" s="5"/>
      <c r="AT118" s="5"/>
      <c r="AU118" s="5"/>
      <c r="AV118" s="5"/>
      <c r="AW118" s="5"/>
      <c r="AX118" s="5"/>
      <c r="AY118" s="5"/>
      <c r="AZ118" s="5"/>
      <c r="BA118" s="5"/>
      <c r="BB118" s="5"/>
    </row>
    <row r="119" spans="1:54" x14ac:dyDescent="0.25">
      <c r="A119" s="5">
        <v>15860</v>
      </c>
      <c r="B119" s="5">
        <v>1.3056070931096286</v>
      </c>
      <c r="C119" s="5">
        <v>9.1293256592469729E-2</v>
      </c>
      <c r="D119" s="5">
        <v>-1.4175024761271379E-2</v>
      </c>
      <c r="E119" s="5">
        <v>-1.009150014621827E-2</v>
      </c>
      <c r="F119" s="5">
        <v>-2.4871190747363291E-2</v>
      </c>
      <c r="G119" s="5">
        <v>-7.6243192438732827E-3</v>
      </c>
      <c r="H119" s="5">
        <v>-2.243723832972578E-2</v>
      </c>
      <c r="I119" s="5">
        <v>-3.2086095515036425E-2</v>
      </c>
      <c r="J119" s="5">
        <v>-1.5988078626902737E-2</v>
      </c>
      <c r="K119" s="5">
        <v>-1.5722572172069947E-3</v>
      </c>
      <c r="L119" s="5">
        <v>-1.0342199770790534E-2</v>
      </c>
      <c r="M119" s="5">
        <v>-1.6472326839721749E-2</v>
      </c>
      <c r="N119" s="5">
        <v>-2.920338684498695E-2</v>
      </c>
      <c r="O119" s="5">
        <v>-2.6374105127750461E-3</v>
      </c>
      <c r="P119" s="5">
        <v>-1.518884103048428E-2</v>
      </c>
      <c r="Q119" s="5">
        <v>-7.8047659917910408E-3</v>
      </c>
      <c r="R119" s="5">
        <v>-1.0029175937974793E-2</v>
      </c>
      <c r="S119" s="5">
        <v>-5.0559757997614794E-4</v>
      </c>
      <c r="T119" s="5">
        <v>-6.1507967895991448E-3</v>
      </c>
      <c r="U119" s="5">
        <v>-1.1226572941766611E-3</v>
      </c>
      <c r="V119" s="5">
        <v>-6.4415259228733489E-3</v>
      </c>
      <c r="W119" s="5">
        <v>9.4486654678702427E-3</v>
      </c>
      <c r="X119" s="5">
        <v>-2.104128506348953E-3</v>
      </c>
      <c r="Y119" s="5">
        <v>-1.7782138022440164E-2</v>
      </c>
      <c r="Z119" s="5">
        <v>-1.1605583445775152E-2</v>
      </c>
      <c r="AA119" s="5">
        <v>2.6865357645991388E-2</v>
      </c>
      <c r="AB119" s="5">
        <v>0.101423776321436</v>
      </c>
      <c r="AC119" s="5">
        <v>9.3168597207078686E-3</v>
      </c>
      <c r="AD119" s="5">
        <v>3.3338182759302357E-4</v>
      </c>
      <c r="AE119" s="5">
        <v>3.4746698632077064E-2</v>
      </c>
      <c r="AF119" s="5">
        <v>8.7539897453774593E-2</v>
      </c>
      <c r="AG119" s="5">
        <v>1.426007287280669E-2</v>
      </c>
      <c r="AH119" s="5">
        <v>7.2680641262399025E-3</v>
      </c>
      <c r="AI119" s="5">
        <v>6.3053249386806204E-3</v>
      </c>
      <c r="AJ119" s="5">
        <v>2.5122906372284214E-2</v>
      </c>
      <c r="AK119" s="5">
        <v>7.7613288254784942E-3</v>
      </c>
      <c r="AL119" s="5">
        <v>4.4845710439994538E-2</v>
      </c>
      <c r="AM119" s="5">
        <v>1.3286353830232403E-2</v>
      </c>
      <c r="AN119" s="5">
        <v>5.2868020969940414E-3</v>
      </c>
      <c r="AO119" s="5">
        <v>1.2007699449061071E-2</v>
      </c>
      <c r="AP119" s="5">
        <v>1.1195985614085054E-2</v>
      </c>
      <c r="AQ119" s="5">
        <v>9.0437639750880032E-4</v>
      </c>
      <c r="AR119" s="5">
        <v>3.0903490229435549E-2</v>
      </c>
      <c r="AS119" s="5"/>
      <c r="AT119" s="5"/>
      <c r="AU119" s="5"/>
      <c r="AV119" s="5"/>
      <c r="AW119" s="5"/>
      <c r="AX119" s="5"/>
      <c r="AY119" s="5"/>
      <c r="AZ119" s="5"/>
      <c r="BA119" s="5"/>
      <c r="BB119" s="5"/>
    </row>
    <row r="120" spans="1:54" x14ac:dyDescent="0.25">
      <c r="A120" s="5">
        <v>15850</v>
      </c>
      <c r="B120" s="5"/>
      <c r="C120" s="5">
        <v>9.346220753816939E-2</v>
      </c>
      <c r="D120" s="5">
        <v>-1.4017562612053776E-2</v>
      </c>
      <c r="E120" s="5">
        <v>-9.9850323470025322E-3</v>
      </c>
      <c r="F120" s="5">
        <v>-2.4622724986031883E-2</v>
      </c>
      <c r="G120" s="5">
        <v>-7.5524372908810688E-3</v>
      </c>
      <c r="H120" s="5">
        <v>-2.2238357522120004E-2</v>
      </c>
      <c r="I120" s="5">
        <v>-3.1819852900485043E-2</v>
      </c>
      <c r="J120" s="5">
        <v>-1.5864496786687853E-2</v>
      </c>
      <c r="K120" s="5">
        <v>-1.5610007025245527E-3</v>
      </c>
      <c r="L120" s="5">
        <v>-1.0274073069283024E-2</v>
      </c>
      <c r="M120" s="5">
        <v>-1.6373278899409396E-2</v>
      </c>
      <c r="N120" s="5">
        <v>-2.9044618106998293E-2</v>
      </c>
      <c r="O120" s="5">
        <v>-2.6245973530350138E-3</v>
      </c>
      <c r="P120" s="5">
        <v>-1.5123867481232697E-2</v>
      </c>
      <c r="Q120" s="5">
        <v>-7.7759267221948576E-3</v>
      </c>
      <c r="R120" s="5">
        <v>-9.9979819322111012E-3</v>
      </c>
      <c r="S120" s="5">
        <v>-5.0432174186755964E-4</v>
      </c>
      <c r="T120" s="5">
        <v>-6.1388988700292902E-3</v>
      </c>
      <c r="U120" s="5">
        <v>-1.1211494032273837E-3</v>
      </c>
      <c r="V120" s="5">
        <v>-6.4366964957926999E-3</v>
      </c>
      <c r="W120" s="5">
        <v>9.4472092179606806E-3</v>
      </c>
      <c r="X120" s="5">
        <v>-2.1050621163500433E-3</v>
      </c>
      <c r="Y120" s="5">
        <v>-1.7800698312645514E-2</v>
      </c>
      <c r="Z120" s="5">
        <v>-1.1624686960104047E-2</v>
      </c>
      <c r="AA120" s="5">
        <v>2.6925821506513507E-2</v>
      </c>
      <c r="AB120" s="5">
        <v>0.10171359126472197</v>
      </c>
      <c r="AC120" s="5">
        <v>9.3491575286962711E-3</v>
      </c>
      <c r="AD120" s="5">
        <v>3.3474137176172877E-4</v>
      </c>
      <c r="AE120" s="5">
        <v>3.490972336971461E-2</v>
      </c>
      <c r="AF120" s="5">
        <v>8.8004551526109448E-2</v>
      </c>
      <c r="AG120" s="5">
        <v>1.4344583432443372E-2</v>
      </c>
      <c r="AH120" s="5">
        <v>7.3156497046840017E-3</v>
      </c>
      <c r="AI120" s="5">
        <v>6.3505369214930385E-3</v>
      </c>
      <c r="AJ120" s="5">
        <v>2.5318766611884785E-2</v>
      </c>
      <c r="AK120" s="5">
        <v>7.8267113825729283E-3</v>
      </c>
      <c r="AL120" s="5">
        <v>4.5251772643975993E-2</v>
      </c>
      <c r="AM120" s="5">
        <v>1.3415066910152568E-2</v>
      </c>
      <c r="AN120" s="5">
        <v>5.3413780605287148E-3</v>
      </c>
      <c r="AO120" s="5">
        <v>1.2139315797501913E-2</v>
      </c>
      <c r="AP120" s="5">
        <v>1.1325875263289344E-2</v>
      </c>
      <c r="AQ120" s="5">
        <v>9.1544997327089122E-4</v>
      </c>
      <c r="AR120" s="5">
        <v>3.1301835201230657E-2</v>
      </c>
      <c r="AS120" s="5"/>
      <c r="AT120" s="5"/>
      <c r="AU120" s="5"/>
      <c r="AV120" s="5"/>
      <c r="AW120" s="5"/>
      <c r="AX120" s="5"/>
      <c r="AY120" s="5"/>
      <c r="AZ120" s="5"/>
      <c r="BA120" s="5"/>
      <c r="BB120" s="5"/>
    </row>
    <row r="121" spans="1:54" x14ac:dyDescent="0.25">
      <c r="A121" s="5">
        <v>15840</v>
      </c>
      <c r="B121" s="5"/>
      <c r="C121" s="5">
        <v>9.5624794915217359E-2</v>
      </c>
      <c r="D121" s="5">
        <v>-1.3860075499165733E-2</v>
      </c>
      <c r="E121" s="5">
        <v>-9.8784268676392444E-3</v>
      </c>
      <c r="F121" s="5">
        <v>-2.4373638933093307E-2</v>
      </c>
      <c r="G121" s="5">
        <v>-7.4802835638100168E-3</v>
      </c>
      <c r="H121" s="5">
        <v>-2.203845013718865E-2</v>
      </c>
      <c r="I121" s="5">
        <v>-3.1551837322905417E-2</v>
      </c>
      <c r="J121" s="5">
        <v>-1.5739889335158287E-2</v>
      </c>
      <c r="K121" s="5">
        <v>-1.5496303205534009E-3</v>
      </c>
      <c r="L121" s="5">
        <v>-1.0205118241229794E-2</v>
      </c>
      <c r="M121" s="5">
        <v>-1.6272796368985425E-2</v>
      </c>
      <c r="N121" s="5">
        <v>-2.8883119702055225E-2</v>
      </c>
      <c r="O121" s="5">
        <v>-2.6115225477136472E-3</v>
      </c>
      <c r="P121" s="5">
        <v>-1.5057309925289161E-2</v>
      </c>
      <c r="Q121" s="5">
        <v>-7.7462389978543381E-3</v>
      </c>
      <c r="R121" s="5">
        <v>-9.9656599945549817E-3</v>
      </c>
      <c r="S121" s="5">
        <v>-5.0298748406327838E-4</v>
      </c>
      <c r="T121" s="5">
        <v>-6.1262754968565104E-3</v>
      </c>
      <c r="U121" s="5">
        <v>-1.1195071819299894E-3</v>
      </c>
      <c r="V121" s="5">
        <v>-6.4310897958694243E-3</v>
      </c>
      <c r="W121" s="5">
        <v>9.4446099351147318E-3</v>
      </c>
      <c r="X121" s="5">
        <v>-2.1057420378155145E-3</v>
      </c>
      <c r="Y121" s="5">
        <v>-1.7817134700463724E-2</v>
      </c>
      <c r="Z121" s="5">
        <v>-1.1642425838910734E-2</v>
      </c>
      <c r="AA121" s="5">
        <v>2.698319608246013E-2</v>
      </c>
      <c r="AB121" s="5">
        <v>0.10199208195285843</v>
      </c>
      <c r="AC121" s="5">
        <v>9.3804532112116805E-3</v>
      </c>
      <c r="AD121" s="5">
        <v>3.3606667576112061E-4</v>
      </c>
      <c r="AE121" s="5">
        <v>3.5069374910819816E-2</v>
      </c>
      <c r="AF121" s="5">
        <v>8.8461268017364494E-2</v>
      </c>
      <c r="AG121" s="5">
        <v>1.4427903569385576E-2</v>
      </c>
      <c r="AH121" s="5">
        <v>7.3626866364422993E-3</v>
      </c>
      <c r="AI121" s="5">
        <v>6.3953284119429204E-3</v>
      </c>
      <c r="AJ121" s="5">
        <v>2.5513192996736662E-2</v>
      </c>
      <c r="AK121" s="5">
        <v>7.8917320023239139E-3</v>
      </c>
      <c r="AL121" s="5">
        <v>4.5656249172965999E-2</v>
      </c>
      <c r="AM121" s="5">
        <v>1.3543471227235112E-2</v>
      </c>
      <c r="AN121" s="5">
        <v>5.3958997517420922E-3</v>
      </c>
      <c r="AO121" s="5">
        <v>1.2270975035209682E-2</v>
      </c>
      <c r="AP121" s="5">
        <v>1.1455969610999608E-2</v>
      </c>
      <c r="AQ121" s="5">
        <v>9.2655418810627384E-4</v>
      </c>
      <c r="AR121" s="5">
        <v>3.1701736734860056E-2</v>
      </c>
      <c r="AS121" s="5"/>
      <c r="AT121" s="5"/>
      <c r="AU121" s="5"/>
      <c r="AV121" s="5"/>
      <c r="AW121" s="5"/>
      <c r="AX121" s="5"/>
      <c r="AY121" s="5"/>
      <c r="AZ121" s="5"/>
      <c r="BA121" s="5"/>
      <c r="BB121" s="5"/>
    </row>
    <row r="122" spans="1:54" x14ac:dyDescent="0.25">
      <c r="A122" s="5">
        <v>15830</v>
      </c>
      <c r="B122" s="5"/>
      <c r="C122" s="5">
        <v>9.7780376172562466E-2</v>
      </c>
      <c r="D122" s="5">
        <v>-1.3702600526780398E-2</v>
      </c>
      <c r="E122" s="5">
        <v>-9.7717099229865205E-3</v>
      </c>
      <c r="F122" s="5">
        <v>-2.4123996225161766E-2</v>
      </c>
      <c r="G122" s="5">
        <v>-7.4078771328063148E-3</v>
      </c>
      <c r="H122" s="5">
        <v>-2.1837570615106737E-2</v>
      </c>
      <c r="I122" s="5">
        <v>-3.1282123698949379E-2</v>
      </c>
      <c r="J122" s="5">
        <v>-1.5614291889649167E-2</v>
      </c>
      <c r="K122" s="5">
        <v>-1.5381493823308163E-3</v>
      </c>
      <c r="L122" s="5">
        <v>-1.0135355664253798E-2</v>
      </c>
      <c r="M122" s="5">
        <v>-1.6170909261065937E-2</v>
      </c>
      <c r="N122" s="5">
        <v>-2.8718940163758845E-2</v>
      </c>
      <c r="O122" s="5">
        <v>-2.598190029489893E-3</v>
      </c>
      <c r="P122" s="5">
        <v>-1.4989188269889448E-2</v>
      </c>
      <c r="Q122" s="5">
        <v>-7.715711572612814E-3</v>
      </c>
      <c r="R122" s="5">
        <v>-9.9322194027876964E-3</v>
      </c>
      <c r="S122" s="5">
        <v>-5.0159517171060241E-4</v>
      </c>
      <c r="T122" s="5">
        <v>-6.1129298325050567E-3</v>
      </c>
      <c r="U122" s="5">
        <v>-1.1177309694159036E-3</v>
      </c>
      <c r="V122" s="5">
        <v>-6.4247063848664257E-3</v>
      </c>
      <c r="W122" s="5">
        <v>9.4408663983379538E-3</v>
      </c>
      <c r="X122" s="5">
        <v>-2.1061675428060691E-3</v>
      </c>
      <c r="Y122" s="5">
        <v>-1.7831437197690137E-2</v>
      </c>
      <c r="Z122" s="5">
        <v>-1.1658791086407858E-2</v>
      </c>
      <c r="AA122" s="5">
        <v>2.7037454914474391E-2</v>
      </c>
      <c r="AB122" s="5">
        <v>0.10225912773187321</v>
      </c>
      <c r="AC122" s="5">
        <v>9.4107338377765748E-3</v>
      </c>
      <c r="AD122" s="5">
        <v>3.373572134447038E-4</v>
      </c>
      <c r="AE122" s="5">
        <v>3.5225592129627593E-2</v>
      </c>
      <c r="AF122" s="5">
        <v>8.8909878039895723E-2</v>
      </c>
      <c r="AG122" s="5">
        <v>1.4510003524066156E-2</v>
      </c>
      <c r="AH122" s="5">
        <v>7.4091587096856105E-3</v>
      </c>
      <c r="AI122" s="5">
        <v>6.4396845384419562E-3</v>
      </c>
      <c r="AJ122" s="5">
        <v>2.5706123490211858E-2</v>
      </c>
      <c r="AK122" s="5">
        <v>7.9563708070398542E-3</v>
      </c>
      <c r="AL122" s="5">
        <v>4.6059021982430212E-2</v>
      </c>
      <c r="AM122" s="5">
        <v>1.3671531161870924E-2</v>
      </c>
      <c r="AN122" s="5">
        <v>5.450352867931307E-3</v>
      </c>
      <c r="AO122" s="5">
        <v>1.2402644696639238E-2</v>
      </c>
      <c r="AP122" s="5">
        <v>1.1586238717593357E-2</v>
      </c>
      <c r="AQ122" s="5">
        <v>9.3768667736565756E-4</v>
      </c>
      <c r="AR122" s="5">
        <v>3.2103116849450185E-2</v>
      </c>
      <c r="AS122" s="5"/>
      <c r="AT122" s="5"/>
      <c r="AU122" s="5"/>
      <c r="AV122" s="5"/>
      <c r="AW122" s="5"/>
      <c r="AX122" s="5"/>
      <c r="AY122" s="5"/>
      <c r="AZ122" s="5"/>
      <c r="BA122" s="5"/>
      <c r="BB122" s="5"/>
    </row>
    <row r="123" spans="1:54" x14ac:dyDescent="0.25">
      <c r="A123" s="5">
        <v>15820</v>
      </c>
      <c r="B123" s="5"/>
      <c r="C123" s="5">
        <v>9.9928308571125904E-2</v>
      </c>
      <c r="D123" s="5">
        <v>-1.3545174479619174E-2</v>
      </c>
      <c r="E123" s="5">
        <v>-9.6649075592214837E-3</v>
      </c>
      <c r="F123" s="5">
        <v>-2.3873860226396697E-2</v>
      </c>
      <c r="G123" s="5">
        <v>-7.3352370276326875E-3</v>
      </c>
      <c r="H123" s="5">
        <v>-2.1635773400946239E-2</v>
      </c>
      <c r="I123" s="5">
        <v>-3.1010787123387045E-2</v>
      </c>
      <c r="J123" s="5">
        <v>-1.5487740238010842E-2</v>
      </c>
      <c r="K123" s="5">
        <v>-1.5265612233024977E-3</v>
      </c>
      <c r="L123" s="5">
        <v>-1.0064805923809626E-2</v>
      </c>
      <c r="M123" s="5">
        <v>-1.6067647989311144E-2</v>
      </c>
      <c r="N123" s="5">
        <v>-2.8552128850641935E-2</v>
      </c>
      <c r="O123" s="5">
        <v>-2.5846038148373369E-3</v>
      </c>
      <c r="P123" s="5">
        <v>-1.491952295224142E-2</v>
      </c>
      <c r="Q123" s="5">
        <v>-7.68435349366655E-3</v>
      </c>
      <c r="R123" s="5">
        <v>-9.8976698341832151E-3</v>
      </c>
      <c r="S123" s="5">
        <v>-5.001451909965593E-4</v>
      </c>
      <c r="T123" s="5">
        <v>-6.0988653033413193E-3</v>
      </c>
      <c r="U123" s="5">
        <v>-1.1158211538927977E-3</v>
      </c>
      <c r="V123" s="5">
        <v>-6.4175471080398895E-3</v>
      </c>
      <c r="W123" s="5">
        <v>9.4359778004080089E-3</v>
      </c>
      <c r="X123" s="5">
        <v>-2.1063379939720104E-3</v>
      </c>
      <c r="Y123" s="5">
        <v>-1.7843596559293174E-2</v>
      </c>
      <c r="Z123" s="5">
        <v>-1.1673774171177877E-2</v>
      </c>
      <c r="AA123" s="5">
        <v>2.7088572556447661E-2</v>
      </c>
      <c r="AB123" s="5">
        <v>0.10251461148855016</v>
      </c>
      <c r="AC123" s="5">
        <v>9.4399867724013521E-3</v>
      </c>
      <c r="AD123" s="5">
        <v>3.3861246794179639E-4</v>
      </c>
      <c r="AE123" s="5">
        <v>3.5378314719532108E-2</v>
      </c>
      <c r="AF123" s="5">
        <v>8.9350214359341415E-2</v>
      </c>
      <c r="AG123" s="5">
        <v>1.4590853733460108E-2</v>
      </c>
      <c r="AH123" s="5">
        <v>7.455049772880651E-3</v>
      </c>
      <c r="AI123" s="5">
        <v>6.4835904449207799E-3</v>
      </c>
      <c r="AJ123" s="5">
        <v>2.5897495963184546E-2</v>
      </c>
      <c r="AK123" s="5">
        <v>8.0206078407269264E-3</v>
      </c>
      <c r="AL123" s="5">
        <v>4.6459972278449245E-2</v>
      </c>
      <c r="AM123" s="5">
        <v>1.3799210782326174E-2</v>
      </c>
      <c r="AN123" s="5">
        <v>5.5047229458082643E-3</v>
      </c>
      <c r="AO123" s="5">
        <v>1.2534291868438231E-2</v>
      </c>
      <c r="AP123" s="5">
        <v>1.1716652148838134E-2</v>
      </c>
      <c r="AQ123" s="5">
        <v>9.4884503032091963E-4</v>
      </c>
      <c r="AR123" s="5">
        <v>3.2505895786196885E-2</v>
      </c>
      <c r="AS123" s="5"/>
      <c r="AT123" s="5"/>
      <c r="AU123" s="5"/>
      <c r="AV123" s="5"/>
      <c r="AW123" s="5"/>
      <c r="AX123" s="5"/>
      <c r="AY123" s="5"/>
      <c r="AZ123" s="5"/>
      <c r="BA123" s="5"/>
      <c r="BB123" s="5"/>
    </row>
    <row r="124" spans="1:54" x14ac:dyDescent="0.25">
      <c r="A124" s="5">
        <v>15810</v>
      </c>
      <c r="B124" s="5"/>
      <c r="C124" s="5">
        <v>0.10206794949183745</v>
      </c>
      <c r="D124" s="5">
        <v>-1.3387833808083591E-2</v>
      </c>
      <c r="E124" s="5">
        <v>-9.558045642757914E-3</v>
      </c>
      <c r="F124" s="5">
        <v>-2.3623294000362369E-2</v>
      </c>
      <c r="G124" s="5">
        <v>-7.262382228909031E-3</v>
      </c>
      <c r="H124" s="5">
        <v>-2.1433112918858171E-2</v>
      </c>
      <c r="I124" s="5">
        <v>-3.0737902832615599E-2</v>
      </c>
      <c r="J124" s="5">
        <v>-1.5360270320874789E-2</v>
      </c>
      <c r="K124" s="5">
        <v>-1.5148692016449376E-3</v>
      </c>
      <c r="L124" s="5">
        <v>-9.9934898027229709E-3</v>
      </c>
      <c r="M124" s="5">
        <v>-1.5963043352887611E-2</v>
      </c>
      <c r="N124" s="5">
        <v>-2.8382735920953427E-2</v>
      </c>
      <c r="O124" s="5">
        <v>-2.5707680019856748E-3</v>
      </c>
      <c r="P124" s="5">
        <v>-1.4848334929305818E-2</v>
      </c>
      <c r="Q124" s="5">
        <v>-7.6521740971607797E-3</v>
      </c>
      <c r="R124" s="5">
        <v>-9.8620213610100503E-3</v>
      </c>
      <c r="S124" s="5">
        <v>-4.9863794898264324E-4</v>
      </c>
      <c r="T124" s="5">
        <v>-6.0840855984393757E-3</v>
      </c>
      <c r="U124" s="5">
        <v>-1.1137781725643785E-3</v>
      </c>
      <c r="V124" s="5">
        <v>-6.4096130945221087E-3</v>
      </c>
      <c r="W124" s="5">
        <v>9.429943749673788E-3</v>
      </c>
      <c r="X124" s="5">
        <v>-2.1062528452264126E-3</v>
      </c>
      <c r="Y124" s="5">
        <v>-1.7853604291352753E-2</v>
      </c>
      <c r="Z124" s="5">
        <v>-1.1687367032768483E-2</v>
      </c>
      <c r="AA124" s="5">
        <v>2.7136524593894089E-2</v>
      </c>
      <c r="AB124" s="5">
        <v>0.10275841973073548</v>
      </c>
      <c r="AC124" s="5">
        <v>9.4681996818784964E-3</v>
      </c>
      <c r="AD124" s="5">
        <v>3.3983193198347647E-4</v>
      </c>
      <c r="AE124" s="5">
        <v>3.5527483229665327E-2</v>
      </c>
      <c r="AF124" s="5">
        <v>8.9782111492123562E-2</v>
      </c>
      <c r="AG124" s="5">
        <v>1.4670424847619596E-2</v>
      </c>
      <c r="AH124" s="5">
        <v>7.5003437434288389E-3</v>
      </c>
      <c r="AI124" s="5">
        <v>6.527031298393801E-3</v>
      </c>
      <c r="AJ124" s="5">
        <v>2.608724822397377E-2</v>
      </c>
      <c r="AK124" s="5">
        <v>8.084423078122847E-3</v>
      </c>
      <c r="AL124" s="5">
        <v>4.6858980567726957E-2</v>
      </c>
      <c r="AM124" s="5">
        <v>1.392647385862264E-2</v>
      </c>
      <c r="AN124" s="5">
        <v>5.5589953665333616E-3</v>
      </c>
      <c r="AO124" s="5">
        <v>1.2665883199499194E-2</v>
      </c>
      <c r="AP124" s="5">
        <v>1.1847178983723358E-2</v>
      </c>
      <c r="AQ124" s="5">
        <v>9.6002679065303046E-4</v>
      </c>
      <c r="AR124" s="5">
        <v>3.2909992019412179E-2</v>
      </c>
      <c r="AS124" s="5"/>
      <c r="AT124" s="5"/>
      <c r="AU124" s="5"/>
      <c r="AV124" s="5"/>
      <c r="AW124" s="5"/>
      <c r="AX124" s="5"/>
      <c r="AY124" s="5"/>
      <c r="AZ124" s="5"/>
      <c r="BA124" s="5"/>
      <c r="BB124" s="5"/>
    </row>
    <row r="125" spans="1:54" x14ac:dyDescent="0.25">
      <c r="A125" s="5">
        <v>15800</v>
      </c>
      <c r="B125" s="5"/>
      <c r="C125" s="5">
        <v>0.10419865674536172</v>
      </c>
      <c r="D125" s="5">
        <v>-1.3230614613684332E-2</v>
      </c>
      <c r="E125" s="5">
        <v>-9.4511498493385949E-3</v>
      </c>
      <c r="F125" s="5">
        <v>-2.3372360282222913E-2</v>
      </c>
      <c r="G125" s="5">
        <v>-7.1893316594266229E-3</v>
      </c>
      <c r="H125" s="5">
        <v>-2.1229643546382786E-2</v>
      </c>
      <c r="I125" s="5">
        <v>-3.0463546168226923E-2</v>
      </c>
      <c r="J125" s="5">
        <v>-1.5231918213888081E-2</v>
      </c>
      <c r="K125" s="5">
        <v>-1.5030766965788867E-3</v>
      </c>
      <c r="L125" s="5">
        <v>-9.921428270635118E-3</v>
      </c>
      <c r="M125" s="5">
        <v>-1.5857126520724268E-2</v>
      </c>
      <c r="N125" s="5">
        <v>-2.8210812306989234E-2</v>
      </c>
      <c r="O125" s="5">
        <v>-2.556686768833953E-3</v>
      </c>
      <c r="P125" s="5">
        <v>-1.4775645667262615E-2</v>
      </c>
      <c r="Q125" s="5">
        <v>-7.6191830036083149E-3</v>
      </c>
      <c r="R125" s="5">
        <v>-9.8252844457884323E-3</v>
      </c>
      <c r="S125" s="5">
        <v>-4.970738734266008E-4</v>
      </c>
      <c r="T125" s="5">
        <v>-6.0685946681840438E-3</v>
      </c>
      <c r="U125" s="5">
        <v>-1.1116025115201591E-3</v>
      </c>
      <c r="V125" s="5">
        <v>-6.4009057575328977E-3</v>
      </c>
      <c r="W125" s="5">
        <v>9.4227642716087114E-3</v>
      </c>
      <c r="X125" s="5">
        <v>-2.1059116423658248E-3</v>
      </c>
      <c r="Y125" s="5">
        <v>-1.7861452658582473E-2</v>
      </c>
      <c r="Z125" s="5">
        <v>-1.169956208803943E-2</v>
      </c>
      <c r="AA125" s="5">
        <v>2.7181287661814636E-2</v>
      </c>
      <c r="AB125" s="5">
        <v>0.10299044266600217</v>
      </c>
      <c r="AC125" s="5">
        <v>9.4953605439556873E-3</v>
      </c>
      <c r="AD125" s="5">
        <v>3.4101510822538966E-4</v>
      </c>
      <c r="AE125" s="5">
        <v>3.5673039101281438E-2</v>
      </c>
      <c r="AF125" s="5">
        <v>9.0205405802818037E-2</v>
      </c>
      <c r="AG125" s="5">
        <v>1.4748687746248573E-2</v>
      </c>
      <c r="AH125" s="5">
        <v>7.5450246163573514E-3</v>
      </c>
      <c r="AI125" s="5">
        <v>6.5699922965976962E-3</v>
      </c>
      <c r="AJ125" s="5">
        <v>2.6275318048693447E-2</v>
      </c>
      <c r="AK125" s="5">
        <v>8.1477964338906566E-3</v>
      </c>
      <c r="AL125" s="5">
        <v>4.7255926708715978E-2</v>
      </c>
      <c r="AM125" s="5">
        <v>1.4053283876802681E-2</v>
      </c>
      <c r="AN125" s="5">
        <v>5.6131553609219832E-3</v>
      </c>
      <c r="AO125" s="5">
        <v>1.2797384911443615E-2</v>
      </c>
      <c r="AP125" s="5">
        <v>1.1977787822726692E-2</v>
      </c>
      <c r="AQ125" s="5">
        <v>9.7122945697705255E-4</v>
      </c>
      <c r="AR125" s="5">
        <v>3.3315322268884104E-2</v>
      </c>
      <c r="AS125" s="5"/>
      <c r="AT125" s="5"/>
      <c r="AU125" s="5"/>
      <c r="AV125" s="5"/>
      <c r="AW125" s="5"/>
      <c r="AX125" s="5"/>
      <c r="AY125" s="5"/>
      <c r="AZ125" s="5"/>
      <c r="BA125" s="5"/>
      <c r="BB125" s="5"/>
    </row>
    <row r="126" spans="1:54" x14ac:dyDescent="0.25">
      <c r="A126" s="5">
        <v>15790</v>
      </c>
      <c r="B126" s="5"/>
      <c r="C126" s="5">
        <v>0.10631978888332094</v>
      </c>
      <c r="D126" s="5">
        <v>-1.3073552634776478E-2</v>
      </c>
      <c r="E126" s="5">
        <v>-9.344245653309019E-3</v>
      </c>
      <c r="F126" s="5">
        <v>-2.3121121451291811E-2</v>
      </c>
      <c r="G126" s="5">
        <v>-7.116104175541431E-3</v>
      </c>
      <c r="H126" s="5">
        <v>-2.1025419588905851E-2</v>
      </c>
      <c r="I126" s="5">
        <v>-3.0187792540659251E-2</v>
      </c>
      <c r="J126" s="5">
        <v>-1.5102720109928594E-2</v>
      </c>
      <c r="K126" s="5">
        <v>-1.491187106675114E-3</v>
      </c>
      <c r="L126" s="5">
        <v>-9.8486424733600902E-3</v>
      </c>
      <c r="M126" s="5">
        <v>-1.5749929015574392E-2</v>
      </c>
      <c r="N126" s="5">
        <v>-2.8036409688987761E-2</v>
      </c>
      <c r="O126" s="5">
        <v>-2.542364370817095E-3</v>
      </c>
      <c r="P126" s="5">
        <v>-1.4701477130670404E-2</v>
      </c>
      <c r="Q126" s="5">
        <v>-7.5853901131336847E-3</v>
      </c>
      <c r="R126" s="5">
        <v>-9.787469936305828E-3</v>
      </c>
      <c r="S126" s="5">
        <v>-4.9545341259135353E-4</v>
      </c>
      <c r="T126" s="5">
        <v>-6.0523967227120428E-3</v>
      </c>
      <c r="U126" s="5">
        <v>-1.1092947055951715E-3</v>
      </c>
      <c r="V126" s="5">
        <v>-6.3914267944186753E-3</v>
      </c>
      <c r="W126" s="5">
        <v>9.4144398101159606E-3</v>
      </c>
      <c r="X126" s="5">
        <v>-2.105314023637742E-3</v>
      </c>
      <c r="Y126" s="5">
        <v>-1.7867134691427446E-2</v>
      </c>
      <c r="Z126" s="5">
        <v>-1.1710352237254345E-2</v>
      </c>
      <c r="AA126" s="5">
        <v>2.7222839462033382E-2</v>
      </c>
      <c r="AB126" s="5">
        <v>0.10321057427860228</v>
      </c>
      <c r="AC126" s="5">
        <v>9.5214576553809566E-3</v>
      </c>
      <c r="AD126" s="5">
        <v>3.4216150956713589E-4</v>
      </c>
      <c r="AE126" s="5">
        <v>3.5814924703917575E-2</v>
      </c>
      <c r="AF126" s="5">
        <v>9.0619935601319507E-2</v>
      </c>
      <c r="AG126" s="5">
        <v>1.4825613555305345E-2</v>
      </c>
      <c r="AH126" s="5">
        <v>7.5890764730568811E-3</v>
      </c>
      <c r="AI126" s="5">
        <v>6.6124586756991554E-3</v>
      </c>
      <c r="AJ126" s="5">
        <v>2.6461643211992857E-2</v>
      </c>
      <c r="AK126" s="5">
        <v>8.2107077719681832E-3</v>
      </c>
      <c r="AL126" s="5">
        <v>4.7650689963838158E-2</v>
      </c>
      <c r="AM126" s="5">
        <v>1.4179604053573524E-2</v>
      </c>
      <c r="AN126" s="5">
        <v>5.6671880148224819E-3</v>
      </c>
      <c r="AO126" s="5">
        <v>1.292876280953666E-2</v>
      </c>
      <c r="AP126" s="5">
        <v>1.210844679651551E-2</v>
      </c>
      <c r="AQ126" s="5">
        <v>9.8245048340446549E-4</v>
      </c>
      <c r="AR126" s="5">
        <v>3.3721801513565422E-2</v>
      </c>
      <c r="AS126" s="5"/>
      <c r="AT126" s="5"/>
      <c r="AU126" s="5"/>
      <c r="AV126" s="5"/>
      <c r="AW126" s="5"/>
      <c r="AX126" s="5"/>
      <c r="AY126" s="5"/>
      <c r="AZ126" s="5"/>
      <c r="BA126" s="5"/>
      <c r="BB126" s="5"/>
    </row>
    <row r="127" spans="1:54" x14ac:dyDescent="0.25">
      <c r="A127" s="5">
        <v>15780</v>
      </c>
      <c r="B127" s="5"/>
      <c r="C127" s="5">
        <v>0.10843070551081385</v>
      </c>
      <c r="D127" s="5">
        <v>-1.2916683232608538E-2</v>
      </c>
      <c r="E127" s="5">
        <v>-9.2373583170793413E-3</v>
      </c>
      <c r="F127" s="5">
        <v>-2.2869639503953137E-2</v>
      </c>
      <c r="G127" s="5">
        <v>-7.0427185586524792E-3</v>
      </c>
      <c r="H127" s="5">
        <v>-2.0820495254278714E-2</v>
      </c>
      <c r="I127" s="5">
        <v>-2.9910717392959484E-2</v>
      </c>
      <c r="J127" s="5">
        <v>-1.497271230131424E-2</v>
      </c>
      <c r="K127" s="5">
        <v>-1.4792038481537208E-3</v>
      </c>
      <c r="L127" s="5">
        <v>-9.7751537221621321E-3</v>
      </c>
      <c r="M127" s="5">
        <v>-1.5641482697894886E-2</v>
      </c>
      <c r="N127" s="5">
        <v>-2.7859580468609348E-2</v>
      </c>
      <c r="O127" s="5">
        <v>-2.5278051387272018E-3</v>
      </c>
      <c r="P127" s="5">
        <v>-1.4625851771326309E-2</v>
      </c>
      <c r="Q127" s="5">
        <v>-7.5508056005460372E-3</v>
      </c>
      <c r="R127" s="5">
        <v>-9.7485890603939106E-3</v>
      </c>
      <c r="S127" s="5">
        <v>-4.9377703504117096E-4</v>
      </c>
      <c r="T127" s="5">
        <v>-6.0354962301917836E-3</v>
      </c>
      <c r="U127" s="5">
        <v>-1.1068553381996028E-3</v>
      </c>
      <c r="V127" s="5">
        <v>-6.3811781865184035E-3</v>
      </c>
      <c r="W127" s="5">
        <v>9.4049712285832789E-3</v>
      </c>
      <c r="X127" s="5">
        <v>-2.1044597202541232E-3</v>
      </c>
      <c r="Y127" s="5">
        <v>-1.7870644192729893E-2</v>
      </c>
      <c r="Z127" s="5">
        <v>-1.1719730869911274E-2</v>
      </c>
      <c r="AA127" s="5">
        <v>2.7261158779989504E-2</v>
      </c>
      <c r="AB127" s="5">
        <v>0.10341871240463511</v>
      </c>
      <c r="AC127" s="5">
        <v>9.5464796398126647E-3</v>
      </c>
      <c r="AD127" s="5">
        <v>3.4327065946797704E-4</v>
      </c>
      <c r="AE127" s="5">
        <v>3.595308337130227E-2</v>
      </c>
      <c r="AF127" s="5">
        <v>9.102554123972631E-2</v>
      </c>
      <c r="AG127" s="5">
        <v>1.490117366362077E-2</v>
      </c>
      <c r="AH127" s="5">
        <v>7.6324834900599794E-3</v>
      </c>
      <c r="AI127" s="5">
        <v>6.6544157180665866E-3</v>
      </c>
      <c r="AJ127" s="5">
        <v>2.6646161518168565E-2</v>
      </c>
      <c r="AK127" s="5">
        <v>8.2731369150679749E-3</v>
      </c>
      <c r="AL127" s="5">
        <v>4.8043149052776117E-2</v>
      </c>
      <c r="AM127" s="5">
        <v>1.4305397351326235E-2</v>
      </c>
      <c r="AN127" s="5">
        <v>5.721078274664235E-3</v>
      </c>
      <c r="AO127" s="5">
        <v>1.305998229403213E-2</v>
      </c>
      <c r="AP127" s="5">
        <v>1.2239123575084413E-2</v>
      </c>
      <c r="AQ127" s="5">
        <v>9.9368728014304964E-4</v>
      </c>
      <c r="AR127" s="5">
        <v>3.4129343006606229E-2</v>
      </c>
      <c r="AS127" s="5"/>
      <c r="AT127" s="5"/>
      <c r="AU127" s="5"/>
      <c r="AV127" s="5"/>
      <c r="AW127" s="5"/>
      <c r="AX127" s="5"/>
      <c r="AY127" s="5"/>
      <c r="AZ127" s="5"/>
      <c r="BA127" s="5"/>
      <c r="BB127" s="5"/>
    </row>
    <row r="128" spans="1:54" x14ac:dyDescent="0.25">
      <c r="A128" s="5">
        <v>15770</v>
      </c>
      <c r="B128" s="5"/>
      <c r="C128" s="5">
        <v>0.11053076760002811</v>
      </c>
      <c r="D128" s="5">
        <v>-1.2760041377693871E-2</v>
      </c>
      <c r="E128" s="5">
        <v>-9.130512880780664E-3</v>
      </c>
      <c r="F128" s="5">
        <v>-2.2617976026971985E-2</v>
      </c>
      <c r="G128" s="5">
        <v>-6.9691935067710794E-3</v>
      </c>
      <c r="H128" s="5">
        <v>-2.0614924627619585E-2</v>
      </c>
      <c r="I128" s="5">
        <v>-2.9632396164681142E-2</v>
      </c>
      <c r="J128" s="5">
        <v>-1.48419311620188E-2</v>
      </c>
      <c r="K128" s="5">
        <v>-1.4671303531782125E-3</v>
      </c>
      <c r="L128" s="5">
        <v>-9.7009834829615161E-3</v>
      </c>
      <c r="M128" s="5">
        <v>-1.5531819749554452E-2</v>
      </c>
      <c r="N128" s="5">
        <v>-2.7680377742018571E-2</v>
      </c>
      <c r="O128" s="5">
        <v>-2.5130134764912203E-3</v>
      </c>
      <c r="P128" s="5">
        <v>-1.4548792516834306E-2</v>
      </c>
      <c r="Q128" s="5">
        <v>-7.5154399102441167E-3</v>
      </c>
      <c r="R128" s="5">
        <v>-9.7086534204702309E-3</v>
      </c>
      <c r="S128" s="5">
        <v>-4.920452294252056E-4</v>
      </c>
      <c r="T128" s="5">
        <v>-6.0178979149425387E-3</v>
      </c>
      <c r="U128" s="5">
        <v>-1.1042850411183735E-3</v>
      </c>
      <c r="V128" s="5">
        <v>-6.3701621988556971E-3</v>
      </c>
      <c r="W128" s="5">
        <v>9.3943598106854039E-3</v>
      </c>
      <c r="X128" s="5">
        <v>-2.1033485568502878E-3</v>
      </c>
      <c r="Y128" s="5">
        <v>-1.787197574395482E-2</v>
      </c>
      <c r="Z128" s="5">
        <v>-1.1727691870305869E-2</v>
      </c>
      <c r="AA128" s="5">
        <v>2.7296225500968295E-2</v>
      </c>
      <c r="AB128" s="5">
        <v>0.10361475880536186</v>
      </c>
      <c r="AC128" s="5">
        <v>9.5704154555872716E-3</v>
      </c>
      <c r="AD128" s="5">
        <v>3.4434209225858562E-4</v>
      </c>
      <c r="AE128" s="5">
        <v>3.6087459436981759E-2</v>
      </c>
      <c r="AF128" s="5">
        <v>9.1422065208869877E-2</v>
      </c>
      <c r="AG128" s="5">
        <v>1.4975339739520172E-2</v>
      </c>
      <c r="AH128" s="5">
        <v>7.6752299478537274E-3</v>
      </c>
      <c r="AI128" s="5">
        <v>6.6958487601010922E-3</v>
      </c>
      <c r="AJ128" s="5">
        <v>2.6828810832629512E-2</v>
      </c>
      <c r="AK128" s="5">
        <v>8.3350636543227195E-3</v>
      </c>
      <c r="AL128" s="5">
        <v>4.8433182206811087E-2</v>
      </c>
      <c r="AM128" s="5">
        <v>1.4430626493523141E-2</v>
      </c>
      <c r="AN128" s="5">
        <v>5.7748109531742019E-3</v>
      </c>
      <c r="AO128" s="5">
        <v>1.3191008371945515E-2</v>
      </c>
      <c r="AP128" s="5">
        <v>1.2369785377329183E-2</v>
      </c>
      <c r="AQ128" s="5">
        <v>1.0049372141345231E-3</v>
      </c>
      <c r="AR128" s="5">
        <v>3.4537858291740796E-2</v>
      </c>
      <c r="AS128" s="5"/>
      <c r="AT128" s="5"/>
      <c r="AU128" s="5"/>
      <c r="AV128" s="5"/>
      <c r="AW128" s="5"/>
      <c r="AX128" s="5"/>
      <c r="AY128" s="5"/>
      <c r="AZ128" s="5"/>
      <c r="BA128" s="5"/>
      <c r="BB128" s="5"/>
    </row>
    <row r="129" spans="1:54" x14ac:dyDescent="0.25">
      <c r="A129" s="5">
        <v>15760</v>
      </c>
      <c r="B129" s="5"/>
      <c r="C129" s="5">
        <v>0.11261933780474191</v>
      </c>
      <c r="D129" s="5">
        <v>-1.2603661636511818E-2</v>
      </c>
      <c r="E129" s="5">
        <v>-9.0237341521223167E-3</v>
      </c>
      <c r="F129" s="5">
        <v>-2.2366192171211625E-2</v>
      </c>
      <c r="G129" s="5">
        <v>-6.8955476261862688E-3</v>
      </c>
      <c r="H129" s="5">
        <v>-2.040876164631349E-2</v>
      </c>
      <c r="I129" s="5">
        <v>-2.9352904255943529E-2</v>
      </c>
      <c r="J129" s="5">
        <v>-1.4710413129907157E-2</v>
      </c>
      <c r="K129" s="5">
        <v>-1.4549700681455952E-3</v>
      </c>
      <c r="L129" s="5">
        <v>-9.6261533654766092E-3</v>
      </c>
      <c r="M129" s="5">
        <v>-1.5420972657383254E-2</v>
      </c>
      <c r="N129" s="5">
        <v>-2.7498855272589801E-2</v>
      </c>
      <c r="O129" s="5">
        <v>-2.4979938589065869E-3</v>
      </c>
      <c r="P129" s="5">
        <v>-1.4470322758890011E-2</v>
      </c>
      <c r="Q129" s="5">
        <v>-7.4793037509568918E-3</v>
      </c>
      <c r="R129" s="5">
        <v>-9.6676749878482678E-3</v>
      </c>
      <c r="S129" s="5">
        <v>-4.9025850424851277E-4</v>
      </c>
      <c r="T129" s="5">
        <v>-5.9996067553939715E-3</v>
      </c>
      <c r="U129" s="5">
        <v>-1.1015844942806933E-3</v>
      </c>
      <c r="V129" s="5">
        <v>-6.3583813796567034E-3</v>
      </c>
      <c r="W129" s="5">
        <v>9.3826072609323637E-3</v>
      </c>
      <c r="X129" s="5">
        <v>-2.1019804518885394E-3</v>
      </c>
      <c r="Y129" s="5">
        <v>-1.7871124710968682E-2</v>
      </c>
      <c r="Z129" s="5">
        <v>-1.1734229622821358E-2</v>
      </c>
      <c r="AA129" s="5">
        <v>2.73280206257553E-2</v>
      </c>
      <c r="AB129" s="5">
        <v>0.10379861923859748</v>
      </c>
      <c r="AC129" s="5">
        <v>9.5932544033380338E-3</v>
      </c>
      <c r="AD129" s="5">
        <v>3.453753534485767E-4</v>
      </c>
      <c r="AE129" s="5">
        <v>3.6217998269635662E-2</v>
      </c>
      <c r="AF129" s="5">
        <v>9.180935223441325E-2</v>
      </c>
      <c r="AG129" s="5">
        <v>1.5048083747436065E-2</v>
      </c>
      <c r="AH129" s="5">
        <v>7.717300239720783E-3</v>
      </c>
      <c r="AI129" s="5">
        <v>6.7367432001211661E-3</v>
      </c>
      <c r="AJ129" s="5">
        <v>2.700952911369689E-2</v>
      </c>
      <c r="AK129" s="5">
        <v>8.396467759070856E-3</v>
      </c>
      <c r="AL129" s="5">
        <v>4.8820667224179853E-2</v>
      </c>
      <c r="AM129" s="5">
        <v>1.4555253980447228E-2</v>
      </c>
      <c r="AN129" s="5">
        <v>5.8283707352603086E-3</v>
      </c>
      <c r="AO129" s="5">
        <v>1.3321805669252701E-2</v>
      </c>
      <c r="AP129" s="5">
        <v>1.250039898105706E-2</v>
      </c>
      <c r="AQ129" s="5">
        <v>1.0161976097301044E-3</v>
      </c>
      <c r="AR129" s="5">
        <v>3.4947257221041868E-2</v>
      </c>
      <c r="AS129" s="5"/>
      <c r="AT129" s="5"/>
      <c r="AU129" s="5"/>
      <c r="AV129" s="5"/>
      <c r="AW129" s="5"/>
      <c r="AX129" s="5"/>
      <c r="AY129" s="5"/>
      <c r="AZ129" s="5"/>
      <c r="BA129" s="5"/>
      <c r="BB129" s="5"/>
    </row>
    <row r="130" spans="1:54" x14ac:dyDescent="0.25">
      <c r="A130" s="5">
        <v>15750</v>
      </c>
      <c r="B130" s="5"/>
      <c r="C130" s="5">
        <v>0.11469578077551063</v>
      </c>
      <c r="D130" s="5">
        <v>-1.2447578158546151E-2</v>
      </c>
      <c r="E130" s="5">
        <v>-8.9170466964559152E-3</v>
      </c>
      <c r="F130" s="5">
        <v>-2.2114348625773043E-2</v>
      </c>
      <c r="G130" s="5">
        <v>-6.8217994232322833E-3</v>
      </c>
      <c r="H130" s="5">
        <v>-2.0202060075227794E-2</v>
      </c>
      <c r="I130" s="5">
        <v>-2.9072316991677487E-2</v>
      </c>
      <c r="J130" s="5">
        <v>-1.4578194689002674E-2</v>
      </c>
      <c r="K130" s="5">
        <v>-1.4427264519737127E-3</v>
      </c>
      <c r="L130" s="5">
        <v>-9.5506851123098712E-3</v>
      </c>
      <c r="M130" s="5">
        <v>-1.5308974196575356E-2</v>
      </c>
      <c r="N130" s="5">
        <v>-2.731506746325511E-2</v>
      </c>
      <c r="O130" s="5">
        <v>-2.4827508293364864E-3</v>
      </c>
      <c r="P130" s="5">
        <v>-1.4390466341290403E-2</v>
      </c>
      <c r="Q130" s="5">
        <v>-7.4424080903233367E-3</v>
      </c>
      <c r="R130" s="5">
        <v>-9.6256660968195105E-3</v>
      </c>
      <c r="S130" s="5">
        <v>-4.8841738763070607E-4</v>
      </c>
      <c r="T130" s="5">
        <v>-5.9806279818869065E-3</v>
      </c>
      <c r="U130" s="5">
        <v>-1.0987544254996533E-3</v>
      </c>
      <c r="V130" s="5">
        <v>-6.3458385596932374E-3</v>
      </c>
      <c r="W130" s="5">
        <v>9.3697157049618916E-3</v>
      </c>
      <c r="X130" s="5">
        <v>-2.1003554180059501E-3</v>
      </c>
      <c r="Y130" s="5">
        <v>-1.7868087249363979E-2</v>
      </c>
      <c r="Z130" s="5">
        <v>-1.1739339016939552E-2</v>
      </c>
      <c r="AA130" s="5">
        <v>2.7356526285697669E-2</v>
      </c>
      <c r="AB130" s="5">
        <v>0.10397020352811195</v>
      </c>
      <c r="AC130" s="5">
        <v>9.6149861334575114E-3</v>
      </c>
      <c r="AD130" s="5">
        <v>3.4637000002954649E-4</v>
      </c>
      <c r="AE130" s="5">
        <v>3.6344646308051634E-2</v>
      </c>
      <c r="AF130" s="5">
        <v>9.2187249372441618E-2</v>
      </c>
      <c r="AG130" s="5">
        <v>1.5119377964499497E-2</v>
      </c>
      <c r="AH130" s="5">
        <v>7.7586788806023417E-3</v>
      </c>
      <c r="AI130" s="5">
        <v>6.7770845062962342E-3</v>
      </c>
      <c r="AJ130" s="5">
        <v>2.7188254444717553E-2</v>
      </c>
      <c r="AK130" s="5">
        <v>8.4573289867766362E-3</v>
      </c>
      <c r="AL130" s="5">
        <v>4.9205481526425107E-2</v>
      </c>
      <c r="AM130" s="5">
        <v>1.4679242105307433E-2</v>
      </c>
      <c r="AN130" s="5">
        <v>5.8817421840595494E-3</v>
      </c>
      <c r="AO130" s="5">
        <v>1.3452338443512813E-2</v>
      </c>
      <c r="AP130" s="5">
        <v>1.2630930733433007E-2</v>
      </c>
      <c r="AQ130" s="5">
        <v>1.027465749404132E-3</v>
      </c>
      <c r="AR130" s="5">
        <v>3.5357447974054233E-2</v>
      </c>
      <c r="AS130" s="5"/>
      <c r="AT130" s="5"/>
      <c r="AU130" s="5"/>
      <c r="AV130" s="5"/>
      <c r="AW130" s="5"/>
      <c r="AX130" s="5"/>
      <c r="AY130" s="5"/>
      <c r="AZ130" s="5"/>
      <c r="BA130" s="5"/>
      <c r="BB130" s="5"/>
    </row>
    <row r="131" spans="1:54" x14ac:dyDescent="0.25">
      <c r="A131" s="5">
        <v>15740</v>
      </c>
      <c r="B131" s="5"/>
      <c r="C131" s="5">
        <v>0.11675946347532694</v>
      </c>
      <c r="D131" s="5">
        <v>-1.2291824663667482E-2</v>
      </c>
      <c r="E131" s="5">
        <v>-8.810474827052165E-3</v>
      </c>
      <c r="F131" s="5">
        <v>-2.1862505592574282E-2</v>
      </c>
      <c r="G131" s="5">
        <v>-6.7479672961631891E-3</v>
      </c>
      <c r="H131" s="5">
        <v>-1.9994873482160412E-2</v>
      </c>
      <c r="I131" s="5">
        <v>-2.879070958608242E-2</v>
      </c>
      <c r="J131" s="5">
        <v>-1.4445312351799199E-2</v>
      </c>
      <c r="K131" s="5">
        <v>-1.4304029743871037E-3</v>
      </c>
      <c r="L131" s="5">
        <v>-9.4746005879861334E-3</v>
      </c>
      <c r="M131" s="5">
        <v>-1.51958574139569E-2</v>
      </c>
      <c r="N131" s="5">
        <v>-2.7129069328515543E-2</v>
      </c>
      <c r="O131" s="5">
        <v>-2.4672889973663889E-3</v>
      </c>
      <c r="P131" s="5">
        <v>-1.4309247547676953E-2</v>
      </c>
      <c r="Q131" s="5">
        <v>-7.4047641493153018E-3</v>
      </c>
      <c r="R131" s="5">
        <v>-9.5826394385115417E-3</v>
      </c>
      <c r="S131" s="5">
        <v>-4.8652242705238329E-4</v>
      </c>
      <c r="T131" s="5">
        <v>-5.9609670743166841E-3</v>
      </c>
      <c r="U131" s="5">
        <v>-1.0957956101819528E-3</v>
      </c>
      <c r="V131" s="5">
        <v>-6.3325368514510916E-3</v>
      </c>
      <c r="W131" s="5">
        <v>9.3556876895747616E-3</v>
      </c>
      <c r="X131" s="5">
        <v>-2.0984735623057319E-3</v>
      </c>
      <c r="Y131" s="5">
        <v>-1.7862860309323304E-2</v>
      </c>
      <c r="Z131" s="5">
        <v>-1.1743015451967442E-2</v>
      </c>
      <c r="AA131" s="5">
        <v>2.7381725757157572E-2</v>
      </c>
      <c r="AB131" s="5">
        <v>0.10412942563097391</v>
      </c>
      <c r="AC131" s="5">
        <v>9.6356006533972367E-3</v>
      </c>
      <c r="AD131" s="5">
        <v>3.4732560077335896E-4</v>
      </c>
      <c r="AE131" s="5">
        <v>3.6467351095730363E-2</v>
      </c>
      <c r="AF131" s="5">
        <v>9.2555606104468779E-2</v>
      </c>
      <c r="AG131" s="5">
        <v>1.5189194997097231E-2</v>
      </c>
      <c r="AH131" s="5">
        <v>7.7993505159765063E-3</v>
      </c>
      <c r="AI131" s="5">
        <v>6.8168582246232179E-3</v>
      </c>
      <c r="AJ131" s="5">
        <v>2.7364925066472277E-2</v>
      </c>
      <c r="AK131" s="5">
        <v>8.5176270930792664E-3</v>
      </c>
      <c r="AL131" s="5">
        <v>4.9587502215707811E-2</v>
      </c>
      <c r="AM131" s="5">
        <v>1.4802552970692592E-2</v>
      </c>
      <c r="AN131" s="5">
        <v>5.9349097471490453E-3</v>
      </c>
      <c r="AO131" s="5">
        <v>1.3582570596911073E-2</v>
      </c>
      <c r="AP131" s="5">
        <v>1.2761346561861366E-2</v>
      </c>
      <c r="AQ131" s="5">
        <v>1.0387388745058516E-3</v>
      </c>
      <c r="AR131" s="5">
        <v>3.5768337078315261E-2</v>
      </c>
      <c r="AS131" s="5"/>
      <c r="AT131" s="5"/>
      <c r="AU131" s="5"/>
      <c r="AV131" s="5"/>
      <c r="AW131" s="5"/>
      <c r="AX131" s="5"/>
      <c r="AY131" s="5"/>
      <c r="AZ131" s="5"/>
      <c r="BA131" s="5"/>
      <c r="BB131" s="5"/>
    </row>
    <row r="132" spans="1:54" x14ac:dyDescent="0.25">
      <c r="A132" s="5">
        <v>15730</v>
      </c>
      <c r="B132" s="5"/>
      <c r="C132" s="5">
        <v>0.11880975549554641</v>
      </c>
      <c r="D132" s="5">
        <v>-1.2136434429867006E-2</v>
      </c>
      <c r="E132" s="5">
        <v>-8.7040425955960468E-3</v>
      </c>
      <c r="F132" s="5">
        <v>-2.161072276138442E-2</v>
      </c>
      <c r="G132" s="5">
        <v>-6.6740695271400932E-3</v>
      </c>
      <c r="H132" s="5">
        <v>-1.9787255213537087E-2</v>
      </c>
      <c r="I132" s="5">
        <v>-2.8508157107319982E-2</v>
      </c>
      <c r="J132" s="5">
        <v>-1.4311802641630723E-2</v>
      </c>
      <c r="K132" s="5">
        <v>-1.4180031142025759E-3</v>
      </c>
      <c r="L132" s="5">
        <v>-9.3979217679509806E-3</v>
      </c>
      <c r="M132" s="5">
        <v>-1.5081655611131655E-2</v>
      </c>
      <c r="N132" s="5">
        <v>-2.6940916466136045E-2</v>
      </c>
      <c r="O132" s="5">
        <v>-2.4516130364236359E-3</v>
      </c>
      <c r="P132" s="5">
        <v>-1.4226691089021104E-2</v>
      </c>
      <c r="Q132" s="5">
        <v>-7.3663833965073328E-3</v>
      </c>
      <c r="R132" s="5">
        <v>-9.5386080545263596E-3</v>
      </c>
      <c r="S132" s="5">
        <v>-4.8457418908949329E-4</v>
      </c>
      <c r="T132" s="5">
        <v>-5.9406297596202211E-3</v>
      </c>
      <c r="U132" s="5">
        <v>-1.0927088710078752E-3</v>
      </c>
      <c r="V132" s="5">
        <v>-6.3184796481233884E-3</v>
      </c>
      <c r="W132" s="5">
        <v>9.340526182511695E-3</v>
      </c>
      <c r="X132" s="5">
        <v>-2.0963350865917116E-3</v>
      </c>
      <c r="Y132" s="5">
        <v>-1.7855441640016602E-2</v>
      </c>
      <c r="Z132" s="5">
        <v>-1.1745254841474055E-2</v>
      </c>
      <c r="AA132" s="5">
        <v>2.7403603475342597E-2</v>
      </c>
      <c r="AB132" s="5">
        <v>0.10427620370277155</v>
      </c>
      <c r="AC132" s="5">
        <v>9.655088334797628E-3</v>
      </c>
      <c r="AD132" s="5">
        <v>3.4824173652541E-4</v>
      </c>
      <c r="AE132" s="5">
        <v>3.6586061315091095E-2</v>
      </c>
      <c r="AF132" s="5">
        <v>9.2914274431782101E-2</v>
      </c>
      <c r="AG132" s="5">
        <v>1.5257507797381779E-2</v>
      </c>
      <c r="AH132" s="5">
        <v>7.8392999307457575E-3</v>
      </c>
      <c r="AI132" s="5">
        <v>6.8560499869410613E-3</v>
      </c>
      <c r="AJ132" s="5">
        <v>2.7539479409856904E-2</v>
      </c>
      <c r="AK132" s="5">
        <v>8.5773418419649236E-3</v>
      </c>
      <c r="AL132" s="5">
        <v>4.9966606133053176E-2</v>
      </c>
      <c r="AM132" s="5">
        <v>1.4925148505366023E-2</v>
      </c>
      <c r="AN132" s="5">
        <v>5.9878577629173769E-3</v>
      </c>
      <c r="AO132" s="5">
        <v>1.3712465689719367E-2</v>
      </c>
      <c r="AP132" s="5">
        <v>1.2891611985301074E-2</v>
      </c>
      <c r="AQ132" s="5">
        <v>1.0500141860494455E-3</v>
      </c>
      <c r="AR132" s="5">
        <v>3.6179829431272258E-2</v>
      </c>
      <c r="AS132" s="5"/>
      <c r="AT132" s="5"/>
      <c r="AU132" s="5"/>
      <c r="AV132" s="5"/>
      <c r="AW132" s="5"/>
      <c r="AX132" s="5"/>
      <c r="AY132" s="5"/>
      <c r="AZ132" s="5"/>
      <c r="BA132" s="5"/>
      <c r="BB132" s="5"/>
    </row>
    <row r="133" spans="1:54" x14ac:dyDescent="0.25">
      <c r="A133" s="5">
        <v>15720</v>
      </c>
      <c r="B133" s="5"/>
      <c r="C133" s="5">
        <v>0.12084602937186716</v>
      </c>
      <c r="D133" s="5">
        <v>-1.1981440281347188E-2</v>
      </c>
      <c r="E133" s="5">
        <v>-8.5977737829057953E-3</v>
      </c>
      <c r="F133" s="5">
        <v>-2.1359059285327914E-2</v>
      </c>
      <c r="G133" s="5">
        <v>-6.6001242743362123E-3</v>
      </c>
      <c r="H133" s="5">
        <v>-1.9579258370374164E-2</v>
      </c>
      <c r="I133" s="5">
        <v>-2.8224734442467776E-2</v>
      </c>
      <c r="J133" s="5">
        <v>-1.4177702075110635E-2</v>
      </c>
      <c r="K133" s="5">
        <v>-1.405530357615754E-3</v>
      </c>
      <c r="L133" s="5">
        <v>-9.3206707275372194E-3</v>
      </c>
      <c r="M133" s="5">
        <v>-1.496640232751697E-2</v>
      </c>
      <c r="N133" s="5">
        <v>-2.6750665028544961E-2</v>
      </c>
      <c r="O133" s="5">
        <v>-2.4357276813617387E-3</v>
      </c>
      <c r="P133" s="5">
        <v>-1.4142822090861141E-2</v>
      </c>
      <c r="Q133" s="5">
        <v>-7.3272775421974936E-3</v>
      </c>
      <c r="R133" s="5">
        <v>-9.4935853303631627E-3</v>
      </c>
      <c r="S133" s="5">
        <v>-4.825732591358138E-4</v>
      </c>
      <c r="T133" s="5">
        <v>-5.9196220091084053E-3</v>
      </c>
      <c r="U133" s="5">
        <v>-1.0894950775816425E-3</v>
      </c>
      <c r="V133" s="5">
        <v>-6.3036706224290796E-3</v>
      </c>
      <c r="W133" s="5">
        <v>9.3242345719709921E-3</v>
      </c>
      <c r="X133" s="5">
        <v>-2.093940287545453E-3</v>
      </c>
      <c r="Y133" s="5">
        <v>-1.7845829793525711E-2</v>
      </c>
      <c r="Z133" s="5">
        <v>-1.174605361743249E-2</v>
      </c>
      <c r="AA133" s="5">
        <v>2.7422145047498646E-2</v>
      </c>
      <c r="AB133" s="5">
        <v>0.10441046016064562</v>
      </c>
      <c r="AC133" s="5">
        <v>9.6734399204415327E-3</v>
      </c>
      <c r="AD133" s="5">
        <v>3.4911800049261245E-4</v>
      </c>
      <c r="AE133" s="5">
        <v>3.670072682124885E-2</v>
      </c>
      <c r="AF133" s="5">
        <v>9.3263108969048505E-2</v>
      </c>
      <c r="AG133" s="5">
        <v>1.5324289679721775E-2</v>
      </c>
      <c r="AH133" s="5">
        <v>7.8785120581268166E-3</v>
      </c>
      <c r="AI133" s="5">
        <v>6.894645518977149E-3</v>
      </c>
      <c r="AJ133" s="5">
        <v>2.7711856128815288E-2</v>
      </c>
      <c r="AK133" s="5">
        <v>8.6364530160556348E-3</v>
      </c>
      <c r="AL133" s="5">
        <v>5.0342669917497994E-2</v>
      </c>
      <c r="AM133" s="5">
        <v>1.5046990481393888E-2</v>
      </c>
      <c r="AN133" s="5">
        <v>6.04057046709404E-3</v>
      </c>
      <c r="AO133" s="5">
        <v>1.3841986954170299E-2</v>
      </c>
      <c r="AP133" s="5">
        <v>1.3021692126013682E-2</v>
      </c>
      <c r="AQ133" s="5">
        <v>1.0612888455423226E-3</v>
      </c>
      <c r="AR133" s="5">
        <v>3.6591828323605406E-2</v>
      </c>
      <c r="AS133" s="5"/>
      <c r="AT133" s="5"/>
      <c r="AU133" s="5"/>
      <c r="AV133" s="5"/>
      <c r="AW133" s="5"/>
      <c r="AX133" s="5"/>
      <c r="AY133" s="5"/>
      <c r="AZ133" s="5"/>
      <c r="BA133" s="5"/>
      <c r="BB133" s="5"/>
    </row>
    <row r="134" spans="1:54" x14ac:dyDescent="0.25">
      <c r="A134" s="5">
        <v>15710</v>
      </c>
      <c r="B134" s="5"/>
      <c r="C134" s="5">
        <v>0.12286766090014906</v>
      </c>
      <c r="D134" s="5">
        <v>-1.1826874576975994E-2</v>
      </c>
      <c r="E134" s="5">
        <v>-8.4916918898809597E-3</v>
      </c>
      <c r="F134" s="5">
        <v>-2.1107573756874061E-2</v>
      </c>
      <c r="G134" s="5">
        <v>-6.5261495641646284E-3</v>
      </c>
      <c r="H134" s="5">
        <v>-1.9370935784522932E-2</v>
      </c>
      <c r="I134" s="5">
        <v>-2.7940516262758581E-2</v>
      </c>
      <c r="J134" s="5">
        <v>-1.4043047144653435E-2</v>
      </c>
      <c r="K134" s="5">
        <v>-1.3929881964898575E-3</v>
      </c>
      <c r="L134" s="5">
        <v>-9.2428696309076776E-3</v>
      </c>
      <c r="M134" s="5">
        <v>-1.4850131323282043E-2</v>
      </c>
      <c r="N134" s="5">
        <v>-2.6558371693959238E-2</v>
      </c>
      <c r="O134" s="5">
        <v>-2.4196377260112408E-3</v>
      </c>
      <c r="P134" s="5">
        <v>-1.4057666080299755E-2</v>
      </c>
      <c r="Q134" s="5">
        <v>-7.2874585323834144E-3</v>
      </c>
      <c r="R134" s="5">
        <v>-9.4475849886302629E-3</v>
      </c>
      <c r="S134" s="5">
        <v>-4.8052024111371386E-4</v>
      </c>
      <c r="T134" s="5">
        <v>-5.8979500356452792E-3</v>
      </c>
      <c r="U134" s="5">
        <v>-1.0861551460523348E-3</v>
      </c>
      <c r="V134" s="5">
        <v>-6.288113725256823E-3</v>
      </c>
      <c r="W134" s="5">
        <v>9.3068166658661286E-3</v>
      </c>
      <c r="X134" s="5">
        <v>-2.0912895568456044E-3</v>
      </c>
      <c r="Y134" s="5">
        <v>-1.7834024128290882E-2</v>
      </c>
      <c r="Z134" s="5">
        <v>-1.1745408734062294E-2</v>
      </c>
      <c r="AA134" s="5">
        <v>2.7437337265451341E-2</v>
      </c>
      <c r="AB134" s="5">
        <v>0.10453212174407267</v>
      </c>
      <c r="AC134" s="5">
        <v>9.6906465310248307E-3</v>
      </c>
      <c r="AD134" s="5">
        <v>3.4995399852583403E-4</v>
      </c>
      <c r="AE134" s="5">
        <v>3.6811298675333441E-2</v>
      </c>
      <c r="AF134" s="5">
        <v>9.3601967037104314E-2</v>
      </c>
      <c r="AG134" s="5">
        <v>1.5389514337079224E-2</v>
      </c>
      <c r="AH134" s="5">
        <v>7.916971988536128E-3</v>
      </c>
      <c r="AI134" s="5">
        <v>6.9326306484203352E-3</v>
      </c>
      <c r="AJ134" s="5">
        <v>2.7881994133502935E-2</v>
      </c>
      <c r="AK134" s="5">
        <v>8.6949404270088571E-3</v>
      </c>
      <c r="AL134" s="5">
        <v>5.0715570066106906E-2</v>
      </c>
      <c r="AM134" s="5">
        <v>1.5168040531597874E-2</v>
      </c>
      <c r="AN134" s="5">
        <v>6.0930319994342294E-3</v>
      </c>
      <c r="AO134" s="5">
        <v>1.3971097308740179E-2</v>
      </c>
      <c r="AP134" s="5">
        <v>1.3151551721741501E-2</v>
      </c>
      <c r="AQ134" s="5">
        <v>1.0725599758517313E-3</v>
      </c>
      <c r="AR134" s="5">
        <v>3.7004235463960679E-2</v>
      </c>
      <c r="AS134" s="5"/>
      <c r="AT134" s="5"/>
      <c r="AU134" s="5"/>
      <c r="AV134" s="5"/>
      <c r="AW134" s="5"/>
      <c r="AX134" s="5"/>
      <c r="AY134" s="5"/>
      <c r="AZ134" s="5"/>
      <c r="BA134" s="5"/>
      <c r="BB134" s="5"/>
    </row>
    <row r="135" spans="1:54" x14ac:dyDescent="0.25">
      <c r="A135" s="5">
        <v>15700</v>
      </c>
      <c r="B135" s="5"/>
      <c r="C135" s="5">
        <v>0.12487402945185855</v>
      </c>
      <c r="D135" s="5">
        <v>-1.1672769199110231E-2</v>
      </c>
      <c r="E135" s="5">
        <v>-8.3858201286845565E-3</v>
      </c>
      <c r="F135" s="5">
        <v>-2.0856324184326161E-2</v>
      </c>
      <c r="G135" s="5">
        <v>-6.4521632836337895E-3</v>
      </c>
      <c r="H135" s="5">
        <v>-1.9162339995211334E-2</v>
      </c>
      <c r="I135" s="5">
        <v>-2.7655576989128065E-2</v>
      </c>
      <c r="J135" s="5">
        <v>-1.3907874301091073E-2</v>
      </c>
      <c r="K135" s="5">
        <v>-1.380380126647906E-3</v>
      </c>
      <c r="L135" s="5">
        <v>-9.1645407199823382E-3</v>
      </c>
      <c r="M135" s="5">
        <v>-1.4732876562201536E-2</v>
      </c>
      <c r="N135" s="5">
        <v>-2.636409363725668E-2</v>
      </c>
      <c r="O135" s="5">
        <v>-2.4033480206989083E-3</v>
      </c>
      <c r="P135" s="5">
        <v>-1.3971248972771796E-2</v>
      </c>
      <c r="Q135" s="5">
        <v>-7.246938542597935E-3</v>
      </c>
      <c r="R135" s="5">
        <v>-9.4006210820508068E-3</v>
      </c>
      <c r="S135" s="5">
        <v>-4.7841575717340714E-4</v>
      </c>
      <c r="T135" s="5">
        <v>-5.875620290675768E-3</v>
      </c>
      <c r="U135" s="5">
        <v>-1.0826900387055601E-3</v>
      </c>
      <c r="V135" s="5">
        <v>-6.2718131841346548E-3</v>
      </c>
      <c r="W135" s="5">
        <v>9.2882766908227322E-3</v>
      </c>
      <c r="X135" s="5">
        <v>-2.0883833812291282E-3</v>
      </c>
      <c r="Y135" s="5">
        <v>-1.7820024812073985E-2</v>
      </c>
      <c r="Z135" s="5">
        <v>-1.1743317671367538E-2</v>
      </c>
      <c r="AA135" s="5">
        <v>2.7449168117482225E-2</v>
      </c>
      <c r="AB135" s="5">
        <v>0.10464111957333626</v>
      </c>
      <c r="AC135" s="5">
        <v>9.7066996717375433E-3</v>
      </c>
      <c r="AD135" s="5">
        <v>3.5074934939653918E-4</v>
      </c>
      <c r="AE135" s="5">
        <v>3.6917729177321702E-2</v>
      </c>
      <c r="AF135" s="5">
        <v>9.3930708754851017E-2</v>
      </c>
      <c r="AG135" s="5">
        <v>1.545315585730086E-2</v>
      </c>
      <c r="AH135" s="5">
        <v>7.9546649784644312E-3</v>
      </c>
      <c r="AI135" s="5">
        <v>6.9699913130145215E-3</v>
      </c>
      <c r="AJ135" s="5">
        <v>2.8049832623657928E-2</v>
      </c>
      <c r="AK135" s="5">
        <v>8.7527839260209232E-3</v>
      </c>
      <c r="AL135" s="5">
        <v>5.1085182994823383E-2</v>
      </c>
      <c r="AM135" s="5">
        <v>1.5288260167324397E-2</v>
      </c>
      <c r="AN135" s="5">
        <v>6.1452264105562194E-3</v>
      </c>
      <c r="AO135" s="5">
        <v>1.4099759372837051E-2</v>
      </c>
      <c r="AP135" s="5">
        <v>1.3281155138313743E-2</v>
      </c>
      <c r="AQ135" s="5">
        <v>1.0838246621095958E-3</v>
      </c>
      <c r="AR135" s="5">
        <v>3.7416951005099161E-2</v>
      </c>
      <c r="AS135" s="5"/>
      <c r="AT135" s="5"/>
      <c r="AU135" s="5"/>
      <c r="AV135" s="5"/>
      <c r="AW135" s="5"/>
      <c r="AX135" s="5"/>
      <c r="AY135" s="5"/>
      <c r="AZ135" s="5"/>
      <c r="BA135" s="5"/>
      <c r="BB135" s="5"/>
    </row>
    <row r="136" spans="1:54" x14ac:dyDescent="0.25">
      <c r="A136" s="5">
        <v>15690</v>
      </c>
      <c r="B136" s="5"/>
      <c r="C136" s="5">
        <v>0.1268645182889247</v>
      </c>
      <c r="D136" s="5">
        <v>-1.1519155542793053E-2</v>
      </c>
      <c r="E136" s="5">
        <v>-8.280181414163883E-3</v>
      </c>
      <c r="F136" s="5">
        <v>-2.0605367968823552E-2</v>
      </c>
      <c r="G136" s="5">
        <v>-6.3781831728356763E-3</v>
      </c>
      <c r="H136" s="5">
        <v>-1.8953523225898362E-2</v>
      </c>
      <c r="I136" s="5">
        <v>-2.7369990758094875E-2</v>
      </c>
      <c r="J136" s="5">
        <v>-1.377221993639613E-2</v>
      </c>
      <c r="K136" s="5">
        <v>-1.3677096461695967E-3</v>
      </c>
      <c r="L136" s="5">
        <v>-9.0857063033577302E-3</v>
      </c>
      <c r="M136" s="5">
        <v>-1.4614672194437007E-2</v>
      </c>
      <c r="N136" s="5">
        <v>-2.6167888500616826E-2</v>
      </c>
      <c r="O136" s="5">
        <v>-2.386863469737102E-3</v>
      </c>
      <c r="P136" s="5">
        <v>-1.3883597058591959E-2</v>
      </c>
      <c r="Q136" s="5">
        <v>-7.2057299716086712E-3</v>
      </c>
      <c r="R136" s="5">
        <v>-9.3527079862672537E-3</v>
      </c>
      <c r="S136" s="5">
        <v>-4.7626044738088326E-4</v>
      </c>
      <c r="T136" s="5">
        <v>-5.8526394611038753E-3</v>
      </c>
      <c r="U136" s="5">
        <v>-1.0791007635260856E-3</v>
      </c>
      <c r="V136" s="5">
        <v>-6.2547735015259483E-3</v>
      </c>
      <c r="W136" s="5">
        <v>9.2686192909147615E-3</v>
      </c>
      <c r="X136" s="5">
        <v>-2.0852223424940954E-3</v>
      </c>
      <c r="Y136" s="5">
        <v>-1.7803832824433784E-2</v>
      </c>
      <c r="Z136" s="5">
        <v>-1.1739778438366166E-2</v>
      </c>
      <c r="AA136" s="5">
        <v>2.7457626799526756E-2</v>
      </c>
      <c r="AB136" s="5">
        <v>0.10473738920562643</v>
      </c>
      <c r="AC136" s="5">
        <v>9.7215912386491438E-3</v>
      </c>
      <c r="AD136" s="5">
        <v>3.5150368506736994E-4</v>
      </c>
      <c r="AE136" s="5">
        <v>3.7019971898353508E-2</v>
      </c>
      <c r="AF136" s="5">
        <v>9.424919713017918E-2</v>
      </c>
      <c r="AG136" s="5">
        <v>1.5515188739310255E-2</v>
      </c>
      <c r="AH136" s="5">
        <v>7.9915764593334361E-3</v>
      </c>
      <c r="AI136" s="5">
        <v>7.0067135686669047E-3</v>
      </c>
      <c r="AJ136" s="5">
        <v>2.8215311122156788E-2</v>
      </c>
      <c r="AK136" s="5">
        <v>8.8099634144281416E-3</v>
      </c>
      <c r="AL136" s="5">
        <v>5.1451385100120331E-2</v>
      </c>
      <c r="AM136" s="5">
        <v>1.5407610796520773E-2</v>
      </c>
      <c r="AN136" s="5">
        <v>6.1971376689282671E-3</v>
      </c>
      <c r="AO136" s="5">
        <v>1.4227935481888308E-2</v>
      </c>
      <c r="AP136" s="5">
        <v>1.3410466382677682E-2</v>
      </c>
      <c r="AQ136" s="5">
        <v>1.095079952655565E-3</v>
      </c>
      <c r="AR136" s="5">
        <v>3.7829873571468275E-2</v>
      </c>
      <c r="AS136" s="5"/>
      <c r="AT136" s="5"/>
      <c r="AU136" s="5"/>
      <c r="AV136" s="5"/>
      <c r="AW136" s="5"/>
      <c r="AX136" s="5"/>
      <c r="AY136" s="5"/>
      <c r="AZ136" s="5"/>
      <c r="BA136" s="5"/>
      <c r="BB136" s="5"/>
    </row>
    <row r="137" spans="1:54" x14ac:dyDescent="0.25">
      <c r="A137" s="5">
        <v>15680</v>
      </c>
      <c r="B137" s="5"/>
      <c r="C137" s="5">
        <v>0.12883851487778858</v>
      </c>
      <c r="D137" s="5">
        <v>-1.1366064505331369E-2</v>
      </c>
      <c r="E137" s="5">
        <v>-8.1747983555149374E-3</v>
      </c>
      <c r="F137" s="5">
        <v>-2.0354761881870971E-2</v>
      </c>
      <c r="G137" s="5">
        <v>-6.3042268175709775E-3</v>
      </c>
      <c r="H137" s="5">
        <v>-1.8744537361456433E-2</v>
      </c>
      <c r="I137" s="5">
        <v>-2.7083831387996159E-2</v>
      </c>
      <c r="J137" s="5">
        <v>-1.3636120366523971E-2</v>
      </c>
      <c r="K137" s="5">
        <v>-1.3549802536940627E-3</v>
      </c>
      <c r="L137" s="5">
        <v>-9.0063887452268721E-3</v>
      </c>
      <c r="M137" s="5">
        <v>-1.4495552539258546E-2</v>
      </c>
      <c r="N137" s="5">
        <v>-2.5969814363952071E-2</v>
      </c>
      <c r="O137" s="5">
        <v>-2.3701890288851863E-3</v>
      </c>
      <c r="P137" s="5">
        <v>-1.3794736989292261E-2</v>
      </c>
      <c r="Q137" s="5">
        <v>-7.1638454349862626E-3</v>
      </c>
      <c r="R137" s="5">
        <v>-9.3038603924496845E-3</v>
      </c>
      <c r="S137" s="5">
        <v>-4.7405496939474396E-4</v>
      </c>
      <c r="T137" s="5">
        <v>-5.8290144660232161E-3</v>
      </c>
      <c r="U137" s="5">
        <v>-1.0753883737316921E-3</v>
      </c>
      <c r="V137" s="5">
        <v>-6.2369994529523961E-3</v>
      </c>
      <c r="W137" s="5">
        <v>9.2478495261397054E-3</v>
      </c>
      <c r="X137" s="5">
        <v>-2.0818071174437684E-3</v>
      </c>
      <c r="Y137" s="5">
        <v>-1.7785449958708986E-2</v>
      </c>
      <c r="Z137" s="5">
        <v>-1.1734789576006498E-2</v>
      </c>
      <c r="AA137" s="5">
        <v>2.7462703725681336E-2</v>
      </c>
      <c r="AB137" s="5">
        <v>0.10482087068870934</v>
      </c>
      <c r="AC137" s="5">
        <v>9.7353135248917557E-3</v>
      </c>
      <c r="AD137" s="5">
        <v>3.522166509564209E-4</v>
      </c>
      <c r="AE137" s="5">
        <v>3.7117981712503322E-2</v>
      </c>
      <c r="AF137" s="5">
        <v>9.4557298149843302E-2</v>
      </c>
      <c r="AG137" s="5">
        <v>1.5575587909187691E-2</v>
      </c>
      <c r="AH137" s="5">
        <v>8.0276920463276738E-3</v>
      </c>
      <c r="AI137" s="5">
        <v>7.0427835975650933E-3</v>
      </c>
      <c r="AJ137" s="5">
        <v>2.8378369508732598E-2</v>
      </c>
      <c r="AK137" s="5">
        <v>8.8664588543983618E-3</v>
      </c>
      <c r="AL137" s="5">
        <v>5.1814052821413839E-2</v>
      </c>
      <c r="AM137" s="5">
        <v>1.5526053742108553E-2</v>
      </c>
      <c r="AN137" s="5">
        <v>6.2487496680019199E-3</v>
      </c>
      <c r="AO137" s="5">
        <v>1.4355587702822012E-2</v>
      </c>
      <c r="AP137" s="5">
        <v>1.3539449116351562E-2</v>
      </c>
      <c r="AQ137" s="5">
        <v>1.1063228600181583E-3</v>
      </c>
      <c r="AR137" s="5">
        <v>3.8242900288195526E-2</v>
      </c>
      <c r="AS137" s="5"/>
      <c r="AT137" s="5"/>
      <c r="AU137" s="5"/>
      <c r="AV137" s="5"/>
      <c r="AW137" s="5"/>
      <c r="AX137" s="5"/>
      <c r="AY137" s="5"/>
      <c r="AZ137" s="5"/>
      <c r="BA137" s="5"/>
      <c r="BB137" s="5"/>
    </row>
    <row r="138" spans="1:54" x14ac:dyDescent="0.25">
      <c r="A138" s="5">
        <v>15670</v>
      </c>
      <c r="B138" s="5"/>
      <c r="C138" s="5">
        <v>0.13079541120242894</v>
      </c>
      <c r="D138" s="5">
        <v>-1.1213526476256935E-2</v>
      </c>
      <c r="E138" s="5">
        <v>-8.0696932481944018E-3</v>
      </c>
      <c r="F138" s="5">
        <v>-2.0104562043407267E-2</v>
      </c>
      <c r="G138" s="5">
        <v>-6.2303116421162392E-3</v>
      </c>
      <c r="H138" s="5">
        <v>-1.8535433925696378E-2</v>
      </c>
      <c r="I138" s="5">
        <v>-2.6797172345601368E-2</v>
      </c>
      <c r="J138" s="5">
        <v>-1.3499611814385679E-2</v>
      </c>
      <c r="K138" s="5">
        <v>-1.3421954467297491E-3</v>
      </c>
      <c r="L138" s="5">
        <v>-8.9266104543077492E-3</v>
      </c>
      <c r="M138" s="5">
        <v>-1.4375552067719965E-2</v>
      </c>
      <c r="N138" s="5">
        <v>-2.5769929715151168E-2</v>
      </c>
      <c r="O138" s="5">
        <v>-2.3533297027848363E-3</v>
      </c>
      <c r="P138" s="5">
        <v>-1.3704695763759465E-2</v>
      </c>
      <c r="Q138" s="5">
        <v>-7.1212977585458593E-3</v>
      </c>
      <c r="R138" s="5">
        <v>-9.2540932997132765E-3</v>
      </c>
      <c r="S138" s="5">
        <v>-4.7179999813215913E-4</v>
      </c>
      <c r="T138" s="5">
        <v>-5.8047524533021587E-3</v>
      </c>
      <c r="U138" s="5">
        <v>-1.0715539672785175E-3</v>
      </c>
      <c r="V138" s="5">
        <v>-6.2184960849448693E-3</v>
      </c>
      <c r="W138" s="5">
        <v>9.2259728706329917E-3</v>
      </c>
      <c r="X138" s="5">
        <v>-2.0781384777717785E-3</v>
      </c>
      <c r="Y138" s="5">
        <v>-1.7764878823505081E-2</v>
      </c>
      <c r="Z138" s="5">
        <v>-1.1728350159766934E-2</v>
      </c>
      <c r="AA138" s="5">
        <v>2.7464390538007328E-2</v>
      </c>
      <c r="AB138" s="5">
        <v>0.10489150861210987</v>
      </c>
      <c r="AC138" s="5">
        <v>9.747859226635151E-3</v>
      </c>
      <c r="AD138" s="5">
        <v>3.5288790619495498E-4</v>
      </c>
      <c r="AE138" s="5">
        <v>3.721171482797786E-2</v>
      </c>
      <c r="AF138" s="5">
        <v>9.485488086820959E-2</v>
      </c>
      <c r="AG138" s="5">
        <v>1.5634328736124282E-2</v>
      </c>
      <c r="AH138" s="5">
        <v>8.0629975471948022E-3</v>
      </c>
      <c r="AI138" s="5">
        <v>7.0781877162967854E-3</v>
      </c>
      <c r="AJ138" s="5">
        <v>2.853894805383031E-2</v>
      </c>
      <c r="AK138" s="5">
        <v>8.9222502797061572E-3</v>
      </c>
      <c r="AL138" s="5">
        <v>5.2173062704202654E-2</v>
      </c>
      <c r="AM138" s="5">
        <v>1.564355026064464E-2</v>
      </c>
      <c r="AN138" s="5">
        <v>6.3000462334883685E-3</v>
      </c>
      <c r="AO138" s="5">
        <v>1.4482677849936695E-2</v>
      </c>
      <c r="AP138" s="5">
        <v>1.3668066669295528E-2</v>
      </c>
      <c r="AQ138" s="5">
        <v>1.1175503619338767E-3</v>
      </c>
      <c r="AR138" s="5">
        <v>3.8655926811507847E-2</v>
      </c>
      <c r="AS138" s="5"/>
      <c r="AT138" s="5"/>
      <c r="AU138" s="5"/>
      <c r="AV138" s="5"/>
      <c r="AW138" s="5"/>
      <c r="AX138" s="5"/>
      <c r="AY138" s="5"/>
      <c r="AZ138" s="5"/>
      <c r="BA138" s="5"/>
      <c r="BB138" s="5"/>
    </row>
    <row r="139" spans="1:54" x14ac:dyDescent="0.25">
      <c r="A139" s="5">
        <v>15660</v>
      </c>
      <c r="B139" s="5"/>
      <c r="C139" s="5">
        <v>0.13273460407614818</v>
      </c>
      <c r="D139" s="5">
        <v>-1.1061571327676113E-2</v>
      </c>
      <c r="E139" s="5">
        <v>-7.96488806608351E-3</v>
      </c>
      <c r="F139" s="5">
        <v>-1.9854823900426057E-2</v>
      </c>
      <c r="G139" s="5">
        <v>-6.1564549021369602E-3</v>
      </c>
      <c r="H139" s="5">
        <v>-1.8326264059249635E-2</v>
      </c>
      <c r="I139" s="5">
        <v>-2.6510086713127025E-2</v>
      </c>
      <c r="J139" s="5">
        <v>-1.3362730392963937E-2</v>
      </c>
      <c r="K139" s="5">
        <v>-1.3293587199725708E-3</v>
      </c>
      <c r="L139" s="5">
        <v>-8.8463938727881587E-3</v>
      </c>
      <c r="M139" s="5">
        <v>-1.4254705385299469E-2</v>
      </c>
      <c r="N139" s="5">
        <v>-2.5568293420156867E-2</v>
      </c>
      <c r="O139" s="5">
        <v>-2.3362905423712109E-3</v>
      </c>
      <c r="P139" s="5">
        <v>-1.3613500714182675E-2</v>
      </c>
      <c r="Q139" s="5">
        <v>-7.0780999716667124E-3</v>
      </c>
      <c r="R139" s="5">
        <v>-9.2034220073503783E-3</v>
      </c>
      <c r="S139" s="5">
        <v>-4.6949622542417506E-4</v>
      </c>
      <c r="T139" s="5">
        <v>-5.7798607960256642E-3</v>
      </c>
      <c r="U139" s="5">
        <v>-1.0675986863381724E-3</v>
      </c>
      <c r="V139" s="5">
        <v>-6.1992687128230835E-3</v>
      </c>
      <c r="W139" s="5">
        <v>9.2029952106220617E-3</v>
      </c>
      <c r="X139" s="5">
        <v>-2.0742172898882217E-3</v>
      </c>
      <c r="Y139" s="5">
        <v>-1.7742122843681492E-2</v>
      </c>
      <c r="Z139" s="5">
        <v>-1.1720459801935212E-2</v>
      </c>
      <c r="AA139" s="5">
        <v>2.7462680115620419E-2</v>
      </c>
      <c r="AB139" s="5">
        <v>0.10494925215575271</v>
      </c>
      <c r="AC139" s="5">
        <v>9.7592214488474976E-3</v>
      </c>
      <c r="AD139" s="5">
        <v>3.5351712387831459E-4</v>
      </c>
      <c r="AE139" s="5">
        <v>3.7301128817712186E-2</v>
      </c>
      <c r="AF139" s="5">
        <v>9.5141817494799635E-2</v>
      </c>
      <c r="AG139" s="5">
        <v>1.5691387048237155E-2</v>
      </c>
      <c r="AH139" s="5">
        <v>8.0974789710070629E-3</v>
      </c>
      <c r="AI139" s="5">
        <v>7.1129123839661444E-3</v>
      </c>
      <c r="AJ139" s="5">
        <v>2.8696987452576643E-2</v>
      </c>
      <c r="AK139" s="5">
        <v>8.9773178065844436E-3</v>
      </c>
      <c r="AL139" s="5">
        <v>5.2528291463894171E-2</v>
      </c>
      <c r="AM139" s="5">
        <v>1.5760061561259572E-2</v>
      </c>
      <c r="AN139" s="5">
        <v>6.3510111307741816E-3</v>
      </c>
      <c r="AO139" s="5">
        <v>1.4609167501152886E-2</v>
      </c>
      <c r="AP139" s="5">
        <v>1.379628205419638E-2</v>
      </c>
      <c r="AQ139" s="5">
        <v>1.128759402404107E-3</v>
      </c>
      <c r="AR139" s="5">
        <v>3.9068847360578092E-2</v>
      </c>
      <c r="AS139" s="5"/>
      <c r="AT139" s="5"/>
      <c r="AU139" s="5"/>
      <c r="AV139" s="5"/>
      <c r="AW139" s="5"/>
      <c r="AX139" s="5"/>
      <c r="AY139" s="5"/>
      <c r="AZ139" s="5"/>
      <c r="BA139" s="5"/>
      <c r="BB139" s="5"/>
    </row>
    <row r="140" spans="1:54" x14ac:dyDescent="0.25">
      <c r="A140" s="5">
        <v>15650</v>
      </c>
      <c r="B140" s="5"/>
      <c r="C140" s="5">
        <v>0.13465549545189817</v>
      </c>
      <c r="D140" s="5">
        <v>-1.0910228405011943E-2</v>
      </c>
      <c r="E140" s="5">
        <v>-7.8604044539074946E-3</v>
      </c>
      <c r="F140" s="5">
        <v>-1.9605602206160276E-2</v>
      </c>
      <c r="G140" s="5">
        <v>-6.082673677751122E-3</v>
      </c>
      <c r="H140" s="5">
        <v>-1.8117078497821609E-2</v>
      </c>
      <c r="I140" s="5">
        <v>-2.622264715567349E-2</v>
      </c>
      <c r="J140" s="5">
        <v>-1.3225512088583016E-2</v>
      </c>
      <c r="K140" s="5">
        <v>-1.3164735636335633E-3</v>
      </c>
      <c r="L140" s="5">
        <v>-8.7657614652952107E-3</v>
      </c>
      <c r="M140" s="5">
        <v>-1.4133047214519384E-2</v>
      </c>
      <c r="N140" s="5">
        <v>-2.5364964692900099E-2</v>
      </c>
      <c r="O140" s="5">
        <v>-2.3190766422618355E-3</v>
      </c>
      <c r="P140" s="5">
        <v>-1.3521179491821541E-2</v>
      </c>
      <c r="Q140" s="5">
        <v>-7.0342653004947823E-3</v>
      </c>
      <c r="R140" s="5">
        <v>-9.151862106882765E-3</v>
      </c>
      <c r="S140" s="5">
        <v>-4.6714435966062286E-4</v>
      </c>
      <c r="T140" s="5">
        <v>-5.7543470887963903E-3</v>
      </c>
      <c r="U140" s="5">
        <v>-1.0635237167469741E-3</v>
      </c>
      <c r="V140" s="5">
        <v>-6.1793229183053147E-3</v>
      </c>
      <c r="W140" s="5">
        <v>9.1789228421205495E-3</v>
      </c>
      <c r="X140" s="5">
        <v>-2.0700445146865647E-3</v>
      </c>
      <c r="Y140" s="5">
        <v>-1.7717186260835946E-2</v>
      </c>
      <c r="Z140" s="5">
        <v>-1.1711118653563788E-2</v>
      </c>
      <c r="AA140" s="5">
        <v>2.7457566583054378E-2</v>
      </c>
      <c r="AB140" s="5">
        <v>0.10499405513600846</v>
      </c>
      <c r="AC140" s="5">
        <v>9.7693937108360215E-3</v>
      </c>
      <c r="AD140" s="5">
        <v>3.541039913097882E-4</v>
      </c>
      <c r="AE140" s="5">
        <v>3.7386182649335589E-2</v>
      </c>
      <c r="AF140" s="5">
        <v>9.5417983480552901E-2</v>
      </c>
      <c r="AG140" s="5">
        <v>1.5746739148232474E-2</v>
      </c>
      <c r="AH140" s="5">
        <v>8.1311225368771063E-3</v>
      </c>
      <c r="AI140" s="5">
        <v>7.1469442103003584E-3</v>
      </c>
      <c r="AJ140" s="5">
        <v>2.8852428858838874E-2</v>
      </c>
      <c r="AK140" s="5">
        <v>9.0316416446450526E-3</v>
      </c>
      <c r="AL140" s="5">
        <v>5.2879616050277398E-2</v>
      </c>
      <c r="AM140" s="5">
        <v>1.5875548824861842E-2</v>
      </c>
      <c r="AN140" s="5">
        <v>6.401628072472995E-3</v>
      </c>
      <c r="AO140" s="5">
        <v>1.4735018014639112E-2</v>
      </c>
      <c r="AP140" s="5">
        <v>1.3924057981161714E-2</v>
      </c>
      <c r="AQ140" s="5">
        <v>1.1399468927896154E-3</v>
      </c>
      <c r="AR140" s="5">
        <v>3.9481554750795803E-2</v>
      </c>
      <c r="AS140" s="5"/>
      <c r="AT140" s="5"/>
      <c r="AU140" s="5"/>
      <c r="AV140" s="5"/>
      <c r="AW140" s="5"/>
      <c r="AX140" s="5"/>
      <c r="AY140" s="5"/>
      <c r="AZ140" s="5"/>
      <c r="BA140" s="5"/>
      <c r="BB140" s="5"/>
    </row>
    <row r="141" spans="1:54" x14ac:dyDescent="0.25">
      <c r="A141" s="5">
        <v>15640</v>
      </c>
      <c r="B141" s="5"/>
      <c r="C141" s="5">
        <v>0.13655749273092854</v>
      </c>
      <c r="D141" s="5">
        <v>-1.0759526518142267E-2</v>
      </c>
      <c r="E141" s="5">
        <v>-7.7562637199143965E-3</v>
      </c>
      <c r="F141" s="5">
        <v>-1.9356950999841867E-2</v>
      </c>
      <c r="G141" s="5">
        <v>-6.0089848667473182E-3</v>
      </c>
      <c r="H141" s="5">
        <v>-1.7907927550829907E-2</v>
      </c>
      <c r="I141" s="5">
        <v>-2.5934925889106553E-2</v>
      </c>
      <c r="J141" s="5">
        <v>-1.3087992744344731E-2</v>
      </c>
      <c r="K141" s="5">
        <v>-1.3035434617772281E-3</v>
      </c>
      <c r="L141" s="5">
        <v>-8.6847357078973335E-3</v>
      </c>
      <c r="M141" s="5">
        <v>-1.4010612377556913E-2</v>
      </c>
      <c r="N141" s="5">
        <v>-2.5160003065112884E-2</v>
      </c>
      <c r="O141" s="5">
        <v>-2.301693138125201E-3</v>
      </c>
      <c r="P141" s="5">
        <v>-1.34277600526057E-2</v>
      </c>
      <c r="Q141" s="5">
        <v>-6.9898071610334234E-3</v>
      </c>
      <c r="R141" s="5">
        <v>-9.0994294739399663E-3</v>
      </c>
      <c r="S141" s="5">
        <v>-4.6474512542487656E-4</v>
      </c>
      <c r="T141" s="5">
        <v>-5.7282191438974197E-3</v>
      </c>
      <c r="U141" s="5">
        <v>-1.0593302874276314E-3</v>
      </c>
      <c r="V141" s="5">
        <v>-6.1586645469493967E-3</v>
      </c>
      <c r="W141" s="5">
        <v>9.1537624683636267E-3</v>
      </c>
      <c r="X141" s="5">
        <v>-2.0656212072512922E-3</v>
      </c>
      <c r="Y141" s="5">
        <v>-1.7690074133283433E-2</v>
      </c>
      <c r="Z141" s="5">
        <v>-1.1700327406098245E-2</v>
      </c>
      <c r="AA141" s="5">
        <v>2.744904531788862E-2</v>
      </c>
      <c r="AB141" s="5">
        <v>0.10502587604909382</v>
      </c>
      <c r="AC141" s="5">
        <v>9.7783699515618678E-3</v>
      </c>
      <c r="AD141" s="5">
        <v>3.5464821023719267E-4</v>
      </c>
      <c r="AE141" s="5">
        <v>3.746683671447984E-2</v>
      </c>
      <c r="AF141" s="5">
        <v>9.5683257602731303E-2</v>
      </c>
      <c r="AG141" s="5">
        <v>1.5800361828902744E-2</v>
      </c>
      <c r="AH141" s="5">
        <v>8.1639146826209975E-3</v>
      </c>
      <c r="AI141" s="5">
        <v>7.1802699637404741E-3</v>
      </c>
      <c r="AJ141" s="5">
        <v>2.900521391934794E-2</v>
      </c>
      <c r="AK141" s="5">
        <v>9.0852021078609464E-3</v>
      </c>
      <c r="AL141" s="5">
        <v>5.3226913712601596E-2</v>
      </c>
      <c r="AM141" s="5">
        <v>1.5989973223597735E-2</v>
      </c>
      <c r="AN141" s="5">
        <v>6.4518807261089136E-3</v>
      </c>
      <c r="AO141" s="5">
        <v>1.4860190545805877E-2</v>
      </c>
      <c r="AP141" s="5">
        <v>1.4051356872817916E-2</v>
      </c>
      <c r="AQ141" s="5">
        <v>1.1511097129423826E-3</v>
      </c>
      <c r="AR141" s="5">
        <v>3.9893940428461262E-2</v>
      </c>
      <c r="AS141" s="5"/>
      <c r="AT141" s="5"/>
      <c r="AU141" s="5"/>
      <c r="AV141" s="5"/>
      <c r="AW141" s="5"/>
      <c r="AX141" s="5"/>
      <c r="AY141" s="5"/>
      <c r="AZ141" s="5"/>
      <c r="BA141" s="5"/>
      <c r="BB141" s="5"/>
    </row>
    <row r="142" spans="1:54" x14ac:dyDescent="0.25">
      <c r="A142" s="5">
        <v>15630</v>
      </c>
      <c r="B142" s="5"/>
      <c r="C142" s="5">
        <v>0.13844000906954113</v>
      </c>
      <c r="D142" s="5">
        <v>-1.0609493932936937E-2</v>
      </c>
      <c r="E142" s="5">
        <v>-7.6524868288164391E-3</v>
      </c>
      <c r="F142" s="5">
        <v>-1.9108923587046828E-2</v>
      </c>
      <c r="G142" s="5">
        <v>-5.9354051779610933E-3</v>
      </c>
      <c r="H142" s="5">
        <v>-1.7698861080440838E-2</v>
      </c>
      <c r="I142" s="5">
        <v>-2.5646994648403938E-2</v>
      </c>
      <c r="J142" s="5">
        <v>-1.2950208043741468E-2</v>
      </c>
      <c r="K142" s="5">
        <v>-1.2905718906716952E-3</v>
      </c>
      <c r="L142" s="5">
        <v>-8.6033390771465285E-3</v>
      </c>
      <c r="M142" s="5">
        <v>-1.3887435778859323E-2</v>
      </c>
      <c r="N142" s="5">
        <v>-2.4953468356042296E-2</v>
      </c>
      <c r="O142" s="5">
        <v>-2.2841452040310095E-3</v>
      </c>
      <c r="P142" s="5">
        <v>-1.3333270642576136E-2</v>
      </c>
      <c r="Q142" s="5">
        <v>-6.9447391521271409E-3</v>
      </c>
      <c r="R142" s="5">
        <v>-9.0461402599694984E-3</v>
      </c>
      <c r="S142" s="5">
        <v>-4.6229926311871681E-4</v>
      </c>
      <c r="T142" s="5">
        <v>-5.701484987319325E-3</v>
      </c>
      <c r="U142" s="5">
        <v>-1.0550196697837486E-3</v>
      </c>
      <c r="V142" s="5">
        <v>-6.1372997054264938E-3</v>
      </c>
      <c r="W142" s="5">
        <v>9.1275211969853633E-3</v>
      </c>
      <c r="X142" s="5">
        <v>-2.0609485165062969E-3</v>
      </c>
      <c r="Y142" s="5">
        <v>-1.7660792335527409E-2</v>
      </c>
      <c r="Z142" s="5">
        <v>-1.1688087292675769E-2</v>
      </c>
      <c r="AA142" s="5">
        <v>2.7437112957629656E-2</v>
      </c>
      <c r="AB142" s="5">
        <v>0.10504467811177623</v>
      </c>
      <c r="AC142" s="5">
        <v>9.7861445347235572E-3</v>
      </c>
      <c r="AD142" s="5">
        <v>3.5514949708193835E-4</v>
      </c>
      <c r="AE142" s="5">
        <v>3.7543052857401851E-2</v>
      </c>
      <c r="AF142" s="5">
        <v>9.5937522048389734E-2</v>
      </c>
      <c r="AG142" s="5">
        <v>1.5852232388445429E-2</v>
      </c>
      <c r="AH142" s="5">
        <v>8.1958420733612182E-3</v>
      </c>
      <c r="AI142" s="5">
        <v>7.2128765795097891E-3</v>
      </c>
      <c r="AJ142" s="5">
        <v>2.9155284807861059E-2</v>
      </c>
      <c r="AK142" s="5">
        <v>9.1379796256023157E-3</v>
      </c>
      <c r="AL142" s="5">
        <v>5.3570062065218568E-2</v>
      </c>
      <c r="AM142" s="5">
        <v>1.6103295940554867E-2</v>
      </c>
      <c r="AN142" s="5">
        <v>6.5017527219277792E-3</v>
      </c>
      <c r="AO142" s="5">
        <v>1.498464606465944E-2</v>
      </c>
      <c r="AP142" s="5">
        <v>1.4178140879807196E-2</v>
      </c>
      <c r="AQ142" s="5">
        <v>1.1622447123745016E-3</v>
      </c>
      <c r="AR142" s="5">
        <v>4.0305894506900614E-2</v>
      </c>
      <c r="AS142" s="5"/>
      <c r="AT142" s="5"/>
      <c r="AU142" s="5"/>
      <c r="AV142" s="5"/>
      <c r="AW142" s="5"/>
      <c r="AX142" s="5"/>
      <c r="AY142" s="5"/>
      <c r="AZ142" s="5"/>
      <c r="BA142" s="5"/>
      <c r="BB142" s="5"/>
    </row>
    <row r="143" spans="1:54" x14ac:dyDescent="0.25">
      <c r="A143" s="5">
        <v>15620</v>
      </c>
      <c r="B143" s="5"/>
      <c r="C143" s="5">
        <v>0.14030246368372834</v>
      </c>
      <c r="D143" s="5">
        <v>-1.0460158363197474E-2</v>
      </c>
      <c r="E143" s="5">
        <v>-7.5490943949972937E-3</v>
      </c>
      <c r="F143" s="5">
        <v>-1.8861572520636697E-2</v>
      </c>
      <c r="G143" s="5">
        <v>-5.8619511248137416E-3</v>
      </c>
      <c r="H143" s="5">
        <v>-1.7489928481017013E-2</v>
      </c>
      <c r="I143" s="5">
        <v>-2.5358924656487637E-2</v>
      </c>
      <c r="J143" s="5">
        <v>-1.2812193494457499E-2</v>
      </c>
      <c r="K143" s="5">
        <v>-1.2775623171518982E-3</v>
      </c>
      <c r="L143" s="5">
        <v>-8.5215940391689844E-3</v>
      </c>
      <c r="M143" s="5">
        <v>-1.3763552387775648E-2</v>
      </c>
      <c r="N143" s="5">
        <v>-2.4745420642087922E-2</v>
      </c>
      <c r="O143" s="5">
        <v>-2.2664380497840588E-3</v>
      </c>
      <c r="P143" s="5">
        <v>-1.3237739783179391E-2</v>
      </c>
      <c r="Q143" s="5">
        <v>-6.8990750483438361E-3</v>
      </c>
      <c r="R143" s="5">
        <v>-8.9920108837851752E-3</v>
      </c>
      <c r="S143" s="5">
        <v>-4.5980752857758276E-4</v>
      </c>
      <c r="T143" s="5">
        <v>-5.6741528546543751E-3</v>
      </c>
      <c r="U143" s="5">
        <v>-1.0505931770675608E-3</v>
      </c>
      <c r="V143" s="5">
        <v>-6.1152347586292382E-3</v>
      </c>
      <c r="W143" s="5">
        <v>9.1002065369395237E-3</v>
      </c>
      <c r="X143" s="5">
        <v>-2.0560276848040405E-3</v>
      </c>
      <c r="Y143" s="5">
        <v>-1.762934755722155E-2</v>
      </c>
      <c r="Z143" s="5">
        <v>-1.1674400089091156E-2</v>
      </c>
      <c r="AA143" s="5">
        <v>2.7421767405837232E-2</v>
      </c>
      <c r="AB143" s="5">
        <v>0.10505042929933568</v>
      </c>
      <c r="AC143" s="5">
        <v>9.7927122536036974E-3</v>
      </c>
      <c r="AD143" s="5">
        <v>3.556075831603493E-4</v>
      </c>
      <c r="AE143" s="5">
        <v>3.7614794402893961E-2</v>
      </c>
      <c r="AF143" s="5">
        <v>9.6180662496336791E-2</v>
      </c>
      <c r="AG143" s="5">
        <v>1.5902328645589194E-2</v>
      </c>
      <c r="AH143" s="5">
        <v>8.2268916100626706E-3</v>
      </c>
      <c r="AI143" s="5">
        <v>7.2447511676538056E-3</v>
      </c>
      <c r="AJ143" s="5">
        <v>2.9302584259337426E-2</v>
      </c>
      <c r="AK143" s="5">
        <v>9.1899547537187456E-3</v>
      </c>
      <c r="AL143" s="5">
        <v>5.3908939153745117E-2</v>
      </c>
      <c r="AM143" s="5">
        <v>1.6215478189697159E-2</v>
      </c>
      <c r="AN143" s="5">
        <v>6.5512276608320182E-3</v>
      </c>
      <c r="AO143" s="5">
        <v>1.5108345373506984E-2</v>
      </c>
      <c r="AP143" s="5">
        <v>1.4304371896677149E-2</v>
      </c>
      <c r="AQ143" s="5">
        <v>1.1733487114638148E-3</v>
      </c>
      <c r="AR143" s="5">
        <v>4.0717305803995081E-2</v>
      </c>
      <c r="AS143" s="5"/>
      <c r="AT143" s="5"/>
      <c r="AU143" s="5"/>
      <c r="AV143" s="5"/>
      <c r="AW143" s="5"/>
      <c r="AX143" s="5"/>
      <c r="AY143" s="5"/>
      <c r="AZ143" s="5"/>
      <c r="BA143" s="5"/>
      <c r="BB143" s="5"/>
    </row>
    <row r="144" spans="1:54" x14ac:dyDescent="0.25">
      <c r="A144" s="5">
        <v>15610</v>
      </c>
      <c r="B144" s="5"/>
      <c r="C144" s="5">
        <v>0.14214428215148209</v>
      </c>
      <c r="D144" s="5">
        <v>-1.0311546963001062E-2</v>
      </c>
      <c r="E144" s="5">
        <v>-7.4461066759878266E-3</v>
      </c>
      <c r="F144" s="5">
        <v>-1.8614949582305279E-2</v>
      </c>
      <c r="G144" s="5">
        <v>-5.7886390190167794E-3</v>
      </c>
      <c r="H144" s="5">
        <v>-1.7281178658988528E-2</v>
      </c>
      <c r="I144" s="5">
        <v>-2.5070786593562201E-2</v>
      </c>
      <c r="J144" s="5">
        <v>-1.2673984412369407E-2</v>
      </c>
      <c r="K144" s="5">
        <v>-1.2645181969968711E-3</v>
      </c>
      <c r="L144" s="5">
        <v>-8.4395230388118296E-3</v>
      </c>
      <c r="M144" s="5">
        <v>-1.3638997221218089E-2</v>
      </c>
      <c r="N144" s="5">
        <v>-2.4535920226385243E-2</v>
      </c>
      <c r="O144" s="5">
        <v>-2.2485769182437236E-3</v>
      </c>
      <c r="P144" s="5">
        <v>-1.3141196256425559E-2</v>
      </c>
      <c r="Q144" s="5">
        <v>-6.8528287927606766E-3</v>
      </c>
      <c r="R144" s="5">
        <v>-8.9370580229597013E-3</v>
      </c>
      <c r="S144" s="5">
        <v>-4.5727069267647414E-4</v>
      </c>
      <c r="T144" s="5">
        <v>-5.6462311868606344E-3</v>
      </c>
      <c r="U144" s="5">
        <v>-1.0460521637213136E-3</v>
      </c>
      <c r="V144" s="5">
        <v>-6.0924763266159785E-3</v>
      </c>
      <c r="W144" s="5">
        <v>9.0718263951653205E-3</v>
      </c>
      <c r="X144" s="5">
        <v>-2.0508600474555853E-3</v>
      </c>
      <c r="Y144" s="5">
        <v>-1.7595747301620574E-2</v>
      </c>
      <c r="Z144" s="5">
        <v>-1.1659268114427948E-2</v>
      </c>
      <c r="AA144" s="5">
        <v>2.7403007837486261E-2</v>
      </c>
      <c r="AB144" s="5">
        <v>0.10504310238073895</v>
      </c>
      <c r="AC144" s="5">
        <v>9.7980683356736313E-3</v>
      </c>
      <c r="AD144" s="5">
        <v>3.5602221489701251E-4</v>
      </c>
      <c r="AE144" s="5">
        <v>3.7682026183454759E-2</v>
      </c>
      <c r="AF144" s="5">
        <v>9.6412568197510623E-2</v>
      </c>
      <c r="AG144" s="5">
        <v>1.5950628954514861E-2</v>
      </c>
      <c r="AH144" s="5">
        <v>8.2570504379944586E-3</v>
      </c>
      <c r="AI144" s="5">
        <v>7.2758810210449458E-3</v>
      </c>
      <c r="AJ144" s="5">
        <v>2.9447055604101387E-2</v>
      </c>
      <c r="AK144" s="5">
        <v>9.241108185659621E-3</v>
      </c>
      <c r="AL144" s="5">
        <v>5.4243423521701625E-2</v>
      </c>
      <c r="AM144" s="5">
        <v>1.632648123601969E-2</v>
      </c>
      <c r="AN144" s="5">
        <v>6.6002891224345942E-3</v>
      </c>
      <c r="AO144" s="5">
        <v>1.5231249125005083E-2</v>
      </c>
      <c r="AP144" s="5">
        <v>1.4430011578156713E-2</v>
      </c>
      <c r="AQ144" s="5">
        <v>1.1844185026959283E-3</v>
      </c>
      <c r="AR144" s="5">
        <v>4.1128061881119962E-2</v>
      </c>
      <c r="AS144" s="5"/>
      <c r="AT144" s="5"/>
      <c r="AU144" s="5"/>
      <c r="AV144" s="5"/>
      <c r="AW144" s="5"/>
      <c r="AX144" s="5"/>
      <c r="AY144" s="5"/>
      <c r="AZ144" s="5"/>
      <c r="BA144" s="5"/>
      <c r="BB144" s="5"/>
    </row>
    <row r="145" spans="1:54" x14ac:dyDescent="0.25">
      <c r="A145" s="5">
        <v>15600</v>
      </c>
      <c r="B145" s="5"/>
      <c r="C145" s="5">
        <v>0.14396489671255294</v>
      </c>
      <c r="D145" s="5">
        <v>-1.0163686319451533E-2</v>
      </c>
      <c r="E145" s="5">
        <v>-7.343543566213348E-3</v>
      </c>
      <c r="F145" s="5">
        <v>-1.836910576474008E-2</v>
      </c>
      <c r="G145" s="5">
        <v>-5.7154849644457922E-3</v>
      </c>
      <c r="H145" s="5">
        <v>-1.7072660013159907E-2</v>
      </c>
      <c r="I145" s="5">
        <v>-2.4782650566978405E-2</v>
      </c>
      <c r="J145" s="5">
        <v>-1.2535615905756251E-2</v>
      </c>
      <c r="K145" s="5">
        <v>-1.2514429733223311E-3</v>
      </c>
      <c r="L145" s="5">
        <v>-8.3571484888534334E-3</v>
      </c>
      <c r="M145" s="5">
        <v>-1.3513805326365497E-2</v>
      </c>
      <c r="N145" s="5">
        <v>-2.432502760835744E-2</v>
      </c>
      <c r="O145" s="5">
        <v>-2.2305670826310883E-3</v>
      </c>
      <c r="P145" s="5">
        <v>-1.3043669089921226E-2</v>
      </c>
      <c r="Q145" s="5">
        <v>-6.8060144896590815E-3</v>
      </c>
      <c r="R145" s="5">
        <v>-8.881298605067936E-3</v>
      </c>
      <c r="S145" s="5">
        <v>-4.5468954092680854E-4</v>
      </c>
      <c r="T145" s="5">
        <v>-5.6177286258991231E-3</v>
      </c>
      <c r="U145" s="5">
        <v>-1.041398024692724E-3</v>
      </c>
      <c r="V145" s="5">
        <v>-6.0690312813930659E-3</v>
      </c>
      <c r="W145" s="5">
        <v>9.042389072999809E-3</v>
      </c>
      <c r="X145" s="5">
        <v>-2.0454470322016369E-3</v>
      </c>
      <c r="Y145" s="5">
        <v>-1.7559999883519244E-2</v>
      </c>
      <c r="Z145" s="5">
        <v>-1.1642694231352732E-2</v>
      </c>
      <c r="AA145" s="5">
        <v>2.738083470355655E-2</v>
      </c>
      <c r="AB145" s="5">
        <v>0.10502267495098232</v>
      </c>
      <c r="AC145" s="5">
        <v>9.8022084469510141E-3</v>
      </c>
      <c r="AD145" s="5">
        <v>3.5639315402993972E-4</v>
      </c>
      <c r="AE145" s="5">
        <v>3.7744714565694365E-2</v>
      </c>
      <c r="AF145" s="5">
        <v>9.6633132053695572E-2</v>
      </c>
      <c r="AG145" s="5">
        <v>1.5997112219557574E-2</v>
      </c>
      <c r="AH145" s="5">
        <v>8.2863059551102156E-3</v>
      </c>
      <c r="AI145" s="5">
        <v>7.3062536233459013E-3</v>
      </c>
      <c r="AJ145" s="5">
        <v>2.9588642801967248E-2</v>
      </c>
      <c r="AK145" s="5">
        <v>9.2914207636244535E-3</v>
      </c>
      <c r="AL145" s="5">
        <v>5.4573394277581289E-2</v>
      </c>
      <c r="AM145" s="5">
        <v>1.6436266415909916E-2</v>
      </c>
      <c r="AN145" s="5">
        <v>6.6489206732275406E-3</v>
      </c>
      <c r="AO145" s="5">
        <v>1.5353317840542228E-2</v>
      </c>
      <c r="AP145" s="5">
        <v>1.4555021355811614E-2</v>
      </c>
      <c r="AQ145" s="5">
        <v>1.195450851942218E-3</v>
      </c>
      <c r="AR145" s="5">
        <v>4.1538049083484796E-2</v>
      </c>
      <c r="AS145" s="5"/>
      <c r="AT145" s="5"/>
      <c r="AU145" s="5"/>
      <c r="AV145" s="5"/>
      <c r="AW145" s="5"/>
      <c r="AX145" s="5"/>
      <c r="AY145" s="5"/>
      <c r="AZ145" s="5"/>
      <c r="BA145" s="5"/>
      <c r="BB145" s="5"/>
    </row>
    <row r="146" spans="1:54" x14ac:dyDescent="0.25">
      <c r="A146" s="5">
        <v>15590</v>
      </c>
      <c r="B146" s="5"/>
      <c r="C146" s="5">
        <v>0.14576374656544505</v>
      </c>
      <c r="D146" s="5">
        <v>-1.0016602445839034E-2</v>
      </c>
      <c r="E146" s="5">
        <v>-7.2414245910144611E-3</v>
      </c>
      <c r="F146" s="5">
        <v>-1.8124091254406567E-2</v>
      </c>
      <c r="G146" s="5">
        <v>-5.6425048511870206E-3</v>
      </c>
      <c r="H146" s="5">
        <v>-1.6864420415464321E-2</v>
      </c>
      <c r="I146" s="5">
        <v>-2.4494586081641651E-2</v>
      </c>
      <c r="J146" s="5">
        <v>-1.2397122859730315E-2</v>
      </c>
      <c r="K146" s="5">
        <v>-1.2383400749896017E-3</v>
      </c>
      <c r="L146" s="5">
        <v>-8.2744927592853547E-3</v>
      </c>
      <c r="M146" s="5">
        <v>-1.3388011763421245E-2</v>
      </c>
      <c r="N146" s="5">
        <v>-2.4112803453258006E-2</v>
      </c>
      <c r="O146" s="5">
        <v>-2.2124138438256655E-3</v>
      </c>
      <c r="P146" s="5">
        <v>-1.2945187541788573E-2</v>
      </c>
      <c r="Q146" s="5">
        <v>-6.758646397134224E-3</v>
      </c>
      <c r="R146" s="5">
        <v>-8.8247497987873746E-3</v>
      </c>
      <c r="S146" s="5">
        <v>-4.520648730645181E-4</v>
      </c>
      <c r="T146" s="5">
        <v>-5.5886540102470282E-3</v>
      </c>
      <c r="U146" s="5">
        <v>-1.0366321947250096E-3</v>
      </c>
      <c r="V146" s="5">
        <v>-6.0449067435371815E-3</v>
      </c>
      <c r="W146" s="5">
        <v>9.011903262338963E-3</v>
      </c>
      <c r="X146" s="5">
        <v>-2.0397901586247996E-3</v>
      </c>
      <c r="Y146" s="5">
        <v>-1.7522114426679093E-2</v>
      </c>
      <c r="Z146" s="5">
        <v>-1.1624681846070722E-2</v>
      </c>
      <c r="AA146" s="5">
        <v>2.7355249734842841E-2</v>
      </c>
      <c r="AB146" s="5">
        <v>0.10498912946056271</v>
      </c>
      <c r="AC146" s="5">
        <v>9.80512869610543E-3</v>
      </c>
      <c r="AD146" s="5">
        <v>3.5672017780732809E-4</v>
      </c>
      <c r="AE146" s="5">
        <v>3.7802827475947966E-2</v>
      </c>
      <c r="AF146" s="5">
        <v>9.6842250694505888E-2</v>
      </c>
      <c r="AG146" s="5">
        <v>1.604175790967733E-2</v>
      </c>
      <c r="AH146" s="5">
        <v>8.3146458203399269E-3</v>
      </c>
      <c r="AI146" s="5">
        <v>7.3358566569248062E-3</v>
      </c>
      <c r="AJ146" s="5">
        <v>2.9727290476298129E-2</v>
      </c>
      <c r="AK146" s="5">
        <v>9.3408734897352554E-3</v>
      </c>
      <c r="AL146" s="5">
        <v>5.4898731162303684E-2</v>
      </c>
      <c r="AM146" s="5">
        <v>1.6544795157702956E-2</v>
      </c>
      <c r="AN146" s="5">
        <v>6.6971058748602572E-3</v>
      </c>
      <c r="AO146" s="5">
        <v>1.5474511928945459E-2</v>
      </c>
      <c r="AP146" s="5">
        <v>1.4679362455071973E-2</v>
      </c>
      <c r="AQ146" s="5">
        <v>1.206442499773358E-3</v>
      </c>
      <c r="AR146" s="5">
        <v>4.1947152581867556E-2</v>
      </c>
      <c r="AS146" s="5"/>
      <c r="AT146" s="5"/>
      <c r="AU146" s="5"/>
      <c r="AV146" s="5"/>
      <c r="AW146" s="5"/>
      <c r="AX146" s="5"/>
      <c r="AY146" s="5"/>
      <c r="AZ146" s="5"/>
      <c r="BA146" s="5"/>
      <c r="BB146" s="5"/>
    </row>
    <row r="147" spans="1:54" x14ac:dyDescent="0.25">
      <c r="A147" s="5">
        <v>15580</v>
      </c>
      <c r="B147" s="5"/>
      <c r="C147" s="5">
        <v>0.14754027816143078</v>
      </c>
      <c r="D147" s="5">
        <v>-9.8703207752095894E-3</v>
      </c>
      <c r="E147" s="5">
        <v>-7.1397689009437826E-3</v>
      </c>
      <c r="F147" s="5">
        <v>-1.7879955414963726E-2</v>
      </c>
      <c r="G147" s="5">
        <v>-5.5697143497596153E-3</v>
      </c>
      <c r="H147" s="5">
        <v>-1.6656507192176394E-2</v>
      </c>
      <c r="I147" s="5">
        <v>-2.420666201098283E-2</v>
      </c>
      <c r="J147" s="5">
        <v>-1.22585399208981E-2</v>
      </c>
      <c r="K147" s="5">
        <v>-1.2252129150320168E-3</v>
      </c>
      <c r="L147" s="5">
        <v>-8.1915781666732808E-3</v>
      </c>
      <c r="M147" s="5">
        <v>-1.3261651588438597E-2</v>
      </c>
      <c r="N147" s="5">
        <v>-2.3899308561726579E-2</v>
      </c>
      <c r="O147" s="5">
        <v>-2.1941225276537698E-3</v>
      </c>
      <c r="P147" s="5">
        <v>-1.2845781085481867E-2</v>
      </c>
      <c r="Q147" s="5">
        <v>-6.7107389196247175E-3</v>
      </c>
      <c r="R147" s="5">
        <v>-8.7674290048624405E-3</v>
      </c>
      <c r="S147" s="5">
        <v>-4.4939750262969018E-4</v>
      </c>
      <c r="T147" s="5">
        <v>-5.5590163702902342E-3</v>
      </c>
      <c r="U147" s="5">
        <v>-1.0317561476219695E-3</v>
      </c>
      <c r="V147" s="5">
        <v>-6.0201100786599817E-3</v>
      </c>
      <c r="W147" s="5">
        <v>8.9803780415496238E-3</v>
      </c>
      <c r="X147" s="5">
        <v>-2.0338910375032899E-3</v>
      </c>
      <c r="Y147" s="5">
        <v>-1.7482100860742721E-2</v>
      </c>
      <c r="Z147" s="5">
        <v>-1.1605234907941247E-2</v>
      </c>
      <c r="AA147" s="5">
        <v>2.7326255944978284E-2</v>
      </c>
      <c r="AB147" s="5">
        <v>0.10494245324203814</v>
      </c>
      <c r="AC147" s="5">
        <v>9.8068256383072906E-3</v>
      </c>
      <c r="AD147" s="5">
        <v>3.5700307917571064E-4</v>
      </c>
      <c r="AE147" s="5">
        <v>3.7856334425072427E-2</v>
      </c>
      <c r="AF147" s="5">
        <v>9.703982455256388E-2</v>
      </c>
      <c r="AG147" s="5">
        <v>1.6084546072684527E-2</v>
      </c>
      <c r="AH147" s="5">
        <v>8.3420579617860431E-3</v>
      </c>
      <c r="AI147" s="5">
        <v>7.3646780107159086E-3</v>
      </c>
      <c r="AJ147" s="5">
        <v>2.9862943947973425E-2</v>
      </c>
      <c r="AK147" s="5">
        <v>9.3894475372223694E-3</v>
      </c>
      <c r="AL147" s="5">
        <v>5.5219314617005653E-2</v>
      </c>
      <c r="AM147" s="5">
        <v>1.6652029002417225E-2</v>
      </c>
      <c r="AN147" s="5">
        <v>6.7448282925227062E-3</v>
      </c>
      <c r="AO147" s="5">
        <v>1.5594791705501931E-2</v>
      </c>
      <c r="AP147" s="5">
        <v>1.4802995912624361E-2</v>
      </c>
      <c r="AQ147" s="5">
        <v>1.2173901628079538E-3</v>
      </c>
      <c r="AR147" s="5">
        <v>4.2355256415730444E-2</v>
      </c>
      <c r="AS147" s="5"/>
      <c r="AT147" s="5"/>
      <c r="AU147" s="5"/>
      <c r="AV147" s="5"/>
      <c r="AW147" s="5"/>
      <c r="AX147" s="5"/>
      <c r="AY147" s="5"/>
      <c r="AZ147" s="5"/>
      <c r="BA147" s="5"/>
      <c r="BB147" s="5"/>
    </row>
    <row r="148" spans="1:54" x14ac:dyDescent="0.25">
      <c r="A148" s="5">
        <v>15570</v>
      </c>
      <c r="B148" s="5"/>
      <c r="C148" s="5">
        <v>0.14929394549537028</v>
      </c>
      <c r="D148" s="5">
        <v>-9.7248661543462185E-3</v>
      </c>
      <c r="E148" s="5">
        <v>-7.038595266340401E-3</v>
      </c>
      <c r="F148" s="5">
        <v>-1.7636746771317185E-2</v>
      </c>
      <c r="G148" s="5">
        <v>-5.4971289055166499E-3</v>
      </c>
      <c r="H148" s="5">
        <v>-1.6448967105594323E-2</v>
      </c>
      <c r="I148" s="5">
        <v>-2.3918946568510568E-2</v>
      </c>
      <c r="J148" s="5">
        <v>-1.211990148226209E-2</v>
      </c>
      <c r="K148" s="5">
        <v>-1.2120648890998286E-3</v>
      </c>
      <c r="L148" s="5">
        <v>-8.1084269636043163E-3</v>
      </c>
      <c r="M148" s="5">
        <v>-1.3134759836225137E-2</v>
      </c>
      <c r="N148" s="5">
        <v>-2.368460383938047E-2</v>
      </c>
      <c r="O148" s="5">
        <v>-2.1756984821705459E-3</v>
      </c>
      <c r="P148" s="5">
        <v>-1.2745479394512867E-2</v>
      </c>
      <c r="Q148" s="5">
        <v>-6.6623066003678915E-3</v>
      </c>
      <c r="R148" s="5">
        <v>-8.7093538469393949E-3</v>
      </c>
      <c r="S148" s="5">
        <v>-4.4668825653806904E-4</v>
      </c>
      <c r="T148" s="5">
        <v>-5.5288249235985977E-3</v>
      </c>
      <c r="U148" s="5">
        <v>-1.0267713954886216E-3</v>
      </c>
      <c r="V148" s="5">
        <v>-5.9946488937172989E-3</v>
      </c>
      <c r="W148" s="5">
        <v>8.9478228711347019E-3</v>
      </c>
      <c r="X148" s="5">
        <v>-2.0277513701064099E-3</v>
      </c>
      <c r="Y148" s="5">
        <v>-1.7439969917636175E-2</v>
      </c>
      <c r="Z148" s="5">
        <v>-1.1584357908751879E-2</v>
      </c>
      <c r="AA148" s="5">
        <v>2.729385763266514E-2</v>
      </c>
      <c r="AB148" s="5">
        <v>0.10488263853364119</v>
      </c>
      <c r="AC148" s="5">
        <v>9.8072962788156217E-3</v>
      </c>
      <c r="AD148" s="5">
        <v>3.5724166695929726E-4</v>
      </c>
      <c r="AE148" s="5">
        <v>3.7905206532400912E-2</v>
      </c>
      <c r="AF148" s="5">
        <v>9.7225757936800661E-2</v>
      </c>
      <c r="AG148" s="5">
        <v>1.6125457349207711E-2</v>
      </c>
      <c r="AH148" s="5">
        <v>8.368530584816616E-3</v>
      </c>
      <c r="AI148" s="5">
        <v>7.3927057880191303E-3</v>
      </c>
      <c r="AJ148" s="5">
        <v>2.9995549269236605E-2</v>
      </c>
      <c r="AK148" s="5">
        <v>9.437124261615415E-3</v>
      </c>
      <c r="AL148" s="5">
        <v>5.5535025851120953E-2</v>
      </c>
      <c r="AM148" s="5">
        <v>1.675792962465647E-2</v>
      </c>
      <c r="AN148" s="5">
        <v>6.7920715034282793E-3</v>
      </c>
      <c r="AO148" s="5">
        <v>1.5714117411284607E-2</v>
      </c>
      <c r="AP148" s="5">
        <v>1.4925882594160037E-2</v>
      </c>
      <c r="AQ148" s="5">
        <v>1.2282905350956956E-3</v>
      </c>
      <c r="AR148" s="5">
        <v>4.2762243537706461E-2</v>
      </c>
      <c r="AS148" s="5"/>
      <c r="AT148" s="5"/>
      <c r="AU148" s="5"/>
      <c r="AV148" s="5"/>
      <c r="AW148" s="5"/>
      <c r="AX148" s="5"/>
      <c r="AY148" s="5"/>
      <c r="AZ148" s="5"/>
      <c r="BA148" s="5"/>
      <c r="BB148" s="5"/>
    </row>
    <row r="149" spans="1:54" x14ac:dyDescent="0.25">
      <c r="A149" s="5">
        <v>15560</v>
      </c>
      <c r="B149" s="5"/>
      <c r="C149" s="5">
        <v>0.15102421039312466</v>
      </c>
      <c r="D149" s="5">
        <v>-9.5802628381616243E-3</v>
      </c>
      <c r="E149" s="5">
        <v>-6.9379220721837468E-3</v>
      </c>
      <c r="F149" s="5">
        <v>-1.7394512994317757E-2</v>
      </c>
      <c r="G149" s="5">
        <v>-5.4247637332278534E-3</v>
      </c>
      <c r="H149" s="5">
        <v>-1.624184633620154E-2</v>
      </c>
      <c r="I149" s="5">
        <v>-2.3631507279961345E-2</v>
      </c>
      <c r="J149" s="5">
        <v>-1.1981241668372685E-2</v>
      </c>
      <c r="K149" s="5">
        <v>-1.1988993739247297E-3</v>
      </c>
      <c r="L149" s="5">
        <v>-8.0250613282282831E-3</v>
      </c>
      <c r="M149" s="5">
        <v>-1.3007371503339391E-2</v>
      </c>
      <c r="N149" s="5">
        <v>-2.3468750266464038E-2</v>
      </c>
      <c r="O149" s="5">
        <v>-2.1571470749376571E-3</v>
      </c>
      <c r="P149" s="5">
        <v>-1.2644312327096443E-2</v>
      </c>
      <c r="Q149" s="5">
        <v>-6.613364113786574E-3</v>
      </c>
      <c r="R149" s="5">
        <v>-8.6505421622787154E-3</v>
      </c>
      <c r="S149" s="5">
        <v>-4.4393797464473383E-4</v>
      </c>
      <c r="T149" s="5">
        <v>-5.498089070087254E-3</v>
      </c>
      <c r="U149" s="5">
        <v>-1.0216794879479556E-3</v>
      </c>
      <c r="V149" s="5">
        <v>-5.9685310331654487E-3</v>
      </c>
      <c r="W149" s="5">
        <v>8.914247589154399E-3</v>
      </c>
      <c r="X149" s="5">
        <v>-2.0213729474321362E-3</v>
      </c>
      <c r="Y149" s="5">
        <v>-1.7395733127460188E-2</v>
      </c>
      <c r="Z149" s="5">
        <v>-1.1562055881650333E-2</v>
      </c>
      <c r="AA149" s="5">
        <v>2.7258060383107276E-2</v>
      </c>
      <c r="AB149" s="5">
        <v>0.10480968249991181</v>
      </c>
      <c r="AC149" s="5">
        <v>9.8065380763002839E-3</v>
      </c>
      <c r="AD149" s="5">
        <v>3.5743576603031006E-4</v>
      </c>
      <c r="AE149" s="5">
        <v>3.794941654883105E-2</v>
      </c>
      <c r="AF149" s="5">
        <v>9.7399959103808581E-2</v>
      </c>
      <c r="AG149" s="5">
        <v>1.6164472986390545E-2</v>
      </c>
      <c r="AH149" s="5">
        <v>8.3940521800485134E-3</v>
      </c>
      <c r="AI149" s="5">
        <v>7.4199283142317883E-3</v>
      </c>
      <c r="AJ149" s="5">
        <v>3.0125053257396735E-2</v>
      </c>
      <c r="AK149" s="5">
        <v>9.4838852119308627E-3</v>
      </c>
      <c r="AL149" s="5">
        <v>5.5845746910699989E-2</v>
      </c>
      <c r="AM149" s="5">
        <v>1.6862458853664625E-2</v>
      </c>
      <c r="AN149" s="5">
        <v>6.8388191053913418E-3</v>
      </c>
      <c r="AO149" s="5">
        <v>1.583244923277102E-2</v>
      </c>
      <c r="AP149" s="5">
        <v>1.5047983212470948E-2</v>
      </c>
      <c r="AQ149" s="5">
        <v>1.2391402895345169E-3</v>
      </c>
      <c r="AR149" s="5">
        <v>4.3167995859445106E-2</v>
      </c>
      <c r="AS149" s="5"/>
      <c r="AT149" s="5"/>
      <c r="AU149" s="5"/>
      <c r="AV149" s="5"/>
      <c r="AW149" s="5"/>
      <c r="AX149" s="5"/>
      <c r="AY149" s="5"/>
      <c r="AZ149" s="5"/>
      <c r="BA149" s="5"/>
      <c r="BB149" s="5"/>
    </row>
    <row r="150" spans="1:54" x14ac:dyDescent="0.25">
      <c r="A150" s="5">
        <v>15550</v>
      </c>
      <c r="B150" s="5"/>
      <c r="C150" s="5">
        <v>0.15273054279534912</v>
      </c>
      <c r="D150" s="5">
        <v>-9.4365344845034164E-3</v>
      </c>
      <c r="E150" s="5">
        <v>-6.8377673132282244E-3</v>
      </c>
      <c r="F150" s="5">
        <v>-1.7153300886110705E-2</v>
      </c>
      <c r="G150" s="5">
        <v>-5.3526338118463287E-3</v>
      </c>
      <c r="H150" s="5">
        <v>-1.6035190465317838E-2</v>
      </c>
      <c r="I150" s="5">
        <v>-2.334441095606472E-2</v>
      </c>
      <c r="J150" s="5">
        <v>-1.1842594320740085E-2</v>
      </c>
      <c r="K150" s="5">
        <v>-1.1857197258049556E-3</v>
      </c>
      <c r="L150" s="5">
        <v>-7.9415033539001947E-3</v>
      </c>
      <c r="M150" s="5">
        <v>-1.2879521531190975E-2</v>
      </c>
      <c r="N150" s="5">
        <v>-2.3251808867578168E-2</v>
      </c>
      <c r="O150" s="5">
        <v>-2.1384736902986942E-3</v>
      </c>
      <c r="P150" s="5">
        <v>-1.2542309910728036E-2</v>
      </c>
      <c r="Q150" s="5">
        <v>-6.5639262578129545E-3</v>
      </c>
      <c r="R150" s="5">
        <v>-8.5910119923519636E-3</v>
      </c>
      <c r="S150" s="5">
        <v>-4.4114750930027483E-4</v>
      </c>
      <c r="T150" s="5">
        <v>-5.4668183870676974E-3</v>
      </c>
      <c r="U150" s="5">
        <v>-1.016482011334349E-3</v>
      </c>
      <c r="V150" s="5">
        <v>-5.9417645749672461E-3</v>
      </c>
      <c r="W150" s="5">
        <v>8.8796624064061899E-3</v>
      </c>
      <c r="X150" s="5">
        <v>-2.0147576493872261E-3</v>
      </c>
      <c r="Y150" s="5">
        <v>-1.7349402813871657E-2</v>
      </c>
      <c r="Z150" s="5">
        <v>-1.153833439973354E-2</v>
      </c>
      <c r="AA150" s="5">
        <v>2.721887106863945E-2</v>
      </c>
      <c r="AB150" s="5">
        <v>0.10472358724931741</v>
      </c>
      <c r="AC150" s="5">
        <v>9.8045489458946644E-3</v>
      </c>
      <c r="AD150" s="5">
        <v>3.5758521747012378E-4</v>
      </c>
      <c r="AE150" s="5">
        <v>3.798893887902309E-2</v>
      </c>
      <c r="AF150" s="5">
        <v>9.7562340327175867E-2</v>
      </c>
      <c r="AG150" s="5">
        <v>1.6201574851305415E-2</v>
      </c>
      <c r="AH150" s="5">
        <v>8.4186115312134668E-3</v>
      </c>
      <c r="AI150" s="5">
        <v>7.4463341445061837E-3</v>
      </c>
      <c r="AJ150" s="5">
        <v>3.0251403528356546E-2</v>
      </c>
      <c r="AK150" s="5">
        <v>9.5297121418473803E-3</v>
      </c>
      <c r="AL150" s="5">
        <v>5.6151360746919489E-2</v>
      </c>
      <c r="AM150" s="5">
        <v>1.6965578694518927E-2</v>
      </c>
      <c r="AN150" s="5">
        <v>6.8850547254937248E-3</v>
      </c>
      <c r="AO150" s="5">
        <v>1.5949747321744572E-2</v>
      </c>
      <c r="AP150" s="5">
        <v>1.5169258345883821E-2</v>
      </c>
      <c r="AQ150" s="5">
        <v>1.2499360793211596E-3</v>
      </c>
      <c r="AR150" s="5">
        <v>4.3572394298799964E-2</v>
      </c>
      <c r="AS150" s="5"/>
      <c r="AT150" s="5"/>
      <c r="AU150" s="5"/>
      <c r="AV150" s="5"/>
      <c r="AW150" s="5"/>
      <c r="AX150" s="5"/>
      <c r="AY150" s="5"/>
      <c r="AZ150" s="5"/>
      <c r="BA150" s="5"/>
      <c r="BB150" s="5"/>
    </row>
    <row r="151" spans="1:54" x14ac:dyDescent="0.25">
      <c r="A151" s="5">
        <v>15540</v>
      </c>
      <c r="B151" s="5"/>
      <c r="C151" s="5">
        <v>0.15441242103745859</v>
      </c>
      <c r="D151" s="5">
        <v>-9.2937041493716243E-3</v>
      </c>
      <c r="E151" s="5">
        <v>-6.7381485894198959E-3</v>
      </c>
      <c r="F151" s="5">
        <v>-1.691315636614156E-2</v>
      </c>
      <c r="G151" s="5">
        <v>-5.2807538794621602E-3</v>
      </c>
      <c r="H151" s="5">
        <v>-1.5829044458249304E-2</v>
      </c>
      <c r="I151" s="5">
        <v>-2.3057723665939441E-2</v>
      </c>
      <c r="J151" s="5">
        <v>-1.1703992983515118E-2</v>
      </c>
      <c r="K151" s="5">
        <v>-1.172529279112012E-3</v>
      </c>
      <c r="L151" s="5">
        <v>-7.8577750389308854E-3</v>
      </c>
      <c r="M151" s="5">
        <v>-1.2751244789257137E-2</v>
      </c>
      <c r="N151" s="5">
        <v>-2.3033840681511937E-2</v>
      </c>
      <c r="O151" s="5">
        <v>-2.1196837266542609E-3</v>
      </c>
      <c r="P151" s="5">
        <v>-1.2439502326704507E-2</v>
      </c>
      <c r="Q151" s="5">
        <v>-6.5140079461553741E-3</v>
      </c>
      <c r="R151" s="5">
        <v>-8.5307815733302143E-3</v>
      </c>
      <c r="S151" s="5">
        <v>-4.3831772489981018E-4</v>
      </c>
      <c r="T151" s="5">
        <v>-5.4350226241921071E-3</v>
      </c>
      <c r="U151" s="5">
        <v>-1.0111805878642174E-3</v>
      </c>
      <c r="V151" s="5">
        <v>-5.9143578264504882E-3</v>
      </c>
      <c r="W151" s="5">
        <v>8.8440779013668012E-3</v>
      </c>
      <c r="X151" s="5">
        <v>-2.0079074439103037E-3</v>
      </c>
      <c r="Y151" s="5">
        <v>-1.7300992088956978E-2</v>
      </c>
      <c r="Z151" s="5">
        <v>-1.1513199574293602E-2</v>
      </c>
      <c r="AA151" s="5">
        <v>2.7176297848549441E-2</v>
      </c>
      <c r="AB151" s="5">
        <v>0.10462435984883192</v>
      </c>
      <c r="AC151" s="5">
        <v>9.8013272619748605E-3</v>
      </c>
      <c r="AD151" s="5">
        <v>3.5768987872103041E-4</v>
      </c>
      <c r="AE151" s="5">
        <v>3.8023749602684523E-2</v>
      </c>
      <c r="AF151" s="5">
        <v>9.7712817964734813E-2</v>
      </c>
      <c r="AG151" s="5">
        <v>1.6236745444070829E-2</v>
      </c>
      <c r="AH151" s="5">
        <v>8.4421977228998652E-3</v>
      </c>
      <c r="AI151" s="5">
        <v>7.4719120713261202E-3</v>
      </c>
      <c r="AJ151" s="5">
        <v>3.0374548529938844E-2</v>
      </c>
      <c r="AK151" s="5">
        <v>9.5745870208604998E-3</v>
      </c>
      <c r="AL151" s="5">
        <v>5.6451751284731691E-2</v>
      </c>
      <c r="AM151" s="5">
        <v>1.7067251349446189E-2</v>
      </c>
      <c r="AN151" s="5">
        <v>6.9307620288348096E-3</v>
      </c>
      <c r="AO151" s="5">
        <v>1.6065971815466294E-2</v>
      </c>
      <c r="AP151" s="5">
        <v>1.5289668457023588E-2</v>
      </c>
      <c r="AQ151" s="5">
        <v>1.2606745394344947E-3</v>
      </c>
      <c r="AR151" s="5">
        <v>4.3975318828343504E-2</v>
      </c>
      <c r="AS151" s="5"/>
      <c r="AT151" s="5"/>
      <c r="AU151" s="5"/>
      <c r="AV151" s="5"/>
      <c r="AW151" s="5"/>
      <c r="AX151" s="5"/>
      <c r="AY151" s="5"/>
      <c r="AZ151" s="5"/>
      <c r="BA151" s="5"/>
      <c r="BB151" s="5"/>
    </row>
    <row r="152" spans="1:54" x14ac:dyDescent="0.25">
      <c r="A152" s="5">
        <v>15530</v>
      </c>
      <c r="B152" s="5"/>
      <c r="C152" s="5">
        <v>0.15606933212555735</v>
      </c>
      <c r="D152" s="5">
        <v>-9.1517942825482864E-3</v>
      </c>
      <c r="E152" s="5">
        <v>-6.6390831015958173E-3</v>
      </c>
      <c r="F152" s="5">
        <v>-1.6674124457823215E-2</v>
      </c>
      <c r="G152" s="5">
        <v>-5.2091384284448337E-3</v>
      </c>
      <c r="H152" s="5">
        <v>-1.5623452647945832E-2</v>
      </c>
      <c r="I152" s="5">
        <v>-2.2771510711136117E-2</v>
      </c>
      <c r="J152" s="5">
        <v>-1.1565470889448022E-2</v>
      </c>
      <c r="K152" s="5">
        <v>-1.1593313448200224E-3</v>
      </c>
      <c r="L152" s="5">
        <v>-7.7738982764531395E-3</v>
      </c>
      <c r="M152" s="5">
        <v>-1.262257605842684E-2</v>
      </c>
      <c r="N152" s="5">
        <v>-2.2814906731198396E-2</v>
      </c>
      <c r="O152" s="5">
        <v>-2.1007825937388461E-3</v>
      </c>
      <c r="P152" s="5">
        <v>-1.2335919894599905E-2</v>
      </c>
      <c r="Q152" s="5">
        <v>-6.4636242005138471E-3</v>
      </c>
      <c r="R152" s="5">
        <v>-8.4698693264711987E-3</v>
      </c>
      <c r="S152" s="5">
        <v>-4.3544949742516971E-4</v>
      </c>
      <c r="T152" s="5">
        <v>-5.4027116982948578E-3</v>
      </c>
      <c r="U152" s="5">
        <v>-1.0057768747845247E-3</v>
      </c>
      <c r="V152" s="5">
        <v>-5.8863193200217974E-3</v>
      </c>
      <c r="W152" s="5">
        <v>8.8075050148993892E-3</v>
      </c>
      <c r="X152" s="5">
        <v>-2.0008243860384378E-3</v>
      </c>
      <c r="Y152" s="5">
        <v>-1.7250514847599662E-2</v>
      </c>
      <c r="Z152" s="5">
        <v>-1.1486658052720578E-2</v>
      </c>
      <c r="AA152" s="5">
        <v>2.713035016808929E-2</v>
      </c>
      <c r="AB152" s="5">
        <v>0.10451201233544641</v>
      </c>
      <c r="AC152" s="5">
        <v>9.796871860661702E-3</v>
      </c>
      <c r="AD152" s="5">
        <v>3.5774962372845255E-4</v>
      </c>
      <c r="AE152" s="5">
        <v>3.8053826494918772E-2</v>
      </c>
      <c r="AF152" s="5">
        <v>9.7851312523656406E-2</v>
      </c>
      <c r="AG152" s="5">
        <v>1.6269967910660273E-2</v>
      </c>
      <c r="AH152" s="5">
        <v>8.4648001481633824E-3</v>
      </c>
      <c r="AI152" s="5">
        <v>7.4966511319960972E-3</v>
      </c>
      <c r="AJ152" s="5">
        <v>3.0494437574983914E-2</v>
      </c>
      <c r="AK152" s="5">
        <v>9.6184920454075382E-3</v>
      </c>
      <c r="AL152" s="5">
        <v>5.6746803491601293E-2</v>
      </c>
      <c r="AM152" s="5">
        <v>1.7167439239247885E-2</v>
      </c>
      <c r="AN152" s="5">
        <v>6.9759247273594172E-3</v>
      </c>
      <c r="AO152" s="5">
        <v>1.6181082857104793E-2</v>
      </c>
      <c r="AP152" s="5">
        <v>1.5409173911895502E-2</v>
      </c>
      <c r="AQ152" s="5">
        <v>1.2713522881509375E-3</v>
      </c>
      <c r="AR152" s="5">
        <v>4.4376648525192589E-2</v>
      </c>
      <c r="AS152" s="5"/>
      <c r="AT152" s="5"/>
      <c r="AU152" s="5"/>
      <c r="AV152" s="5"/>
      <c r="AW152" s="5"/>
      <c r="AX152" s="5"/>
      <c r="AY152" s="5"/>
      <c r="AZ152" s="5"/>
      <c r="BA152" s="5"/>
      <c r="BB152" s="5"/>
    </row>
    <row r="153" spans="1:54" x14ac:dyDescent="0.25">
      <c r="A153" s="5">
        <v>15520</v>
      </c>
      <c r="B153" s="5"/>
      <c r="C153" s="5">
        <v>0.15770077200812624</v>
      </c>
      <c r="D153" s="5">
        <v>-9.0108267236382825E-3</v>
      </c>
      <c r="E153" s="5">
        <v>-6.5405876474670778E-3</v>
      </c>
      <c r="F153" s="5">
        <v>-1.6436249275869091E-2</v>
      </c>
      <c r="G153" s="5">
        <v>-5.137801700776711E-3</v>
      </c>
      <c r="H153" s="5">
        <v>-1.5418458719174813E-2</v>
      </c>
      <c r="I153" s="5">
        <v>-2.2485836600341511E-2</v>
      </c>
      <c r="J153" s="5">
        <v>-1.1427060946134127E-2</v>
      </c>
      <c r="K153" s="5">
        <v>-1.1461292090586205E-3</v>
      </c>
      <c r="L153" s="5">
        <v>-7.6898948444101643E-3</v>
      </c>
      <c r="M153" s="5">
        <v>-1.2493550014484723E-2</v>
      </c>
      <c r="N153" s="5">
        <v>-2.2595067993816168E-2</v>
      </c>
      <c r="O153" s="5">
        <v>-2.0817757099013908E-3</v>
      </c>
      <c r="P153" s="5">
        <v>-1.2231593056707842E-2</v>
      </c>
      <c r="Q153" s="5">
        <v>-6.4127901427502628E-3</v>
      </c>
      <c r="R153" s="5">
        <v>-8.4082938484125198E-3</v>
      </c>
      <c r="S153" s="5">
        <v>-4.3254371398060231E-4</v>
      </c>
      <c r="T153" s="5">
        <v>-5.3698956881348889E-3</v>
      </c>
      <c r="U153" s="5">
        <v>-1.0002725634997601E-3</v>
      </c>
      <c r="V153" s="5">
        <v>-5.8576578087388507E-3</v>
      </c>
      <c r="W153" s="5">
        <v>8.7699550447294834E-3</v>
      </c>
      <c r="X153" s="5">
        <v>-1.9935106169177543E-3</v>
      </c>
      <c r="Y153" s="5">
        <v>-1.7197985761344708E-2</v>
      </c>
      <c r="Z153" s="5">
        <v>-1.1458717016062462E-2</v>
      </c>
      <c r="AA153" s="5">
        <v>2.7081038756672969E-2</v>
      </c>
      <c r="AB153" s="5">
        <v>0.10438656172458789</v>
      </c>
      <c r="AC153" s="5">
        <v>9.7911820420421899E-3</v>
      </c>
      <c r="AD153" s="5">
        <v>3.5776434307343695E-4</v>
      </c>
      <c r="AE153" s="5">
        <v>3.8079149045615941E-2</v>
      </c>
      <c r="AF153" s="5">
        <v>9.7977748723325431E-2</v>
      </c>
      <c r="AG153" s="5">
        <v>1.6301226055390156E-2</v>
      </c>
      <c r="AH153" s="5">
        <v>8.4864085159992858E-3</v>
      </c>
      <c r="AI153" s="5">
        <v>7.5205406160363001E-3</v>
      </c>
      <c r="AJ153" s="5">
        <v>3.0611020874190393E-2</v>
      </c>
      <c r="AK153" s="5">
        <v>9.6614096499539892E-3</v>
      </c>
      <c r="AL153" s="5">
        <v>5.7036403446278271E-2</v>
      </c>
      <c r="AM153" s="5">
        <v>1.726610502481838E-2</v>
      </c>
      <c r="AN153" s="5">
        <v>7.0205265887576139E-3</v>
      </c>
      <c r="AO153" s="5">
        <v>1.6295040616412529E-2</v>
      </c>
      <c r="AP153" s="5">
        <v>1.552773499927583E-2</v>
      </c>
      <c r="AQ153" s="5">
        <v>1.2819659285912316E-3</v>
      </c>
      <c r="AR153" s="5">
        <v>4.4776261622123455E-2</v>
      </c>
      <c r="AS153" s="5"/>
      <c r="AT153" s="5"/>
      <c r="AU153" s="5"/>
      <c r="AV153" s="5"/>
      <c r="AW153" s="5"/>
      <c r="AX153" s="5"/>
      <c r="AY153" s="5"/>
      <c r="AZ153" s="5"/>
      <c r="BA153" s="5"/>
      <c r="BB153" s="5"/>
    </row>
    <row r="154" spans="1:54" x14ac:dyDescent="0.25">
      <c r="A154" s="5">
        <v>15510</v>
      </c>
      <c r="B154" s="5"/>
      <c r="C154" s="5">
        <v>0.15930624584326564</v>
      </c>
      <c r="D154" s="5">
        <v>-8.870822698520818E-3</v>
      </c>
      <c r="E154" s="5">
        <v>-6.4426786178856553E-3</v>
      </c>
      <c r="F154" s="5">
        <v>-1.6199574014295118E-2</v>
      </c>
      <c r="G154" s="5">
        <v>-5.0667576835796658E-3</v>
      </c>
      <c r="H154" s="5">
        <v>-1.5214105693218594E-2</v>
      </c>
      <c r="I154" s="5">
        <v>-2.2200765024757898E-2</v>
      </c>
      <c r="J154" s="5">
        <v>-1.1288795722554354E-2</v>
      </c>
      <c r="K154" s="5">
        <v>-1.1329261316903616E-3</v>
      </c>
      <c r="L154" s="5">
        <v>-7.6057863956729335E-3</v>
      </c>
      <c r="M154" s="5">
        <v>-1.2364201211746374E-2</v>
      </c>
      <c r="N154" s="5">
        <v>-2.2374385371058601E-2</v>
      </c>
      <c r="O154" s="5">
        <v>-2.0626684993916315E-3</v>
      </c>
      <c r="P154" s="5">
        <v>-1.2126552362462111E-2</v>
      </c>
      <c r="Q154" s="5">
        <v>-6.3615209870190332E-3</v>
      </c>
      <c r="R154" s="5">
        <v>-8.3460739013781673E-3</v>
      </c>
      <c r="S154" s="5">
        <v>-4.2960127232235325E-4</v>
      </c>
      <c r="T154" s="5">
        <v>-5.3365848290429776E-3</v>
      </c>
      <c r="U154" s="5">
        <v>-9.9466937867802069E-4</v>
      </c>
      <c r="V154" s="5">
        <v>-5.8283822617441906E-3</v>
      </c>
      <c r="W154" s="5">
        <v>8.7314396396935383E-3</v>
      </c>
      <c r="X154" s="5">
        <v>-1.9859683627587235E-3</v>
      </c>
      <c r="Y154" s="5">
        <v>-1.7143420271762987E-2</v>
      </c>
      <c r="Z154" s="5">
        <v>-1.1429384176242969E-2</v>
      </c>
      <c r="AA154" s="5">
        <v>2.7028375625258599E-2</v>
      </c>
      <c r="AB154" s="5">
        <v>0.1042480300154246</v>
      </c>
      <c r="AC154" s="5">
        <v>9.7842575721070642E-3</v>
      </c>
      <c r="AD154" s="5">
        <v>3.5773394409527E-4</v>
      </c>
      <c r="AE154" s="5">
        <v>3.8099698477864395E-2</v>
      </c>
      <c r="AF154" s="5">
        <v>9.8092055555931673E-2</v>
      </c>
      <c r="AG154" s="5">
        <v>1.6330504353074787E-2</v>
      </c>
      <c r="AH154" s="5">
        <v>8.5070128586696384E-3</v>
      </c>
      <c r="AI154" s="5">
        <v>7.5435700724770906E-3</v>
      </c>
      <c r="AJ154" s="5">
        <v>3.0724249568671074E-2</v>
      </c>
      <c r="AK154" s="5">
        <v>9.703322518032435E-3</v>
      </c>
      <c r="AL154" s="5">
        <v>5.7320438407553777E-2</v>
      </c>
      <c r="AM154" s="5">
        <v>1.7363211628740511E-2</v>
      </c>
      <c r="AN154" s="5">
        <v>7.0645514454304673E-3</v>
      </c>
      <c r="AO154" s="5">
        <v>1.640780531063523E-2</v>
      </c>
      <c r="AP154" s="5">
        <v>1.5645311950400195E-2</v>
      </c>
      <c r="AQ154" s="5">
        <v>1.2925120502978551E-3</v>
      </c>
      <c r="AR154" s="5">
        <v>4.5174035559956631E-2</v>
      </c>
      <c r="AS154" s="5"/>
      <c r="AT154" s="5"/>
      <c r="AU154" s="5"/>
      <c r="AV154" s="5"/>
      <c r="AW154" s="5"/>
      <c r="AX154" s="5"/>
      <c r="AY154" s="5"/>
      <c r="AZ154" s="5"/>
      <c r="BA154" s="5"/>
      <c r="BB154" s="5"/>
    </row>
    <row r="155" spans="1:54" x14ac:dyDescent="0.25">
      <c r="A155" s="5">
        <v>15500</v>
      </c>
      <c r="B155" s="5"/>
      <c r="C155" s="5">
        <v>0.16088526826129301</v>
      </c>
      <c r="D155" s="5">
        <v>-8.7318028162096349E-3</v>
      </c>
      <c r="E155" s="5">
        <v>-6.3453719933953797E-3</v>
      </c>
      <c r="F155" s="5">
        <v>-1.5964140935094861E-2</v>
      </c>
      <c r="G155" s="5">
        <v>-4.9960201048362537E-3</v>
      </c>
      <c r="H155" s="5">
        <v>-1.5010435913103474E-2</v>
      </c>
      <c r="I155" s="5">
        <v>-2.1916358834172055E-2</v>
      </c>
      <c r="J155" s="5">
        <v>-1.1150707435918995E-2</v>
      </c>
      <c r="K155" s="5">
        <v>-1.1197253449135309E-3</v>
      </c>
      <c r="L155" s="5">
        <v>-7.5215944482934618E-3</v>
      </c>
      <c r="M155" s="5">
        <v>-1.223456406685601E-2</v>
      </c>
      <c r="N155" s="5">
        <v>-2.2152919659591715E-2</v>
      </c>
      <c r="O155" s="5">
        <v>-2.0434663896541768E-3</v>
      </c>
      <c r="P155" s="5">
        <v>-1.2020828452847108E-2</v>
      </c>
      <c r="Q155" s="5">
        <v>-6.3098320318642816E-3</v>
      </c>
      <c r="R155" s="5">
        <v>-8.2832284033059374E-3</v>
      </c>
      <c r="S155" s="5">
        <v>-4.2662308038246197E-4</v>
      </c>
      <c r="T155" s="5">
        <v>-5.3027895074779421E-3</v>
      </c>
      <c r="U155" s="5">
        <v>-9.8896907733687358E-4</v>
      </c>
      <c r="V155" s="5">
        <v>-5.7985018595638014E-3</v>
      </c>
      <c r="W155" s="5">
        <v>8.6919707937638344E-3</v>
      </c>
      <c r="X155" s="5">
        <v>-1.9781999337367662E-3</v>
      </c>
      <c r="Y155" s="5">
        <v>-1.7086834583319169E-2</v>
      </c>
      <c r="Z155" s="5">
        <v>-1.1398667772937925E-2</v>
      </c>
      <c r="AA155" s="5">
        <v>2.6972374062913446E-2</v>
      </c>
      <c r="AB155" s="5">
        <v>0.10409644419303923</v>
      </c>
      <c r="AC155" s="5">
        <v>9.7760986844015636E-3</v>
      </c>
      <c r="AD155" s="5">
        <v>3.5765835100406035E-4</v>
      </c>
      <c r="AE155" s="5">
        <v>3.8115457765362556E-2</v>
      </c>
      <c r="AF155" s="5">
        <v>9.8194166344714298E-2</v>
      </c>
      <c r="AG155" s="5">
        <v>1.6357787960836277E-2</v>
      </c>
      <c r="AH155" s="5">
        <v>8.5266035388784495E-3</v>
      </c>
      <c r="AI155" s="5">
        <v>7.5657293170462185E-3</v>
      </c>
      <c r="AJ155" s="5">
        <v>3.0834075762196527E-2</v>
      </c>
      <c r="AK155" s="5">
        <v>9.744213593224773E-3</v>
      </c>
      <c r="AL155" s="5">
        <v>5.75987968829451E-2</v>
      </c>
      <c r="AM155" s="5">
        <v>1.7458722256943313E-2</v>
      </c>
      <c r="AN155" s="5">
        <v>7.1079832035155334E-3</v>
      </c>
      <c r="AO155" s="5">
        <v>1.6519337225640869E-2</v>
      </c>
      <c r="AP155" s="5">
        <v>1.5761864958938242E-2</v>
      </c>
      <c r="AQ155" s="5">
        <v>1.302987230842246E-3</v>
      </c>
      <c r="AR155" s="5">
        <v>4.5569847041191242E-2</v>
      </c>
      <c r="AS155" s="5"/>
      <c r="AT155" s="5"/>
      <c r="AU155" s="5"/>
      <c r="AV155" s="5"/>
      <c r="AW155" s="5"/>
      <c r="AX155" s="5"/>
      <c r="AY155" s="5"/>
      <c r="AZ155" s="5"/>
      <c r="BA155" s="5"/>
      <c r="BB155" s="5"/>
    </row>
    <row r="156" spans="1:54" x14ac:dyDescent="0.25">
      <c r="A156" s="5">
        <v>15490</v>
      </c>
      <c r="B156" s="5"/>
      <c r="C156" s="5">
        <v>0.16243736362249578</v>
      </c>
      <c r="D156" s="5">
        <v>-8.593787066120729E-3</v>
      </c>
      <c r="E156" s="5">
        <v>-6.2486833410668836E-3</v>
      </c>
      <c r="F156" s="5">
        <v>-1.5729991357589353E-2</v>
      </c>
      <c r="G156" s="5">
        <v>-4.9256024293074284E-3</v>
      </c>
      <c r="H156" s="5">
        <v>-1.4807491029366765E-2</v>
      </c>
      <c r="I156" s="5">
        <v>-2.1632680013726001E-2</v>
      </c>
      <c r="J156" s="5">
        <v>-1.1012827938822413E-2</v>
      </c>
      <c r="K156" s="5">
        <v>-1.1065300518912843E-3</v>
      </c>
      <c r="L156" s="5">
        <v>-7.4373403759002855E-3</v>
      </c>
      <c r="M156" s="5">
        <v>-1.2104672842758563E-2</v>
      </c>
      <c r="N156" s="5">
        <v>-2.193073152172206E-2</v>
      </c>
      <c r="O156" s="5">
        <v>-2.0241748086323114E-3</v>
      </c>
      <c r="P156" s="5">
        <v>-1.1914452044809768E-2</v>
      </c>
      <c r="Q156" s="5">
        <v>-6.2577386522894478E-3</v>
      </c>
      <c r="R156" s="5">
        <v>-8.2197764179029915E-3</v>
      </c>
      <c r="S156" s="5">
        <v>-4.2361005578715283E-4</v>
      </c>
      <c r="T156" s="5">
        <v>-5.2685202554957778E-3</v>
      </c>
      <c r="U156" s="5">
        <v>-9.8317344790967457E-4</v>
      </c>
      <c r="V156" s="5">
        <v>-5.7680259892740563E-3</v>
      </c>
      <c r="W156" s="5">
        <v>8.6515608398541541E-3</v>
      </c>
      <c r="X156" s="5">
        <v>-1.9702077228388945E-3</v>
      </c>
      <c r="Y156" s="5">
        <v>-1.7028245655747135E-2</v>
      </c>
      <c r="Z156" s="5">
        <v>-1.1366576570111645E-2</v>
      </c>
      <c r="AA156" s="5">
        <v>2.6913048632561349E-2</v>
      </c>
      <c r="AB156" s="5">
        <v>0.10393183622745361</v>
      </c>
      <c r="AC156" s="5">
        <v>9.766706081386585E-3</v>
      </c>
      <c r="AD156" s="5">
        <v>3.5753750498314471E-4</v>
      </c>
      <c r="AE156" s="5">
        <v>3.8126411648811219E-2</v>
      </c>
      <c r="AF156" s="5">
        <v>9.8284018799797868E-2</v>
      </c>
      <c r="AG156" s="5">
        <v>1.6383062729557831E-2</v>
      </c>
      <c r="AH156" s="5">
        <v>8.5451712567879666E-3</v>
      </c>
      <c r="AI156" s="5">
        <v>7.587008439242475E-3</v>
      </c>
      <c r="AJ156" s="5">
        <v>3.0940452553097908E-2</v>
      </c>
      <c r="AK156" s="5">
        <v>9.7840660900789418E-3</v>
      </c>
      <c r="AL156" s="5">
        <v>5.7871368697256689E-2</v>
      </c>
      <c r="AM156" s="5">
        <v>1.7552600420405004E-2</v>
      </c>
      <c r="AN156" s="5">
        <v>7.1508058519657858E-3</v>
      </c>
      <c r="AO156" s="5">
        <v>1.662959673725526E-2</v>
      </c>
      <c r="AP156" s="5">
        <v>1.5877354201242859E-2</v>
      </c>
      <c r="AQ156" s="5">
        <v>1.3133880374610195E-3</v>
      </c>
      <c r="AR156" s="5">
        <v>4.5963572084862521E-2</v>
      </c>
      <c r="AS156" s="5"/>
      <c r="AT156" s="5"/>
      <c r="AU156" s="5"/>
      <c r="AV156" s="5"/>
      <c r="AW156" s="5"/>
      <c r="AX156" s="5"/>
      <c r="AY156" s="5"/>
      <c r="AZ156" s="5"/>
      <c r="BA156" s="5"/>
      <c r="BB156" s="5"/>
    </row>
    <row r="157" spans="1:54" x14ac:dyDescent="0.25">
      <c r="A157" s="5">
        <v>15480</v>
      </c>
      <c r="B157" s="5"/>
      <c r="C157" s="5">
        <v>0.16396206626984666</v>
      </c>
      <c r="D157" s="5">
        <v>-8.4567948157453776E-3</v>
      </c>
      <c r="E157" s="5">
        <v>-6.1526278116162559E-3</v>
      </c>
      <c r="F157" s="5">
        <v>-1.5497165648453996E-2</v>
      </c>
      <c r="G157" s="5">
        <v>-4.8555178546478492E-3</v>
      </c>
      <c r="H157" s="5">
        <v>-1.4605311986368585E-2</v>
      </c>
      <c r="I157" s="5">
        <v>-2.1349789661402017E-2</v>
      </c>
      <c r="J157" s="5">
        <v>-1.0875188706716162E-2</v>
      </c>
      <c r="K157" s="5">
        <v>-1.093343425407923E-3</v>
      </c>
      <c r="L157" s="5">
        <v>-7.353045398242419E-3</v>
      </c>
      <c r="M157" s="5">
        <v>-1.1974561632856351E-2</v>
      </c>
      <c r="N157" s="5">
        <v>-2.1707881456295805E-2</v>
      </c>
      <c r="O157" s="5">
        <v>-2.0047991820835022E-3</v>
      </c>
      <c r="P157" s="5">
        <v>-1.1807453915684576E-2</v>
      </c>
      <c r="Q157" s="5">
        <v>-6.205256291805278E-3</v>
      </c>
      <c r="R157" s="5">
        <v>-8.1557371446373574E-3</v>
      </c>
      <c r="S157" s="5">
        <v>-4.2056312537017891E-4</v>
      </c>
      <c r="T157" s="5">
        <v>-5.2337877451360927E-3</v>
      </c>
      <c r="U157" s="5">
        <v>-9.7728430929302926E-4</v>
      </c>
      <c r="V157" s="5">
        <v>-5.736964239540337E-3</v>
      </c>
      <c r="W157" s="5">
        <v>8.610222443410382E-3</v>
      </c>
      <c r="X157" s="5">
        <v>-1.9619942046571553E-3</v>
      </c>
      <c r="Y157" s="5">
        <v>-1.6967671195937568E-2</v>
      </c>
      <c r="Z157" s="5">
        <v>-1.1333119852214715E-2</v>
      </c>
      <c r="AA157" s="5">
        <v>2.6850415165912706E-2</v>
      </c>
      <c r="AB157" s="5">
        <v>0.10375424306949214</v>
      </c>
      <c r="AC157" s="5">
        <v>9.7560809355077393E-3</v>
      </c>
      <c r="AD157" s="5">
        <v>3.5737136428118138E-4</v>
      </c>
      <c r="AE157" s="5">
        <v>3.8132546651267293E-2</v>
      </c>
      <c r="AF157" s="5">
        <v>9.8361555071560788E-2</v>
      </c>
      <c r="AG157" s="5">
        <v>1.6406315214968683E-2</v>
      </c>
      <c r="AH157" s="5">
        <v>8.5627070568694598E-3</v>
      </c>
      <c r="AI157" s="5">
        <v>7.6073978092890873E-3</v>
      </c>
      <c r="AJ157" s="5">
        <v>3.1043334065801398E-2</v>
      </c>
      <c r="AK157" s="5">
        <v>9.822863504950808E-3</v>
      </c>
      <c r="AL157" s="5">
        <v>5.8138045060961575E-2</v>
      </c>
      <c r="AM157" s="5">
        <v>1.764480995688552E-2</v>
      </c>
      <c r="AN157" s="5">
        <v>7.1930034716757045E-3</v>
      </c>
      <c r="AO157" s="5">
        <v>1.6738544332789828E-2</v>
      </c>
      <c r="AP157" s="5">
        <v>1.5991739856862107E-2</v>
      </c>
      <c r="AQ157" s="5">
        <v>1.3237110287203037E-3</v>
      </c>
      <c r="AR157" s="5">
        <v>4.6355086082599063E-2</v>
      </c>
      <c r="AS157" s="5"/>
      <c r="AT157" s="5"/>
      <c r="AU157" s="5"/>
      <c r="AV157" s="5"/>
      <c r="AW157" s="5"/>
      <c r="AX157" s="5"/>
      <c r="AY157" s="5"/>
      <c r="AZ157" s="5"/>
      <c r="BA157" s="5"/>
      <c r="BB157" s="5"/>
    </row>
    <row r="158" spans="1:54" x14ac:dyDescent="0.25">
      <c r="A158" s="5">
        <v>15470</v>
      </c>
      <c r="B158" s="5"/>
      <c r="C158" s="5">
        <v>0.165458920776487</v>
      </c>
      <c r="D158" s="5">
        <v>-8.3208448087260176E-3</v>
      </c>
      <c r="E158" s="5">
        <v>-6.0572201368067832E-3</v>
      </c>
      <c r="F158" s="5">
        <v>-1.5265703212423955E-2</v>
      </c>
      <c r="G158" s="5">
        <v>-4.7857793077201397E-3</v>
      </c>
      <c r="H158" s="5">
        <v>-1.440393900915422E-2</v>
      </c>
      <c r="I158" s="5">
        <v>-2.1067747966233296E-2</v>
      </c>
      <c r="J158" s="5">
        <v>-1.0737820825707746E-2</v>
      </c>
      <c r="K158" s="5">
        <v>-1.0801686065531617E-3</v>
      </c>
      <c r="L158" s="5">
        <v>-7.2687305718882921E-3</v>
      </c>
      <c r="M158" s="5">
        <v>-1.1844264345362038E-2</v>
      </c>
      <c r="N158" s="5">
        <v>-2.1484429769849066E-2</v>
      </c>
      <c r="O158" s="5">
        <v>-1.9853449309085434E-3</v>
      </c>
      <c r="P158" s="5">
        <v>-1.1699864887643211E-2</v>
      </c>
      <c r="Q158" s="5">
        <v>-6.1524004544622184E-3</v>
      </c>
      <c r="R158" s="5">
        <v>-8.0911299086728339E-3</v>
      </c>
      <c r="S158" s="5">
        <v>-4.1748322468148486E-4</v>
      </c>
      <c r="T158" s="5">
        <v>-5.1986027827298654E-3</v>
      </c>
      <c r="U158" s="5">
        <v>-9.7130350987612772E-4</v>
      </c>
      <c r="V158" s="5">
        <v>-5.7053263955311609E-3</v>
      </c>
      <c r="W158" s="5">
        <v>8.5679685957906759E-3</v>
      </c>
      <c r="X158" s="5">
        <v>-1.9535619341296872E-3</v>
      </c>
      <c r="Y158" s="5">
        <v>-1.6905129649342453E-2</v>
      </c>
      <c r="Z158" s="5">
        <v>-1.1298307420045013E-2</v>
      </c>
      <c r="AA158" s="5">
        <v>2.6784490757577516E-2</v>
      </c>
      <c r="AB158" s="5">
        <v>0.10356370664347263</v>
      </c>
      <c r="AC158" s="5">
        <v>9.7442248899700257E-3</v>
      </c>
      <c r="AD158" s="5">
        <v>3.5715990429380137E-4</v>
      </c>
      <c r="AE158" s="5">
        <v>3.8133851092440704E-2</v>
      </c>
      <c r="AF158" s="5">
        <v>9.8426721801477629E-2</v>
      </c>
      <c r="AG158" s="5">
        <v>1.6427532688349601E-2</v>
      </c>
      <c r="AH158" s="5">
        <v>8.5792023345818112E-3</v>
      </c>
      <c r="AI158" s="5">
        <v>7.626888084960667E-3</v>
      </c>
      <c r="AJ158" s="5">
        <v>3.1142675481966538E-2</v>
      </c>
      <c r="AK158" s="5">
        <v>9.8605896267621417E-3</v>
      </c>
      <c r="AL158" s="5">
        <v>5.8398718638349001E-2</v>
      </c>
      <c r="AM158" s="5">
        <v>1.773531505267175E-2</v>
      </c>
      <c r="AN158" s="5">
        <v>7.2345602446477223E-3</v>
      </c>
      <c r="AO158" s="5">
        <v>1.6846140632746975E-2</v>
      </c>
      <c r="AP158" s="5">
        <v>1.610498212930065E-2</v>
      </c>
      <c r="AQ158" s="5">
        <v>1.3339527562072624E-3</v>
      </c>
      <c r="AR158" s="5">
        <v>4.6744263855854222E-2</v>
      </c>
      <c r="AS158" s="5"/>
      <c r="AT158" s="5"/>
      <c r="AU158" s="5"/>
      <c r="AV158" s="5"/>
      <c r="AW158" s="5"/>
      <c r="AX158" s="5"/>
      <c r="AY158" s="5"/>
      <c r="AZ158" s="5"/>
      <c r="BA158" s="5"/>
      <c r="BB158" s="5"/>
    </row>
    <row r="159" spans="1:54" x14ac:dyDescent="0.25">
      <c r="A159" s="5">
        <v>15460</v>
      </c>
      <c r="B159" s="5"/>
      <c r="C159" s="5">
        <v>0.16692748218779152</v>
      </c>
      <c r="D159" s="5">
        <v>-8.1859551633327293E-3</v>
      </c>
      <c r="E159" s="5">
        <v>-5.9624746271331221E-3</v>
      </c>
      <c r="F159" s="5">
        <v>-1.5035642483678205E-2</v>
      </c>
      <c r="G159" s="5">
        <v>-4.7163994411092702E-3</v>
      </c>
      <c r="H159" s="5">
        <v>-1.4203411590872128E-2</v>
      </c>
      <c r="I159" s="5">
        <v>-2.0786614187251216E-2</v>
      </c>
      <c r="J159" s="5">
        <v>-1.0600754980691626E-2</v>
      </c>
      <c r="K159" s="5">
        <v>-1.0670087034352191E-3</v>
      </c>
      <c r="L159" s="5">
        <v>-7.1844167810854714E-3</v>
      </c>
      <c r="M159" s="5">
        <v>-1.1713814687857788E-2</v>
      </c>
      <c r="N159" s="5">
        <v>-2.1260436548030323E-2</v>
      </c>
      <c r="O159" s="5">
        <v>-1.9658174684963163E-3</v>
      </c>
      <c r="P159" s="5">
        <v>-1.1591715812180379E-2</v>
      </c>
      <c r="Q159" s="5">
        <v>-6.0991866968732478E-3</v>
      </c>
      <c r="R159" s="5">
        <v>-8.0259741507549588E-3</v>
      </c>
      <c r="S159" s="5">
        <v>-4.1437129749157572E-4</v>
      </c>
      <c r="T159" s="5">
        <v>-5.1629763031331146E-3</v>
      </c>
      <c r="U159" s="5">
        <v>-9.6523292655268452E-4</v>
      </c>
      <c r="V159" s="5">
        <v>-5.6731224337115034E-3</v>
      </c>
      <c r="W159" s="5">
        <v>8.5248126074400597E-3</v>
      </c>
      <c r="X159" s="5">
        <v>-1.9449135452302465E-3</v>
      </c>
      <c r="Y159" s="5">
        <v>-1.6840640190901913E-2</v>
      </c>
      <c r="Z159" s="5">
        <v>-1.1262149586274191E-2</v>
      </c>
      <c r="AA159" s="5">
        <v>2.6715293758363227E-2</v>
      </c>
      <c r="AB159" s="5">
        <v>0.10336027383671716</v>
      </c>
      <c r="AC159" s="5">
        <v>9.7311400592161191E-3</v>
      </c>
      <c r="AD159" s="5">
        <v>3.569031176346988E-4</v>
      </c>
      <c r="AE159" s="5">
        <v>3.8130315101917091E-2</v>
      </c>
      <c r="AF159" s="5">
        <v>9.8479470170379738E-2</v>
      </c>
      <c r="AG159" s="5">
        <v>1.6446703146847742E-2</v>
      </c>
      <c r="AH159" s="5">
        <v>8.5946488428713993E-3</v>
      </c>
      <c r="AI159" s="5">
        <v>7.64547021827712E-3</v>
      </c>
      <c r="AJ159" s="5">
        <v>3.1238433071200299E-2</v>
      </c>
      <c r="AK159" s="5">
        <v>9.8972285476655424E-3</v>
      </c>
      <c r="AL159" s="5">
        <v>5.8653283615382301E-2</v>
      </c>
      <c r="AM159" s="5">
        <v>1.7824080264318507E-2</v>
      </c>
      <c r="AN159" s="5">
        <v>7.2754604631925721E-3</v>
      </c>
      <c r="AO159" s="5">
        <v>1.6952346412688848E-2</v>
      </c>
      <c r="AP159" s="5">
        <v>1.6217041267018506E-2</v>
      </c>
      <c r="AQ159" s="5">
        <v>1.344109766247903E-3</v>
      </c>
      <c r="AR159" s="5">
        <v>4.7130979714281464E-2</v>
      </c>
      <c r="AS159" s="5"/>
      <c r="AT159" s="5"/>
      <c r="AU159" s="5"/>
      <c r="AV159" s="5"/>
      <c r="AW159" s="5"/>
      <c r="AX159" s="5"/>
      <c r="AY159" s="5"/>
      <c r="AZ159" s="5"/>
      <c r="BA159" s="5"/>
      <c r="BB159" s="5"/>
    </row>
    <row r="160" spans="1:54" x14ac:dyDescent="0.25">
      <c r="A160" s="5">
        <v>15450</v>
      </c>
      <c r="B160" s="5"/>
      <c r="C160" s="5">
        <v>0.16836731625782655</v>
      </c>
      <c r="D160" s="5">
        <v>-8.0521433713367594E-3</v>
      </c>
      <c r="E160" s="5">
        <v>-5.8684051697865634E-3</v>
      </c>
      <c r="F160" s="5">
        <v>-1.4807020917903133E-2</v>
      </c>
      <c r="G160" s="5">
        <v>-4.647390629837639E-3</v>
      </c>
      <c r="H160" s="5">
        <v>-1.400376848075292E-2</v>
      </c>
      <c r="I160" s="5">
        <v>-2.0506446633179319E-2</v>
      </c>
      <c r="J160" s="5">
        <v>-1.0464021443819492E-2</v>
      </c>
      <c r="K160" s="5">
        <v>-1.0538667899234484E-3</v>
      </c>
      <c r="L160" s="5">
        <v>-7.1001247287870144E-3</v>
      </c>
      <c r="M160" s="5">
        <v>-1.1583246152071756E-2</v>
      </c>
      <c r="N160" s="5">
        <v>-2.1035961627314866E-2</v>
      </c>
      <c r="O160" s="5">
        <v>-1.9462221980860357E-3</v>
      </c>
      <c r="P160" s="5">
        <v>-1.1483037554647255E-2</v>
      </c>
      <c r="Q160" s="5">
        <v>-6.0456306202329767E-3</v>
      </c>
      <c r="R160" s="5">
        <v>-7.9602894170557326E-3</v>
      </c>
      <c r="S160" s="5">
        <v>-4.1122829529195509E-4</v>
      </c>
      <c r="T160" s="5">
        <v>-5.1269193638906639E-3</v>
      </c>
      <c r="U160" s="5">
        <v>-9.5907446371620993E-4</v>
      </c>
      <c r="V160" s="5">
        <v>-5.6403625165192045E-3</v>
      </c>
      <c r="W160" s="5">
        <v>8.4807681008641656E-3</v>
      </c>
      <c r="X160" s="5">
        <v>-1.9360517496071216E-3</v>
      </c>
      <c r="Y160" s="5">
        <v>-1.6774222715499259E-2</v>
      </c>
      <c r="Z160" s="5">
        <v>-1.1224657170641932E-2</v>
      </c>
      <c r="AA160" s="5">
        <v>2.6642843767759744E-2</v>
      </c>
      <c r="AB160" s="5">
        <v>0.1031439964858778</v>
      </c>
      <c r="AC160" s="5">
        <v>9.7168290291064566E-3</v>
      </c>
      <c r="AD160" s="5">
        <v>3.5660101419604778E-4</v>
      </c>
      <c r="AE160" s="5">
        <v>3.8121930631289595E-2</v>
      </c>
      <c r="AF160" s="5">
        <v>9.8519755944079537E-2</v>
      </c>
      <c r="AG160" s="5">
        <v>1.6463815323390158E-2</v>
      </c>
      <c r="AH160" s="5">
        <v>8.6090386984868528E-3</v>
      </c>
      <c r="AI160" s="5">
        <v>7.6631354620583696E-3</v>
      </c>
      <c r="AJ160" s="5">
        <v>3.1330564221319281E-2</v>
      </c>
      <c r="AK160" s="5">
        <v>9.9327646736069447E-3</v>
      </c>
      <c r="AL160" s="5">
        <v>5.8901635767211427E-2</v>
      </c>
      <c r="AM160" s="5">
        <v>1.7911070540368536E-2</v>
      </c>
      <c r="AN160" s="5">
        <v>7.3156885391566367E-3</v>
      </c>
      <c r="AO160" s="5">
        <v>1.7057122625254099E-2</v>
      </c>
      <c r="AP160" s="5">
        <v>1.6327877584653226E-2</v>
      </c>
      <c r="AQ160" s="5">
        <v>1.3541786016501157E-3</v>
      </c>
      <c r="AR160" s="5">
        <v>4.7515107515225433E-2</v>
      </c>
      <c r="AS160" s="5"/>
      <c r="AT160" s="5"/>
      <c r="AU160" s="5"/>
      <c r="AV160" s="5"/>
      <c r="AW160" s="5"/>
      <c r="AX160" s="5"/>
      <c r="AY160" s="5"/>
      <c r="AZ160" s="5"/>
      <c r="BA160" s="5"/>
      <c r="BB160" s="5"/>
    </row>
    <row r="161" spans="1:54" x14ac:dyDescent="0.25">
      <c r="A161" s="5">
        <v>15440</v>
      </c>
      <c r="B161" s="5"/>
      <c r="C161" s="5">
        <v>0.16977799968002319</v>
      </c>
      <c r="D161" s="5">
        <v>-7.9194262972782543E-3</v>
      </c>
      <c r="E161" s="5">
        <v>-5.7750252269005483E-3</v>
      </c>
      <c r="F161" s="5">
        <v>-1.4579874985034815E-2</v>
      </c>
      <c r="G161" s="5">
        <v>-4.5787649682817117E-3</v>
      </c>
      <c r="H161" s="5">
        <v>-1.3805047672653276E-2</v>
      </c>
      <c r="I161" s="5">
        <v>-2.0227302642882895E-2</v>
      </c>
      <c r="J161" s="5">
        <v>-1.0327650063315376E-2</v>
      </c>
      <c r="K161" s="5">
        <v>-1.0407459044213022E-3</v>
      </c>
      <c r="L161" s="5">
        <v>-7.0158749278503756E-3</v>
      </c>
      <c r="M161" s="5">
        <v>-1.1452591998881418E-2</v>
      </c>
      <c r="N161" s="5">
        <v>-2.0811064567030836E-2</v>
      </c>
      <c r="O161" s="5">
        <v>-1.9265645101489124E-3</v>
      </c>
      <c r="P161" s="5">
        <v>-1.1373860978843983E-2</v>
      </c>
      <c r="Q161" s="5">
        <v>-5.9917478623392056E-3</v>
      </c>
      <c r="R161" s="5">
        <v>-7.8940953489848014E-3</v>
      </c>
      <c r="S161" s="5">
        <v>-4.0805517679202595E-4</v>
      </c>
      <c r="T161" s="5">
        <v>-5.0904431393345483E-3</v>
      </c>
      <c r="U161" s="5">
        <v>-9.5283005223940724E-4</v>
      </c>
      <c r="V161" s="5">
        <v>-5.6070569869284704E-3</v>
      </c>
      <c r="W161" s="5">
        <v>8.4358490034075508E-3</v>
      </c>
      <c r="X161" s="5">
        <v>-1.9269793351723863E-3</v>
      </c>
      <c r="Y161" s="5">
        <v>-1.6705897827950473E-2</v>
      </c>
      <c r="Z161" s="5">
        <v>-1.1185841494820849E-2</v>
      </c>
      <c r="AA161" s="5">
        <v>2.6567161625614243E-2</v>
      </c>
      <c r="AB161" s="5">
        <v>0.10291493136007482</v>
      </c>
      <c r="AC161" s="5">
        <v>9.7012948567996877E-3</v>
      </c>
      <c r="AD161" s="5">
        <v>3.5625362119814593E-4</v>
      </c>
      <c r="AE161" s="5">
        <v>3.8108691465184183E-2</v>
      </c>
      <c r="AF161" s="5">
        <v>9.8547539516306501E-2</v>
      </c>
      <c r="AG161" s="5">
        <v>1.6478858696185424E-2</v>
      </c>
      <c r="AH161" s="5">
        <v>8.6223643881023163E-3</v>
      </c>
      <c r="AI161" s="5">
        <v>7.6798753763335347E-3</v>
      </c>
      <c r="AJ161" s="5">
        <v>3.1419027468132812E-2</v>
      </c>
      <c r="AK161" s="5">
        <v>9.967182734776741E-3</v>
      </c>
      <c r="AL161" s="5">
        <v>5.9143672525283866E-2</v>
      </c>
      <c r="AM161" s="5">
        <v>1.799625124303441E-2</v>
      </c>
      <c r="AN161" s="5">
        <v>7.3552290131694469E-3</v>
      </c>
      <c r="AO161" s="5">
        <v>1.7160430422306989E-2</v>
      </c>
      <c r="AP161" s="5">
        <v>1.6437451484451835E-2</v>
      </c>
      <c r="AQ161" s="5">
        <v>1.3641558034709659E-3</v>
      </c>
      <c r="AR161" s="5">
        <v>4.7896520724298744E-2</v>
      </c>
      <c r="AS161" s="5"/>
      <c r="AT161" s="5"/>
      <c r="AU161" s="5"/>
      <c r="AV161" s="5"/>
      <c r="AW161" s="5"/>
      <c r="AX161" s="5"/>
      <c r="AY161" s="5"/>
      <c r="AZ161" s="5"/>
      <c r="BA161" s="5"/>
      <c r="BB161" s="5"/>
    </row>
    <row r="162" spans="1:54" x14ac:dyDescent="0.25">
      <c r="A162" s="5">
        <v>15430</v>
      </c>
      <c r="B162" s="5"/>
      <c r="C162" s="5">
        <v>0.17115912031188402</v>
      </c>
      <c r="D162" s="5">
        <v>-7.787820178124405E-3</v>
      </c>
      <c r="E162" s="5">
        <v>-5.6823478340745897E-3</v>
      </c>
      <c r="F162" s="5">
        <v>-1.4354240162678968E-2</v>
      </c>
      <c r="G162" s="5">
        <v>-4.5105342672908059E-3</v>
      </c>
      <c r="H162" s="5">
        <v>-1.36072863941688E-2</v>
      </c>
      <c r="I162" s="5">
        <v>-1.9949238566583812E-2</v>
      </c>
      <c r="J162" s="5">
        <v>-1.0191670252641892E-2</v>
      </c>
      <c r="K162" s="5">
        <v>-1.0276490486703083E-3</v>
      </c>
      <c r="L162" s="5">
        <v>-6.9316876924142706E-3</v>
      </c>
      <c r="M162" s="5">
        <v>-1.1321885243554264E-2</v>
      </c>
      <c r="N162" s="5">
        <v>-2.0585804621716573E-2</v>
      </c>
      <c r="O162" s="5">
        <v>-1.9068497797911053E-3</v>
      </c>
      <c r="P162" s="5">
        <v>-1.1264216931682509E-2</v>
      </c>
      <c r="Q162" s="5">
        <v>-5.9375540896228068E-3</v>
      </c>
      <c r="R162" s="5">
        <v>-7.8274116729748176E-3</v>
      </c>
      <c r="S162" s="5">
        <v>-4.0485290741283566E-4</v>
      </c>
      <c r="T162" s="5">
        <v>-5.0535589146216506E-3</v>
      </c>
      <c r="U162" s="5">
        <v>-9.4650164843845547E-4</v>
      </c>
      <c r="V162" s="5">
        <v>-5.5732163629045438E-3</v>
      </c>
      <c r="W162" s="5">
        <v>8.3900695398416644E-3</v>
      </c>
      <c r="X162" s="5">
        <v>-1.9176991646424834E-3</v>
      </c>
      <c r="Y162" s="5">
        <v>-1.6635686832534691E-2</v>
      </c>
      <c r="Z162" s="5">
        <v>-1.1145714376955017E-2</v>
      </c>
      <c r="AA162" s="5">
        <v>2.6488269402999975E-2</v>
      </c>
      <c r="AB162" s="5">
        <v>0.10267314014084813</v>
      </c>
      <c r="AC162" s="5">
        <v>9.6845410703321234E-3</v>
      </c>
      <c r="AD162" s="5">
        <v>3.5586098322818919E-4</v>
      </c>
      <c r="AE162" s="5">
        <v>3.8090593231163455E-2</v>
      </c>
      <c r="AF162" s="5">
        <v>9.8562785948904497E-2</v>
      </c>
      <c r="AG162" s="5">
        <v>1.6491823497803183E-2</v>
      </c>
      <c r="AH162" s="5">
        <v>8.6346187742431073E-3</v>
      </c>
      <c r="AI162" s="5">
        <v>7.6956818345984739E-3</v>
      </c>
      <c r="AJ162" s="5">
        <v>3.1503782524718991E-2</v>
      </c>
      <c r="AK162" s="5">
        <v>1.0000467795940137E-2</v>
      </c>
      <c r="AL162" s="5">
        <v>5.9379293043997583E-2</v>
      </c>
      <c r="AM162" s="5">
        <v>1.8079588169824457E-2</v>
      </c>
      <c r="AN162" s="5">
        <v>7.3940665639042917E-3</v>
      </c>
      <c r="AO162" s="5">
        <v>1.7262231177203591E-2</v>
      </c>
      <c r="AP162" s="5">
        <v>1.6545723477898584E-2</v>
      </c>
      <c r="AQ162" s="5">
        <v>1.3740379128071574E-3</v>
      </c>
      <c r="AR162" s="5">
        <v>4.8275092477010083E-2</v>
      </c>
      <c r="AS162" s="5"/>
      <c r="AT162" s="5"/>
      <c r="AU162" s="5"/>
      <c r="AV162" s="5"/>
      <c r="AW162" s="5"/>
      <c r="AX162" s="5"/>
      <c r="AY162" s="5"/>
      <c r="AZ162" s="5"/>
      <c r="BA162" s="5"/>
      <c r="BB162" s="5"/>
    </row>
    <row r="163" spans="1:54" x14ac:dyDescent="0.25">
      <c r="A163" s="5">
        <v>15420</v>
      </c>
      <c r="B163" s="5"/>
      <c r="C163" s="5">
        <v>0.1725102773935524</v>
      </c>
      <c r="D163" s="5">
        <v>-7.6573406233141367E-3</v>
      </c>
      <c r="E163" s="5">
        <v>-5.5903855991750696E-3</v>
      </c>
      <c r="F163" s="5">
        <v>-1.4130150930207103E-2</v>
      </c>
      <c r="G163" s="5">
        <v>-4.4427100515080416E-3</v>
      </c>
      <c r="H163" s="5">
        <v>-1.3410521096319008E-2</v>
      </c>
      <c r="I163" s="5">
        <v>-1.9672309747847751E-2</v>
      </c>
      <c r="J163" s="5">
        <v>-1.0056110980022934E-2</v>
      </c>
      <c r="K163" s="5">
        <v>-1.0145791865857827E-3</v>
      </c>
      <c r="L163" s="5">
        <v>-6.8475831294586981E-3</v>
      </c>
      <c r="M163" s="5">
        <v>-1.1191158641235373E-2</v>
      </c>
      <c r="N163" s="5">
        <v>-2.0360240713827926E-2</v>
      </c>
      <c r="O163" s="5">
        <v>-1.8870833641798004E-3</v>
      </c>
      <c r="P163" s="5">
        <v>-1.1154136227931006E-2</v>
      </c>
      <c r="Q163" s="5">
        <v>-5.8830649891918399E-3</v>
      </c>
      <c r="R163" s="5">
        <v>-7.7602581902487143E-3</v>
      </c>
      <c r="S163" s="5">
        <v>-4.0162245877804184E-4</v>
      </c>
      <c r="T163" s="5">
        <v>-5.0162780797149481E-3</v>
      </c>
      <c r="U163" s="5">
        <v>-9.4009123302296117E-4</v>
      </c>
      <c r="V163" s="5">
        <v>-5.5388513317537504E-3</v>
      </c>
      <c r="W163" s="5">
        <v>8.343444224768062E-3</v>
      </c>
      <c r="X163" s="5">
        <v>-1.9082141740312097E-3</v>
      </c>
      <c r="Y163" s="5">
        <v>-1.6563611722073011E-2</v>
      </c>
      <c r="Z163" s="5">
        <v>-1.11042881258755E-2</v>
      </c>
      <c r="AA163" s="5">
        <v>2.6406190392283181E-2</v>
      </c>
      <c r="AB163" s="5">
        <v>0.1024186893989254</v>
      </c>
      <c r="AC163" s="5">
        <v>9.6665716678953437E-3</v>
      </c>
      <c r="AD163" s="5">
        <v>3.5542316226809474E-4</v>
      </c>
      <c r="AE163" s="5">
        <v>3.8067633408495276E-2</v>
      </c>
      <c r="AF163" s="5">
        <v>9.8565465009242126E-2</v>
      </c>
      <c r="AG163" s="5">
        <v>1.6502700723821644E-2</v>
      </c>
      <c r="AH163" s="5">
        <v>8.6457951010075838E-3</v>
      </c>
      <c r="AI163" s="5">
        <v>7.7105470299155248E-3</v>
      </c>
      <c r="AJ163" s="5">
        <v>3.1584790310166935E-2</v>
      </c>
      <c r="AK163" s="5">
        <v>1.0032605266637611E-2</v>
      </c>
      <c r="AL163" s="5">
        <v>5.9608398266839238E-2</v>
      </c>
      <c r="AM163" s="5">
        <v>1.8161047575095859E-2</v>
      </c>
      <c r="AN163" s="5">
        <v>7.4321860173448568E-3</v>
      </c>
      <c r="AO163" s="5">
        <v>1.7362486507158777E-2</v>
      </c>
      <c r="AP163" s="5">
        <v>1.6652654207523702E-2</v>
      </c>
      <c r="AQ163" s="5">
        <v>1.3838214726075669E-3</v>
      </c>
      <c r="AR163" s="5">
        <v>4.8650695641410599E-2</v>
      </c>
      <c r="AS163" s="5"/>
      <c r="AT163" s="5"/>
      <c r="AU163" s="5"/>
      <c r="AV163" s="5"/>
      <c r="AW163" s="5"/>
      <c r="AX163" s="5"/>
      <c r="AY163" s="5"/>
      <c r="AZ163" s="5"/>
      <c r="BA163" s="5"/>
      <c r="BB163" s="5"/>
    </row>
    <row r="164" spans="1:54" x14ac:dyDescent="0.25">
      <c r="A164" s="5">
        <v>15410</v>
      </c>
      <c r="B164" s="5"/>
      <c r="C164" s="5">
        <v>0.17383108176007245</v>
      </c>
      <c r="D164" s="5">
        <v>-7.5280026151850936E-3</v>
      </c>
      <c r="E164" s="5">
        <v>-5.4991507014109237E-3</v>
      </c>
      <c r="F164" s="5">
        <v>-1.3907640763526921E-2</v>
      </c>
      <c r="G164" s="5">
        <v>-4.3753035568940019E-3</v>
      </c>
      <c r="H164" s="5">
        <v>-1.3214787443807339E-2</v>
      </c>
      <c r="I164" s="5">
        <v>-1.9396570506351445E-2</v>
      </c>
      <c r="J164" s="5">
        <v>-9.9210007583280697E-3</v>
      </c>
      <c r="K164" s="5">
        <v>-1.0015392431248873E-3</v>
      </c>
      <c r="L164" s="5">
        <v>-6.7635811305535518E-3</v>
      </c>
      <c r="M164" s="5">
        <v>-1.1060444672691013E-2</v>
      </c>
      <c r="N164" s="5">
        <v>-2.01344314068145E-2</v>
      </c>
      <c r="O164" s="5">
        <v>-1.8672705999942438E-3</v>
      </c>
      <c r="P164" s="5">
        <v>-1.104364963505099E-2</v>
      </c>
      <c r="Q164" s="5">
        <v>-5.8282962608959335E-3</v>
      </c>
      <c r="R164" s="5">
        <v>-7.6926547665766443E-3</v>
      </c>
      <c r="S164" s="5">
        <v>-3.9836480820250753E-4</v>
      </c>
      <c r="T164" s="5">
        <v>-4.9786121233132263E-3</v>
      </c>
      <c r="U164" s="5">
        <v>-9.3360081003240804E-4</v>
      </c>
      <c r="V164" s="5">
        <v>-5.5039727443731857E-3</v>
      </c>
      <c r="W164" s="5">
        <v>8.2959878548426545E-3</v>
      </c>
      <c r="X164" s="5">
        <v>-1.8985273710961773E-3</v>
      </c>
      <c r="Y164" s="5">
        <v>-1.6489695166563033E-2</v>
      </c>
      <c r="Z164" s="5">
        <v>-1.1061575534996534E-2</v>
      </c>
      <c r="AA164" s="5">
        <v>2.6320949096393386E-2</v>
      </c>
      <c r="AB164" s="5">
        <v>0.10215165056781299</v>
      </c>
      <c r="AC164" s="5">
        <v>9.647391116811092E-3</v>
      </c>
      <c r="AD164" s="5">
        <v>3.5494023771129768E-4</v>
      </c>
      <c r="AE164" s="5">
        <v>3.8039811335772958E-2</v>
      </c>
      <c r="AF164" s="5">
        <v>9.8555551204790634E-2</v>
      </c>
      <c r="AG164" s="5">
        <v>1.6511482141033422E-2</v>
      </c>
      <c r="AH164" s="5">
        <v>8.6558869995793705E-3</v>
      </c>
      <c r="AI164" s="5">
        <v>7.7244634808495052E-3</v>
      </c>
      <c r="AJ164" s="5">
        <v>3.1662012977757906E-2</v>
      </c>
      <c r="AK164" s="5">
        <v>1.0063580911246378E-2</v>
      </c>
      <c r="AL164" s="5">
        <v>5.9830890991951061E-2</v>
      </c>
      <c r="AM164" s="5">
        <v>1.8240596191516977E-2</v>
      </c>
      <c r="AN164" s="5">
        <v>7.4695723560506992E-3</v>
      </c>
      <c r="AO164" s="5">
        <v>1.7461158295697353E-2</v>
      </c>
      <c r="AP164" s="5">
        <v>1.6758204468878563E-2</v>
      </c>
      <c r="AQ164" s="5">
        <v>1.3935030295067162E-3</v>
      </c>
      <c r="AR164" s="5">
        <v>4.902320288172464E-2</v>
      </c>
      <c r="AS164" s="5"/>
      <c r="AT164" s="5"/>
      <c r="AU164" s="5"/>
      <c r="AV164" s="5"/>
      <c r="AW164" s="5"/>
      <c r="AX164" s="5"/>
      <c r="AY164" s="5"/>
      <c r="AZ164" s="5"/>
      <c r="BA164" s="5"/>
      <c r="BB164" s="5"/>
    </row>
    <row r="165" spans="1:54" x14ac:dyDescent="0.25">
      <c r="A165" s="5">
        <v>15400</v>
      </c>
      <c r="B165" s="5"/>
      <c r="C165" s="5">
        <v>0.17512115604717549</v>
      </c>
      <c r="D165" s="5">
        <v>-7.3998205097786842E-3</v>
      </c>
      <c r="E165" s="5">
        <v>-5.4086548906819992E-3</v>
      </c>
      <c r="F165" s="5">
        <v>-1.3686742130523538E-2</v>
      </c>
      <c r="G165" s="5">
        <v>-4.3083257284527053E-3</v>
      </c>
      <c r="H165" s="5">
        <v>-1.3020120305858338E-2</v>
      </c>
      <c r="I165" s="5">
        <v>-1.9122074121436249E-2</v>
      </c>
      <c r="J165" s="5">
        <v>-9.7863676353234039E-3</v>
      </c>
      <c r="K165" s="5">
        <v>-9.885321031876794E-4</v>
      </c>
      <c r="L165" s="5">
        <v>-6.6797013638006612E-3</v>
      </c>
      <c r="M165" s="5">
        <v>-1.0929775530318138E-2</v>
      </c>
      <c r="N165" s="5">
        <v>-1.9908434878582886E-2</v>
      </c>
      <c r="O165" s="5">
        <v>-1.847416800903557E-3</v>
      </c>
      <c r="P165" s="5">
        <v>-1.0932787858138157E-2</v>
      </c>
      <c r="Q165" s="5">
        <v>-5.7732636094167799E-3</v>
      </c>
      <c r="R165" s="5">
        <v>-7.6246213220303059E-3</v>
      </c>
      <c r="S165" s="5">
        <v>-3.9508093817889332E-4</v>
      </c>
      <c r="T165" s="5">
        <v>-4.9405726267336648E-3</v>
      </c>
      <c r="U165" s="5">
        <v>-9.2703240575990197E-4</v>
      </c>
      <c r="V165" s="5">
        <v>-5.4685916094045E-3</v>
      </c>
      <c r="W165" s="5">
        <v>8.2477155008265305E-3</v>
      </c>
      <c r="X165" s="5">
        <v>-1.8886418337398919E-3</v>
      </c>
      <c r="Y165" s="5">
        <v>-1.6413960501377008E-2</v>
      </c>
      <c r="Z165" s="5">
        <v>-1.1017589875896291E-2</v>
      </c>
      <c r="AA165" s="5">
        <v>2.6232571217303251E-2</v>
      </c>
      <c r="AB165" s="5">
        <v>0.10187209991421908</v>
      </c>
      <c r="AC165" s="5">
        <v>9.6270043522030894E-3</v>
      </c>
      <c r="AD165" s="5">
        <v>3.5441230636845564E-4</v>
      </c>
      <c r="AE165" s="5">
        <v>3.8007128217375154E-2</v>
      </c>
      <c r="AF165" s="5">
        <v>9.853302381482508E-2</v>
      </c>
      <c r="AG165" s="5">
        <v>1.6518160295200486E-2</v>
      </c>
      <c r="AH165" s="5">
        <v>8.6648884935240835E-3</v>
      </c>
      <c r="AI165" s="5">
        <v>7.7374240372339821E-3</v>
      </c>
      <c r="AJ165" s="5">
        <v>3.1735413942558618E-2</v>
      </c>
      <c r="AK165" s="5">
        <v>1.0093380858893553E-2</v>
      </c>
      <c r="AL165" s="5">
        <v>6.0046675937069319E-2</v>
      </c>
      <c r="AM165" s="5">
        <v>1.8318201251420863E-2</v>
      </c>
      <c r="AN165" s="5">
        <v>7.5062107284142032E-3</v>
      </c>
      <c r="AO165" s="5">
        <v>1.7558208715173176E-2</v>
      </c>
      <c r="AP165" s="5">
        <v>1.6862335232661712E-2</v>
      </c>
      <c r="AQ165" s="5">
        <v>1.4030791356780062E-3</v>
      </c>
      <c r="AR165" s="5">
        <v>4.9392486722925552E-2</v>
      </c>
      <c r="AS165" s="5"/>
      <c r="AT165" s="5"/>
      <c r="AU165" s="5"/>
      <c r="AV165" s="5"/>
      <c r="AW165" s="5"/>
      <c r="AX165" s="5"/>
      <c r="AY165" s="5"/>
      <c r="AZ165" s="5"/>
      <c r="BA165" s="5"/>
      <c r="BB165" s="5"/>
    </row>
    <row r="166" spans="1:54" x14ac:dyDescent="0.25">
      <c r="A166" s="5">
        <v>15390</v>
      </c>
      <c r="B166" s="5"/>
      <c r="C166" s="5">
        <v>0.176380134890431</v>
      </c>
      <c r="D166" s="5">
        <v>-7.2728080380180344E-3</v>
      </c>
      <c r="E166" s="5">
        <v>-5.3189094871978594E-3</v>
      </c>
      <c r="F166" s="5">
        <v>-1.3467486487169167E-2</v>
      </c>
      <c r="G166" s="5">
        <v>-4.2417872181598803E-3</v>
      </c>
      <c r="H166" s="5">
        <v>-1.2826553747633857E-2</v>
      </c>
      <c r="I166" s="5">
        <v>-1.8848872816454337E-2</v>
      </c>
      <c r="J166" s="5">
        <v>-9.6522391842933115E-3</v>
      </c>
      <c r="K166" s="5">
        <v>-9.7556061055172603E-4</v>
      </c>
      <c r="L166" s="5">
        <v>-6.5959632659738877E-3</v>
      </c>
      <c r="M166" s="5">
        <v>-1.0799183104427844E-2</v>
      </c>
      <c r="N166" s="5">
        <v>-1.9682308895364792E-2</v>
      </c>
      <c r="O166" s="5">
        <v>-1.8275272550730443E-3</v>
      </c>
      <c r="P166" s="5">
        <v>-1.0821581524977831E-2</v>
      </c>
      <c r="Q166" s="5">
        <v>-5.717982736390524E-3</v>
      </c>
      <c r="R166" s="5">
        <v>-7.5561778207423992E-3</v>
      </c>
      <c r="S166" s="5">
        <v>-3.9177183586265856E-4</v>
      </c>
      <c r="T166" s="5">
        <v>-4.9021712577522426E-3</v>
      </c>
      <c r="U166" s="5">
        <v>-9.2038806766403633E-4</v>
      </c>
      <c r="V166" s="5">
        <v>-5.4327190872961399E-3</v>
      </c>
      <c r="W166" s="5">
        <v>8.198642499469732E-3</v>
      </c>
      <c r="X166" s="5">
        <v>-1.8785607083666282E-3</v>
      </c>
      <c r="Y166" s="5">
        <v>-1.6336431715032157E-2</v>
      </c>
      <c r="Z166" s="5">
        <v>-1.097234489158652E-2</v>
      </c>
      <c r="AA166" s="5">
        <v>2.614108364372434E-2</v>
      </c>
      <c r="AB166" s="5">
        <v>0.101580118505321</v>
      </c>
      <c r="AC166" s="5">
        <v>9.6054167753655481E-3</v>
      </c>
      <c r="AD166" s="5">
        <v>3.5383948246200605E-4</v>
      </c>
      <c r="AE166" s="5">
        <v>3.7969587128754242E-2</v>
      </c>
      <c r="AF166" s="5">
        <v>9.8497866919207699E-2</v>
      </c>
      <c r="AG166" s="5">
        <v>1.6522728518349229E-2</v>
      </c>
      <c r="AH166" s="5">
        <v>8.6727940038649164E-3</v>
      </c>
      <c r="AI166" s="5">
        <v>7.7494218857621037E-3</v>
      </c>
      <c r="AJ166" s="5">
        <v>3.18049579084006E-2</v>
      </c>
      <c r="AK166" s="5">
        <v>1.012199161321215E-2</v>
      </c>
      <c r="AL166" s="5">
        <v>6.0255659803777548E-2</v>
      </c>
      <c r="AM166" s="5">
        <v>1.8393830508032789E-2</v>
      </c>
      <c r="AN166" s="5">
        <v>7.5420864579018188E-3</v>
      </c>
      <c r="AO166" s="5">
        <v>1.7653600249339124E-2</v>
      </c>
      <c r="AP166" s="5">
        <v>1.6965007666980642E-2</v>
      </c>
      <c r="AQ166" s="5">
        <v>1.4125463507055076E-3</v>
      </c>
      <c r="AR166" s="5">
        <v>4.9758419616219907E-2</v>
      </c>
      <c r="AS166" s="5"/>
      <c r="AT166" s="5"/>
      <c r="AU166" s="5"/>
      <c r="AV166" s="5"/>
      <c r="AW166" s="5"/>
      <c r="AX166" s="5"/>
      <c r="AY166" s="5"/>
      <c r="AZ166" s="5"/>
      <c r="BA166" s="5"/>
      <c r="BB166" s="5"/>
    </row>
    <row r="167" spans="1:54" x14ac:dyDescent="0.25">
      <c r="A167" s="5">
        <v>15380</v>
      </c>
      <c r="B167" s="5"/>
      <c r="C167" s="5">
        <v>0.17760766511760698</v>
      </c>
      <c r="D167" s="5">
        <v>-7.146978307254151E-3</v>
      </c>
      <c r="E167" s="5">
        <v>-5.2299253813643254E-3</v>
      </c>
      <c r="F167" s="5">
        <v>-1.3249904274296887E-2</v>
      </c>
      <c r="G167" s="5">
        <v>-4.1756983830932527E-3</v>
      </c>
      <c r="H167" s="5">
        <v>-1.2634121022229458E-2</v>
      </c>
      <c r="I167" s="5">
        <v>-1.8577017743911541E-2</v>
      </c>
      <c r="J167" s="5">
        <v>-9.5186424950374753E-3</v>
      </c>
      <c r="K167" s="5">
        <v>-9.6262756684086794E-4</v>
      </c>
      <c r="L167" s="5">
        <v>-6.5123860348621273E-3</v>
      </c>
      <c r="M167" s="5">
        <v>-1.0668698969812302E-2</v>
      </c>
      <c r="N167" s="5">
        <v>-1.9456110786007497E-2</v>
      </c>
      <c r="O167" s="5">
        <v>-1.8076072227007785E-3</v>
      </c>
      <c r="P167" s="5">
        <v>-1.0710061171225761E-2</v>
      </c>
      <c r="Q167" s="5">
        <v>-5.6624693325680294E-3</v>
      </c>
      <c r="R167" s="5">
        <v>-7.4873442606788925E-3</v>
      </c>
      <c r="S167" s="5">
        <v>-3.8843849255585348E-4</v>
      </c>
      <c r="T167" s="5">
        <v>-4.863419764406505E-3</v>
      </c>
      <c r="U167" s="5">
        <v>-9.1366986326973996E-4</v>
      </c>
      <c r="V167" s="5">
        <v>-5.3963664842786949E-3</v>
      </c>
      <c r="W167" s="5">
        <v>8.148784445233823E-3</v>
      </c>
      <c r="X167" s="5">
        <v>-1.8682872081963182E-3</v>
      </c>
      <c r="Y167" s="5">
        <v>-1.6257133436541775E-2</v>
      </c>
      <c r="Z167" s="5">
        <v>-1.0925854789475537E-2</v>
      </c>
      <c r="AA167" s="5">
        <v>2.6046514438026226E-2</v>
      </c>
      <c r="AB167" s="5">
        <v>0.10127579217289184</v>
      </c>
      <c r="AC167" s="5">
        <v>9.5826342518285125E-3</v>
      </c>
      <c r="AD167" s="5">
        <v>3.5322189760953035E-4</v>
      </c>
      <c r="AE167" s="5">
        <v>3.7927193020543357E-2</v>
      </c>
      <c r="AF167" s="5">
        <v>9.8450069424214151E-2</v>
      </c>
      <c r="AG167" s="5">
        <v>1.6525180935597027E-2</v>
      </c>
      <c r="AH167" s="5">
        <v>8.6795983539315943E-3</v>
      </c>
      <c r="AI167" s="5">
        <v>7.7604505553961912E-3</v>
      </c>
      <c r="AJ167" s="5">
        <v>3.1870610894218783E-2</v>
      </c>
      <c r="AK167" s="5">
        <v>1.0149400061930717E-2</v>
      </c>
      <c r="AL167" s="5">
        <v>6.0457751341017607E-2</v>
      </c>
      <c r="AM167" s="5">
        <v>1.8467452256553024E-2</v>
      </c>
      <c r="AN167" s="5">
        <v>7.5771850522719369E-3</v>
      </c>
      <c r="AO167" s="5">
        <v>1.774729571595042E-2</v>
      </c>
      <c r="AP167" s="5">
        <v>1.7066183159732667E-2</v>
      </c>
      <c r="AQ167" s="5">
        <v>1.42190124347307E-3</v>
      </c>
      <c r="AR167" s="5">
        <v>5.0120874005401217E-2</v>
      </c>
      <c r="AS167" s="5"/>
      <c r="AT167" s="5"/>
      <c r="AU167" s="5"/>
      <c r="AV167" s="5"/>
      <c r="AW167" s="5"/>
      <c r="AX167" s="5"/>
      <c r="AY167" s="5"/>
      <c r="AZ167" s="5"/>
      <c r="BA167" s="5"/>
      <c r="BB167" s="5"/>
    </row>
    <row r="168" spans="1:54" x14ac:dyDescent="0.25">
      <c r="A168" s="5">
        <v>15370</v>
      </c>
      <c r="B168" s="5"/>
      <c r="C168" s="5">
        <v>0.17880340593408672</v>
      </c>
      <c r="D168" s="5">
        <v>-7.0223438031748811E-3</v>
      </c>
      <c r="E168" s="5">
        <v>-5.141713033934953E-3</v>
      </c>
      <c r="F168" s="5">
        <v>-1.303402491503422E-2</v>
      </c>
      <c r="G168" s="5">
        <v>-4.1100692837639907E-3</v>
      </c>
      <c r="H168" s="5">
        <v>-1.2442854563251754E-2</v>
      </c>
      <c r="I168" s="5">
        <v>-1.8306558971412527E-2</v>
      </c>
      <c r="J168" s="5">
        <v>-9.3856041652465548E-3</v>
      </c>
      <c r="K168" s="5">
        <v>-9.4973573052860804E-4</v>
      </c>
      <c r="L168" s="5">
        <v>-6.4289886218194606E-3</v>
      </c>
      <c r="M168" s="5">
        <v>-1.053835437260261E-2</v>
      </c>
      <c r="N168" s="5">
        <v>-1.9229897416703529E-2</v>
      </c>
      <c r="O168" s="5">
        <v>-1.7876619335861388E-3</v>
      </c>
      <c r="P168" s="5">
        <v>-1.0598257225724932E-2</v>
      </c>
      <c r="Q168" s="5">
        <v>-5.6067390700186475E-3</v>
      </c>
      <c r="R168" s="5">
        <v>-7.4181406634318226E-3</v>
      </c>
      <c r="S168" s="5">
        <v>-3.8508190319009374E-4</v>
      </c>
      <c r="T168" s="5">
        <v>-4.8243299687655318E-3</v>
      </c>
      <c r="U168" s="5">
        <v>-9.0687987905891927E-4</v>
      </c>
      <c r="V168" s="5">
        <v>-5.3595452462579509E-3</v>
      </c>
      <c r="W168" s="5">
        <v>8.098157181859687E-3</v>
      </c>
      <c r="X168" s="5">
        <v>-1.8578246115367181E-3</v>
      </c>
      <c r="Y168" s="5">
        <v>-1.6176090922356209E-2</v>
      </c>
      <c r="Z168" s="5">
        <v>-1.0878134234029436E-2</v>
      </c>
      <c r="AA168" s="5">
        <v>2.5948892822387448E-2</v>
      </c>
      <c r="AB168" s="5">
        <v>0.10095921147430376</v>
      </c>
      <c r="AC168" s="5">
        <v>9.5586631091202912E-3</v>
      </c>
      <c r="AD168" s="5">
        <v>3.5255970079588916E-4</v>
      </c>
      <c r="AE168" s="5">
        <v>3.7879952721472487E-2</v>
      </c>
      <c r="AF168" s="5">
        <v>9.8389625085366333E-2</v>
      </c>
      <c r="AG168" s="5">
        <v>1.6525512471502146E-2</v>
      </c>
      <c r="AH168" s="5">
        <v>8.6852967739773738E-3</v>
      </c>
      <c r="AI168" s="5">
        <v>7.7705039225905801E-3</v>
      </c>
      <c r="AJ168" s="5">
        <v>3.1932340259724259E-2</v>
      </c>
      <c r="AK168" s="5">
        <v>1.017559348628767E-2</v>
      </c>
      <c r="AL168" s="5">
        <v>6.0652861407801698E-2</v>
      </c>
      <c r="AM168" s="5">
        <v>1.8539035355077511E-2</v>
      </c>
      <c r="AN168" s="5">
        <v>7.6114922127620364E-3</v>
      </c>
      <c r="AO168" s="5">
        <v>1.7839258289384412E-2</v>
      </c>
      <c r="AP168" s="5">
        <v>1.7165823341089518E-2</v>
      </c>
      <c r="AQ168" s="5">
        <v>1.4311403940694702E-3</v>
      </c>
      <c r="AR168" s="5">
        <v>5.0479722394030348E-2</v>
      </c>
      <c r="AS168" s="5"/>
      <c r="AT168" s="5"/>
      <c r="AU168" s="5"/>
      <c r="AV168" s="5"/>
      <c r="AW168" s="5"/>
      <c r="AX168" s="5"/>
      <c r="AY168" s="5"/>
      <c r="AZ168" s="5"/>
      <c r="BA168" s="5"/>
      <c r="BB168" s="5"/>
    </row>
    <row r="169" spans="1:54" x14ac:dyDescent="0.25">
      <c r="A169" s="5">
        <v>15360</v>
      </c>
      <c r="B169" s="5"/>
      <c r="C169" s="5">
        <v>0.17996702910119677</v>
      </c>
      <c r="D169" s="5">
        <v>-6.8989163920709891E-3</v>
      </c>
      <c r="E169" s="5">
        <v>-5.054282476424597E-3</v>
      </c>
      <c r="F169" s="5">
        <v>-1.2819876812891737E-2</v>
      </c>
      <c r="G169" s="5">
        <v>-4.0449096826489731E-3</v>
      </c>
      <c r="H169" s="5">
        <v>-1.2252785977976865E-2</v>
      </c>
      <c r="I169" s="5">
        <v>-1.8037545468410784E-2</v>
      </c>
      <c r="J169" s="5">
        <v>-9.2531502922601951E-3</v>
      </c>
      <c r="K169" s="5">
        <v>-9.3688781597664451E-4</v>
      </c>
      <c r="L169" s="5">
        <v>-6.3457897245264528E-3</v>
      </c>
      <c r="M169" s="5">
        <v>-1.0408180217426444E-2</v>
      </c>
      <c r="N169" s="5">
        <v>-1.9003725166176134E-2</v>
      </c>
      <c r="O169" s="5">
        <v>-1.7676965847319797E-3</v>
      </c>
      <c r="P169" s="5">
        <v>-1.048619999596867E-2</v>
      </c>
      <c r="Q169" s="5">
        <v>-5.550807594383274E-3</v>
      </c>
      <c r="R169" s="5">
        <v>-7.3485870640402238E-3</v>
      </c>
      <c r="S169" s="5">
        <v>-3.8170306580911863E-4</v>
      </c>
      <c r="T169" s="5">
        <v>-4.7849137606719577E-3</v>
      </c>
      <c r="U169" s="5">
        <v>-9.0002021935178399E-4</v>
      </c>
      <c r="V169" s="5">
        <v>-5.322266952630347E-3</v>
      </c>
      <c r="W169" s="5">
        <v>8.0467767937870832E-3</v>
      </c>
      <c r="X169" s="5">
        <v>-1.8471762600151599E-3</v>
      </c>
      <c r="Y169" s="5">
        <v>-1.6093330042903482E-2</v>
      </c>
      <c r="Z169" s="5">
        <v>-1.0829198339136576E-2</v>
      </c>
      <c r="AA169" s="5">
        <v>2.5848249164186477E-2</v>
      </c>
      <c r="AB169" s="5">
        <v>0.10063047165042913</v>
      </c>
      <c r="AC169" s="5">
        <v>9.5335101342277472E-3</v>
      </c>
      <c r="AD169" s="5">
        <v>3.5185305833410193E-4</v>
      </c>
      <c r="AE169" s="5">
        <v>3.7827874940086381E-2</v>
      </c>
      <c r="AF169" s="5">
        <v>9.8316532527237224E-2</v>
      </c>
      <c r="AG169" s="5">
        <v>1.6523718855929015E-2</v>
      </c>
      <c r="AH169" s="5">
        <v>8.6898849055588659E-3</v>
      </c>
      <c r="AI169" s="5">
        <v>7.7795762163221996E-3</v>
      </c>
      <c r="AJ169" s="5">
        <v>3.1990114730385134E-2</v>
      </c>
      <c r="AK169" s="5">
        <v>1.0200559570261504E-2</v>
      </c>
      <c r="AL169" s="5">
        <v>6.0840903035068727E-2</v>
      </c>
      <c r="AM169" s="5">
        <v>1.860854924533803E-2</v>
      </c>
      <c r="AN169" s="5">
        <v>7.6449938432374877E-3</v>
      </c>
      <c r="AO169" s="5">
        <v>1.792945152325889E-2</v>
      </c>
      <c r="AP169" s="5">
        <v>1.7263890106068464E-2</v>
      </c>
      <c r="AQ169" s="5">
        <v>1.4402603957083002E-3</v>
      </c>
      <c r="AR169" s="5">
        <v>5.0834837413401224E-2</v>
      </c>
      <c r="AS169" s="5"/>
      <c r="AT169" s="5"/>
      <c r="AU169" s="5"/>
      <c r="AV169" s="5"/>
      <c r="AW169" s="5"/>
      <c r="AX169" s="5"/>
      <c r="AY169" s="5"/>
      <c r="AZ169" s="5"/>
      <c r="BA169" s="5"/>
      <c r="BB169" s="5"/>
    </row>
    <row r="170" spans="1:54" x14ac:dyDescent="0.25">
      <c r="A170" s="5">
        <v>15350</v>
      </c>
      <c r="B170" s="5"/>
      <c r="C170" s="5">
        <v>0.181098219107304</v>
      </c>
      <c r="D170" s="5">
        <v>-6.776707323453925E-3</v>
      </c>
      <c r="E170" s="5">
        <v>-4.9676433117817626E-3</v>
      </c>
      <c r="F170" s="5">
        <v>-1.2607487350501396E-2</v>
      </c>
      <c r="G170" s="5">
        <v>-3.9802290429226724E-3</v>
      </c>
      <c r="H170" s="5">
        <v>-1.2063946041089776E-2</v>
      </c>
      <c r="I170" s="5">
        <v>-1.7770025093766982E-2</v>
      </c>
      <c r="J170" s="5">
        <v>-9.1213064652103486E-3</v>
      </c>
      <c r="K170" s="5">
        <v>-9.2408649250901205E-4</v>
      </c>
      <c r="L170" s="5">
        <v>-6.2628077799668728E-3</v>
      </c>
      <c r="M170" s="5">
        <v>-1.0278207054872522E-2</v>
      </c>
      <c r="N170" s="5">
        <v>-1.877764990133652E-2</v>
      </c>
      <c r="O170" s="5">
        <v>-1.7477163379820651E-3</v>
      </c>
      <c r="P170" s="5">
        <v>-1.0373919653720693E-2</v>
      </c>
      <c r="Q170" s="5">
        <v>-5.4946905171822935E-3</v>
      </c>
      <c r="R170" s="5">
        <v>-7.2787035008468311E-3</v>
      </c>
      <c r="S170" s="5">
        <v>-3.7830298105132461E-4</v>
      </c>
      <c r="T170" s="5">
        <v>-4.7451830914606932E-3</v>
      </c>
      <c r="U170" s="5">
        <v>-8.9309300517971134E-4</v>
      </c>
      <c r="V170" s="5">
        <v>-5.284543310025638E-3</v>
      </c>
      <c r="W170" s="5">
        <v>7.9946595974323287E-3</v>
      </c>
      <c r="X170" s="5">
        <v>-1.8363455567711943E-3</v>
      </c>
      <c r="Y170" s="5">
        <v>-1.6008877268739289E-2</v>
      </c>
      <c r="Z170" s="5">
        <v>-1.0779062660180805E-2</v>
      </c>
      <c r="AA170" s="5">
        <v>2.574461496064297E-2</v>
      </c>
      <c r="AB170" s="5">
        <v>0.10028967258046326</v>
      </c>
      <c r="AC170" s="5">
        <v>9.507182570755255E-3</v>
      </c>
      <c r="AD170" s="5">
        <v>3.5110215381495578E-4</v>
      </c>
      <c r="AE170" s="5">
        <v>3.7770970265256318E-2</v>
      </c>
      <c r="AF170" s="5">
        <v>9.8230795260196041E-2</v>
      </c>
      <c r="AG170" s="5">
        <v>1.6519796629421525E-2</v>
      </c>
      <c r="AH170" s="5">
        <v>8.6933588056737395E-3</v>
      </c>
      <c r="AI170" s="5">
        <v>7.7876620229236169E-3</v>
      </c>
      <c r="AJ170" s="5">
        <v>3.2043904421690868E-2</v>
      </c>
      <c r="AK170" s="5">
        <v>1.0224286409607913E-2</v>
      </c>
      <c r="AL170" s="5">
        <v>6.1021791486628521E-2</v>
      </c>
      <c r="AM170" s="5">
        <v>1.8675963973243666E-2</v>
      </c>
      <c r="AN170" s="5">
        <v>7.6776760592944292E-3</v>
      </c>
      <c r="AO170" s="5">
        <v>1.8017839373030742E-2</v>
      </c>
      <c r="AP170" s="5">
        <v>1.7360345637173459E-2</v>
      </c>
      <c r="AQ170" s="5">
        <v>1.4492578566612396E-3</v>
      </c>
      <c r="AR170" s="5">
        <v>5.1186091891249522E-2</v>
      </c>
      <c r="AS170" s="5"/>
      <c r="AT170" s="5"/>
      <c r="AU170" s="5"/>
      <c r="AV170" s="5"/>
      <c r="AW170" s="5"/>
      <c r="AX170" s="5"/>
      <c r="AY170" s="5"/>
      <c r="AZ170" s="5"/>
      <c r="BA170" s="5"/>
      <c r="BB170" s="5"/>
    </row>
    <row r="171" spans="1:54" x14ac:dyDescent="0.25">
      <c r="A171" s="5">
        <v>15340</v>
      </c>
      <c r="B171" s="5"/>
      <c r="C171" s="5">
        <v>0.18219667333154549</v>
      </c>
      <c r="D171" s="5">
        <v>-6.655727233018746E-3</v>
      </c>
      <c r="E171" s="5">
        <v>-4.8818047153163947E-3</v>
      </c>
      <c r="F171" s="5">
        <v>-1.2396882888998156E-2</v>
      </c>
      <c r="G171" s="5">
        <v>-3.9160365273877467E-3</v>
      </c>
      <c r="H171" s="5">
        <v>-1.1876364689003709E-2</v>
      </c>
      <c r="I171" s="5">
        <v>-1.7504044584117466E-2</v>
      </c>
      <c r="J171" s="5">
        <v>-8.9900977575526082E-3</v>
      </c>
      <c r="K171" s="5">
        <v>-9.113343835222158E-4</v>
      </c>
      <c r="L171" s="5">
        <v>-6.1800609576233992E-3</v>
      </c>
      <c r="M171" s="5">
        <v>-1.0148465069269823E-2</v>
      </c>
      <c r="N171" s="5">
        <v>-1.8551726953428403E-2</v>
      </c>
      <c r="O171" s="5">
        <v>-1.7277263176953346E-3</v>
      </c>
      <c r="P171" s="5">
        <v>-1.0261446220801771E-2</v>
      </c>
      <c r="Q171" s="5">
        <v>-5.4384034081841172E-3</v>
      </c>
      <c r="R171" s="5">
        <v>-7.2085100053980817E-3</v>
      </c>
      <c r="S171" s="5">
        <v>-3.7488265163265478E-4</v>
      </c>
      <c r="T171" s="5">
        <v>-4.7051499676593733E-3</v>
      </c>
      <c r="U171" s="5">
        <v>-8.8610037315049674E-4</v>
      </c>
      <c r="V171" s="5">
        <v>-5.2463861459815892E-3</v>
      </c>
      <c r="W171" s="5">
        <v>7.9418221323311021E-3</v>
      </c>
      <c r="X171" s="5">
        <v>-1.825335964611543E-3</v>
      </c>
      <c r="Y171" s="5">
        <v>-1.5922759656316669E-2</v>
      </c>
      <c r="Z171" s="5">
        <v>-1.0727743185828998E-2</v>
      </c>
      <c r="AA171" s="5">
        <v>2.5638022822718893E-2</v>
      </c>
      <c r="AB171" s="5">
        <v>9.9936918733694438E-2</v>
      </c>
      <c r="AC171" s="5">
        <v>9.4796881157835095E-3</v>
      </c>
      <c r="AD171" s="5">
        <v>3.5030718804533663E-4</v>
      </c>
      <c r="AE171" s="5">
        <v>3.7709251165480587E-2</v>
      </c>
      <c r="AF171" s="5">
        <v>9.8132421694065247E-2</v>
      </c>
      <c r="AG171" s="5">
        <v>1.6513743148077107E-2</v>
      </c>
      <c r="AH171" s="5">
        <v>8.6957149506515022E-3</v>
      </c>
      <c r="AI171" s="5">
        <v>7.7947562907132676E-3</v>
      </c>
      <c r="AJ171" s="5">
        <v>3.2093680862675208E-2</v>
      </c>
      <c r="AK171" s="5">
        <v>1.0246762520695245E-2</v>
      </c>
      <c r="AL171" s="5">
        <v>6.1195444319137426E-2</v>
      </c>
      <c r="AM171" s="5">
        <v>1.8741250209205775E-2</v>
      </c>
      <c r="AN171" s="5">
        <v>7.7095251973089817E-3</v>
      </c>
      <c r="AO171" s="5">
        <v>1.8104386218557495E-2</v>
      </c>
      <c r="AP171" s="5">
        <v>1.7455152427089053E-2</v>
      </c>
      <c r="AQ171" s="5">
        <v>1.4581294022033824E-3</v>
      </c>
      <c r="AR171" s="5">
        <v>5.1533358921156701E-2</v>
      </c>
      <c r="AS171" s="5"/>
      <c r="AT171" s="5"/>
      <c r="AU171" s="5"/>
      <c r="AV171" s="5"/>
      <c r="AW171" s="5"/>
      <c r="AX171" s="5"/>
      <c r="AY171" s="5"/>
      <c r="AZ171" s="5"/>
      <c r="BA171" s="5"/>
      <c r="BB171" s="5"/>
    </row>
    <row r="172" spans="1:54" x14ac:dyDescent="0.25">
      <c r="A172" s="5">
        <v>15330</v>
      </c>
      <c r="B172" s="5"/>
      <c r="C172" s="5">
        <v>0.18326210220006092</v>
      </c>
      <c r="D172" s="5">
        <v>-6.5359861459462973E-3</v>
      </c>
      <c r="E172" s="5">
        <v>-4.7967754358795587E-3</v>
      </c>
      <c r="F172" s="5">
        <v>-1.2188088768039264E-2</v>
      </c>
      <c r="G172" s="5">
        <v>-3.8523409976032263E-3</v>
      </c>
      <c r="H172" s="5">
        <v>-1.1690071014758271E-2</v>
      </c>
      <c r="I172" s="5">
        <v>-1.72396495430545E-2</v>
      </c>
      <c r="J172" s="5">
        <v>-8.8595487199879027E-3</v>
      </c>
      <c r="K172" s="5">
        <v>-8.9863406563177838E-4</v>
      </c>
      <c r="L172" s="5">
        <v>-6.0975671528957316E-3</v>
      </c>
      <c r="M172" s="5">
        <v>-1.0018984066788474E-2</v>
      </c>
      <c r="N172" s="5">
        <v>-1.8326011094674913E-2</v>
      </c>
      <c r="O172" s="5">
        <v>-1.7077316084586093E-3</v>
      </c>
      <c r="P172" s="5">
        <v>-1.0148809555053286E-2</v>
      </c>
      <c r="Q172" s="5">
        <v>-5.3819617878396149E-3</v>
      </c>
      <c r="R172" s="5">
        <v>-7.1380265923949209E-3</v>
      </c>
      <c r="S172" s="5">
        <v>-3.7144308183025714E-4</v>
      </c>
      <c r="T172" s="5">
        <v>-4.6648264446751244E-3</v>
      </c>
      <c r="U172" s="5">
        <v>-8.7904447430690803E-4</v>
      </c>
      <c r="V172" s="5">
        <v>-5.2078074025556191E-3</v>
      </c>
      <c r="W172" s="5">
        <v>7.8882811521529383E-3</v>
      </c>
      <c r="X172" s="5">
        <v>-1.8141510041287368E-3</v>
      </c>
      <c r="Y172" s="5">
        <v>-1.5835004833386117E-2</v>
      </c>
      <c r="Z172" s="5">
        <v>-1.0675256329538885E-2</v>
      </c>
      <c r="AA172" s="5">
        <v>2.5528506458290891E-2</v>
      </c>
      <c r="AB172" s="5">
        <v>9.9572319118251207E-2</v>
      </c>
      <c r="AC172" s="5">
        <v>9.4510349164297312E-3</v>
      </c>
      <c r="AD172" s="5">
        <v>3.4946837897528829E-4</v>
      </c>
      <c r="AE172" s="5">
        <v>3.7642731986968228E-2</v>
      </c>
      <c r="AF172" s="5">
        <v>9.8021425148662106E-2</v>
      </c>
      <c r="AG172" s="5">
        <v>1.6505556587915075E-2</v>
      </c>
      <c r="AH172" s="5">
        <v>8.6969502397926772E-3</v>
      </c>
      <c r="AI172" s="5">
        <v>7.8008543344179129E-3</v>
      </c>
      <c r="AJ172" s="5">
        <v>3.2139417018673844E-2</v>
      </c>
      <c r="AK172" s="5">
        <v>1.0267976849129588E-2</v>
      </c>
      <c r="AL172" s="5">
        <v>6.1361781441049902E-2</v>
      </c>
      <c r="AM172" s="5">
        <v>1.8804379268228137E-2</v>
      </c>
      <c r="AN172" s="5">
        <v>7.7405278234251931E-3</v>
      </c>
      <c r="AO172" s="5">
        <v>1.8189056886603047E-2</v>
      </c>
      <c r="AP172" s="5">
        <v>1.7548273301409786E-2</v>
      </c>
      <c r="AQ172" s="5">
        <v>1.4668716765691716E-3</v>
      </c>
      <c r="AR172" s="5">
        <v>5.1876511932605084E-2</v>
      </c>
      <c r="AS172" s="5"/>
      <c r="AT172" s="5"/>
      <c r="AU172" s="5"/>
      <c r="AV172" s="5"/>
      <c r="AW172" s="5"/>
      <c r="AX172" s="5"/>
      <c r="AY172" s="5"/>
      <c r="AZ172" s="5"/>
      <c r="BA172" s="5"/>
      <c r="BB172" s="5"/>
    </row>
    <row r="173" spans="1:54" x14ac:dyDescent="0.25">
      <c r="A173" s="5">
        <v>15320</v>
      </c>
      <c r="B173" s="5"/>
      <c r="C173" s="5">
        <v>0.18429422933460235</v>
      </c>
      <c r="D173" s="5">
        <v>-6.4174934805379833E-3</v>
      </c>
      <c r="E173" s="5">
        <v>-4.7125637972912516E-3</v>
      </c>
      <c r="F173" s="5">
        <v>-1.1981129306453665E-2</v>
      </c>
      <c r="G173" s="5">
        <v>-3.7891510132087086E-3</v>
      </c>
      <c r="H173" s="5">
        <v>-1.1505093263494604E-2</v>
      </c>
      <c r="I173" s="5">
        <v>-1.697688443111919E-2</v>
      </c>
      <c r="J173" s="5">
        <v>-8.7296833737764111E-3</v>
      </c>
      <c r="K173" s="5">
        <v>-8.8598806785552251E-4</v>
      </c>
      <c r="L173" s="5">
        <v>-6.0153439807446975E-3</v>
      </c>
      <c r="M173" s="5">
        <v>-9.8897934638688713E-3</v>
      </c>
      <c r="N173" s="5">
        <v>-1.8100556515442345E-2</v>
      </c>
      <c r="O173" s="5">
        <v>-1.6877372528391898E-3</v>
      </c>
      <c r="P173" s="5">
        <v>-1.0036039336487204E-2</v>
      </c>
      <c r="Q173" s="5">
        <v>-5.3253811197881314E-3</v>
      </c>
      <c r="R173" s="5">
        <v>-7.0672732497018709E-3</v>
      </c>
      <c r="S173" s="5">
        <v>-3.6798527696727825E-4</v>
      </c>
      <c r="T173" s="5">
        <v>-4.6242246204727666E-3</v>
      </c>
      <c r="U173" s="5">
        <v>-8.719274729794014E-4</v>
      </c>
      <c r="V173" s="5">
        <v>-5.1688191298783067E-3</v>
      </c>
      <c r="W173" s="5">
        <v>7.8340536155945481E-3</v>
      </c>
      <c r="X173" s="5">
        <v>-1.8027942517848991E-3</v>
      </c>
      <c r="Y173" s="5">
        <v>-1.5745640984037045E-2</v>
      </c>
      <c r="Z173" s="5">
        <v>-1.0621618920793375E-2</v>
      </c>
      <c r="AA173" s="5">
        <v>2.5416100654605495E-2</v>
      </c>
      <c r="AB173" s="5">
        <v>9.9195987226858948E-2</v>
      </c>
      <c r="AC173" s="5">
        <v>9.4212315661109068E-3</v>
      </c>
      <c r="AD173" s="5">
        <v>3.4858596161381283E-4</v>
      </c>
      <c r="AE173" s="5">
        <v>3.7571428950502542E-2</v>
      </c>
      <c r="AF173" s="5">
        <v>9.7897823861201411E-2</v>
      </c>
      <c r="AG173" s="5">
        <v>1.6495235948732881E-2</v>
      </c>
      <c r="AH173" s="5">
        <v>8.6970619987520367E-3</v>
      </c>
      <c r="AI173" s="5">
        <v>7.8059518393823555E-3</v>
      </c>
      <c r="AJ173" s="5">
        <v>3.2181087313292799E-2</v>
      </c>
      <c r="AK173" s="5">
        <v>1.0287918778160998E-2</v>
      </c>
      <c r="AL173" s="5">
        <v>6.1520725170489995E-2</v>
      </c>
      <c r="AM173" s="5">
        <v>1.8865323129744066E-2</v>
      </c>
      <c r="AN173" s="5">
        <v>7.7706707424739299E-3</v>
      </c>
      <c r="AO173" s="5">
        <v>1.8271816673269124E-2</v>
      </c>
      <c r="AP173" s="5">
        <v>1.7639671441387332E-2</v>
      </c>
      <c r="AQ173" s="5">
        <v>1.4754813449175514E-3</v>
      </c>
      <c r="AR173" s="5">
        <v>5.2215424761636722E-2</v>
      </c>
      <c r="AS173" s="5"/>
      <c r="AT173" s="5"/>
      <c r="AU173" s="5"/>
      <c r="AV173" s="5"/>
      <c r="AW173" s="5"/>
      <c r="AX173" s="5"/>
      <c r="AY173" s="5"/>
      <c r="AZ173" s="5"/>
      <c r="BA173" s="5"/>
      <c r="BB173" s="5"/>
    </row>
    <row r="174" spans="1:54" x14ac:dyDescent="0.25">
      <c r="A174" s="5">
        <v>15310</v>
      </c>
      <c r="B174" s="5"/>
      <c r="C174" s="5">
        <v>0.18529279169340163</v>
      </c>
      <c r="D174" s="5">
        <v>-6.3002580521764762E-3</v>
      </c>
      <c r="E174" s="5">
        <v>-4.6291777000124499E-3</v>
      </c>
      <c r="F174" s="5">
        <v>-1.1776027803514466E-2</v>
      </c>
      <c r="G174" s="5">
        <v>-3.7264748314431188E-3</v>
      </c>
      <c r="H174" s="5">
        <v>-1.1321458828505184E-2</v>
      </c>
      <c r="I174" s="5">
        <v>-1.6715792556606341E-2</v>
      </c>
      <c r="J174" s="5">
        <v>-8.6005252044456509E-3</v>
      </c>
      <c r="K174" s="5">
        <v>-8.733988708339496E-4</v>
      </c>
      <c r="L174" s="5">
        <v>-5.9334087695652668E-3</v>
      </c>
      <c r="M174" s="5">
        <v>-9.7609222759860656E-3</v>
      </c>
      <c r="N174" s="5">
        <v>-1.7875416801934732E-2</v>
      </c>
      <c r="O174" s="5">
        <v>-1.6677482491788524E-3</v>
      </c>
      <c r="P174" s="5">
        <v>-9.9231650536321346E-3</v>
      </c>
      <c r="Q174" s="5">
        <v>-5.2686768034402951E-3</v>
      </c>
      <c r="R174" s="5">
        <v>-6.9962699284216497E-3</v>
      </c>
      <c r="S174" s="5">
        <v>-3.6451024289919801E-4</v>
      </c>
      <c r="T174" s="5">
        <v>-4.5833566292490377E-3</v>
      </c>
      <c r="U174" s="5">
        <v>-8.6475154563388115E-4</v>
      </c>
      <c r="V174" s="5">
        <v>-5.1294334796538939E-3</v>
      </c>
      <c r="W174" s="5">
        <v>7.7791566771590282E-3</v>
      </c>
      <c r="X174" s="5">
        <v>-1.7912693379621403E-3</v>
      </c>
      <c r="Y174" s="5">
        <v>-1.565469683339182E-2</v>
      </c>
      <c r="Z174" s="5">
        <v>-1.0566848196067785E-2</v>
      </c>
      <c r="AA174" s="5">
        <v>2.5300841260029256E-2</v>
      </c>
      <c r="AB174" s="5">
        <v>9.8808040979640313E-2</v>
      </c>
      <c r="AC174" s="5">
        <v>9.3902871005121478E-3</v>
      </c>
      <c r="AD174" s="5">
        <v>3.4766018793343717E-4</v>
      </c>
      <c r="AE174" s="5">
        <v>3.7495360147081394E-2</v>
      </c>
      <c r="AF174" s="5">
        <v>9.7761640990538787E-2</v>
      </c>
      <c r="AG174" s="5">
        <v>1.6482781057444433E-2</v>
      </c>
      <c r="AH174" s="5">
        <v>8.6960479826615859E-3</v>
      </c>
      <c r="AI174" s="5">
        <v>7.8100448655616852E-3</v>
      </c>
      <c r="AJ174" s="5">
        <v>3.2218667649564797E-2</v>
      </c>
      <c r="AK174" s="5">
        <v>1.0306578136862471E-2</v>
      </c>
      <c r="AL174" s="5">
        <v>6.1672200291988125E-2</v>
      </c>
      <c r="AM174" s="5">
        <v>1.8924054457182798E-2</v>
      </c>
      <c r="AN174" s="5">
        <v>7.7999410068149144E-3</v>
      </c>
      <c r="AO174" s="5">
        <v>1.8352631366334186E-2</v>
      </c>
      <c r="AP174" s="5">
        <v>1.772931040667761E-2</v>
      </c>
      <c r="AQ174" s="5">
        <v>1.4839550953048689E-3</v>
      </c>
      <c r="AR174" s="5">
        <v>5.2549971722065728E-2</v>
      </c>
      <c r="AS174" s="5"/>
      <c r="AT174" s="5"/>
      <c r="AU174" s="5"/>
      <c r="AV174" s="5"/>
      <c r="AW174" s="5"/>
      <c r="AX174" s="5"/>
      <c r="AY174" s="5"/>
      <c r="AZ174" s="5"/>
      <c r="BA174" s="5"/>
      <c r="BB174" s="5"/>
    </row>
    <row r="175" spans="1:54" x14ac:dyDescent="0.25">
      <c r="A175" s="5">
        <v>15300</v>
      </c>
      <c r="B175" s="5"/>
      <c r="C175" s="5">
        <v>0.18625753970418138</v>
      </c>
      <c r="D175" s="5">
        <v>-6.1842880776053219E-3</v>
      </c>
      <c r="E175" s="5">
        <v>-4.5466246230573288E-3</v>
      </c>
      <c r="F175" s="5">
        <v>-1.1572806540826418E-2</v>
      </c>
      <c r="G175" s="5">
        <v>-3.6643204068565194E-3</v>
      </c>
      <c r="H175" s="5">
        <v>-1.1139194247855661E-2</v>
      </c>
      <c r="I175" s="5">
        <v>-1.6456416067181512E-2</v>
      </c>
      <c r="J175" s="5">
        <v>-8.4720971558935668E-3</v>
      </c>
      <c r="K175" s="5">
        <v>-8.6086890608794327E-4</v>
      </c>
      <c r="L175" s="5">
        <v>-5.8517785552912862E-3</v>
      </c>
      <c r="M175" s="5">
        <v>-9.6323991067547472E-3</v>
      </c>
      <c r="N175" s="5">
        <v>-1.7650644914432693E-2</v>
      </c>
      <c r="O175" s="5">
        <v>-1.6477695494306708E-3</v>
      </c>
      <c r="P175" s="5">
        <v>-9.8102159900847301E-3</v>
      </c>
      <c r="Q175" s="5">
        <v>-5.2118641666429001E-3</v>
      </c>
      <c r="R175" s="5">
        <v>-6.9250365330427097E-3</v>
      </c>
      <c r="S175" s="5">
        <v>-3.6101898550208543E-4</v>
      </c>
      <c r="T175" s="5">
        <v>-4.5422346351077919E-3</v>
      </c>
      <c r="U175" s="5">
        <v>-8.5751887971541557E-4</v>
      </c>
      <c r="V175" s="5">
        <v>-5.0896626986126608E-3</v>
      </c>
      <c r="W175" s="5">
        <v>7.7236076778279764E-3</v>
      </c>
      <c r="X175" s="5">
        <v>-1.7795799449810818E-3</v>
      </c>
      <c r="Y175" s="5">
        <v>-1.5562201631964334E-2</v>
      </c>
      <c r="Z175" s="5">
        <v>-1.0510961789536744E-2</v>
      </c>
      <c r="AA175" s="5">
        <v>2.5182765165106934E-2</v>
      </c>
      <c r="AB175" s="5">
        <v>9.8408602663997952E-2</v>
      </c>
      <c r="AC175" s="5">
        <v>9.3582109932624467E-3</v>
      </c>
      <c r="AD175" s="5">
        <v>3.4669132676358195E-4</v>
      </c>
      <c r="AE175" s="5">
        <v>3.7414545532332963E-2</v>
      </c>
      <c r="AF175" s="5">
        <v>9.7612904618235213E-2</v>
      </c>
      <c r="AG175" s="5">
        <v>1.6468192570895174E-2</v>
      </c>
      <c r="AH175" s="5">
        <v>8.6939063789893585E-3</v>
      </c>
      <c r="AI175" s="5">
        <v>7.8131298512915132E-3</v>
      </c>
      <c r="AJ175" s="5">
        <v>3.2252135430270765E-2</v>
      </c>
      <c r="AK175" s="5">
        <v>1.0323945208073428E-2</v>
      </c>
      <c r="AL175" s="5">
        <v>6.1816134112028298E-2</v>
      </c>
      <c r="AM175" s="5">
        <v>1.8980546617246928E-2</v>
      </c>
      <c r="AN175" s="5">
        <v>7.8283259250943194E-3</v>
      </c>
      <c r="AO175" s="5">
        <v>1.8431467267480926E-2</v>
      </c>
      <c r="AP175" s="5">
        <v>1.7817154158069802E-2</v>
      </c>
      <c r="AQ175" s="5">
        <v>1.4922896406640493E-3</v>
      </c>
      <c r="AR175" s="5">
        <v>5.2880027677195331E-2</v>
      </c>
      <c r="AS175" s="5"/>
      <c r="AT175" s="5"/>
      <c r="AU175" s="5"/>
      <c r="AV175" s="5"/>
      <c r="AW175" s="5"/>
      <c r="AX175" s="5"/>
      <c r="AY175" s="5"/>
      <c r="AZ175" s="5"/>
      <c r="BA175" s="5"/>
      <c r="BB175" s="5"/>
    </row>
    <row r="176" spans="1:54" x14ac:dyDescent="0.25">
      <c r="A176" s="5">
        <v>15290</v>
      </c>
      <c r="B176" s="5"/>
      <c r="C176" s="5">
        <v>0.18718823738920323</v>
      </c>
      <c r="D176" s="5">
        <v>-6.0695911795206189E-3</v>
      </c>
      <c r="E176" s="5">
        <v>-4.4649116261412276E-3</v>
      </c>
      <c r="F176" s="5">
        <v>-1.1371486784820455E-2</v>
      </c>
      <c r="G176" s="5">
        <v>-3.6026953912127761E-3</v>
      </c>
      <c r="H176" s="5">
        <v>-1.095832520157531E-2</v>
      </c>
      <c r="I176" s="5">
        <v>-1.6198795942308188E-2</v>
      </c>
      <c r="J176" s="5">
        <v>-8.3444216248878527E-3</v>
      </c>
      <c r="K176" s="5">
        <v>-8.4840055531407426E-4</v>
      </c>
      <c r="L176" s="5">
        <v>-5.7704700757347568E-3</v>
      </c>
      <c r="M176" s="5">
        <v>-9.5042521373814755E-3</v>
      </c>
      <c r="N176" s="5">
        <v>-1.7426293166089433E-2</v>
      </c>
      <c r="O176" s="5">
        <v>-1.627806057040028E-3</v>
      </c>
      <c r="P176" s="5">
        <v>-9.6972212112754804E-3</v>
      </c>
      <c r="Q176" s="5">
        <v>-5.1549584584310989E-3</v>
      </c>
      <c r="R176" s="5">
        <v>-6.8535929116668101E-3</v>
      </c>
      <c r="S176" s="5">
        <v>-3.5751251016315081E-4</v>
      </c>
      <c r="T176" s="5">
        <v>-4.5008708257410482E-3</v>
      </c>
      <c r="U176" s="5">
        <v>-8.5023167248878971E-4</v>
      </c>
      <c r="V176" s="5">
        <v>-5.0495191219204127E-3</v>
      </c>
      <c r="W176" s="5">
        <v>7.6674241356340291E-3</v>
      </c>
      <c r="X176" s="5">
        <v>-1.7677298050890315E-3</v>
      </c>
      <c r="Y176" s="5">
        <v>-1.546818513969477E-2</v>
      </c>
      <c r="Z176" s="5">
        <v>-1.0453977723527647E-2</v>
      </c>
      <c r="AA176" s="5">
        <v>2.5061910282941476E-2</v>
      </c>
      <c r="AB176" s="5">
        <v>9.7997798871618705E-2</v>
      </c>
      <c r="AC176" s="5">
        <v>9.3250131513203018E-3</v>
      </c>
      <c r="AD176" s="5">
        <v>3.4567966367277699E-4</v>
      </c>
      <c r="AE176" s="5">
        <v>3.7329006919706031E-2</v>
      </c>
      <c r="AF176" s="5">
        <v>9.7451647746428088E-2</v>
      </c>
      <c r="AG176" s="5">
        <v>1.6451471978148849E-2</v>
      </c>
      <c r="AH176" s="5">
        <v>8.6906358101301682E-3</v>
      </c>
      <c r="AI176" s="5">
        <v>7.8152036168316862E-3</v>
      </c>
      <c r="AJ176" s="5">
        <v>3.2281469577404583E-2</v>
      </c>
      <c r="AK176" s="5">
        <v>1.0340010736099603E-2</v>
      </c>
      <c r="AL176" s="5">
        <v>6.1952456513351996E-2</v>
      </c>
      <c r="AM176" s="5">
        <v>1.9034773698882911E-2</v>
      </c>
      <c r="AN176" s="5">
        <v>7.8558130709099026E-3</v>
      </c>
      <c r="AO176" s="5">
        <v>1.8508291214393274E-2</v>
      </c>
      <c r="AP176" s="5">
        <v>1.790316708017875E-2</v>
      </c>
      <c r="AQ176" s="5">
        <v>1.5004817207885427E-3</v>
      </c>
      <c r="AR176" s="5">
        <v>5.3205468111989285E-2</v>
      </c>
      <c r="AS176" s="5"/>
      <c r="AT176" s="5"/>
      <c r="AU176" s="5"/>
      <c r="AV176" s="5"/>
      <c r="AW176" s="5"/>
      <c r="AX176" s="5"/>
      <c r="AY176" s="5"/>
      <c r="AZ176" s="5"/>
      <c r="BA176" s="5"/>
      <c r="BB176" s="5"/>
    </row>
    <row r="177" spans="1:54" x14ac:dyDescent="0.25">
      <c r="A177" s="5">
        <v>15280</v>
      </c>
      <c r="B177" s="5"/>
      <c r="C177" s="5">
        <v>0.18808466248224998</v>
      </c>
      <c r="D177" s="5">
        <v>-5.9561743914670461E-3</v>
      </c>
      <c r="E177" s="5">
        <v>-4.3840453520602608E-3</v>
      </c>
      <c r="F177" s="5">
        <v>-1.1172088789845925E-2</v>
      </c>
      <c r="G177" s="5">
        <v>-3.5416071335815057E-3</v>
      </c>
      <c r="H177" s="5">
        <v>-1.077887650941264E-2</v>
      </c>
      <c r="I177" s="5">
        <v>-1.5942971986483135E-2</v>
      </c>
      <c r="J177" s="5">
        <v>-8.2175204559619269E-3</v>
      </c>
      <c r="K177" s="5">
        <v>-8.3599614971773732E-4</v>
      </c>
      <c r="L177" s="5">
        <v>-5.6894997651620576E-3</v>
      </c>
      <c r="M177" s="5">
        <v>-9.376509116468772E-3</v>
      </c>
      <c r="N177" s="5">
        <v>-1.7202413202296207E-2</v>
      </c>
      <c r="O177" s="5">
        <v>-1.6078626248711761E-3</v>
      </c>
      <c r="P177" s="5">
        <v>-9.584209551457893E-3</v>
      </c>
      <c r="Q177" s="5">
        <v>-5.097974841872974E-3</v>
      </c>
      <c r="R177" s="5">
        <v>-6.7819588463237726E-3</v>
      </c>
      <c r="S177" s="5">
        <v>-3.5399182127398757E-4</v>
      </c>
      <c r="T177" s="5">
        <v>-4.4592774061205341E-3</v>
      </c>
      <c r="U177" s="5">
        <v>-8.4289212987677766E-4</v>
      </c>
      <c r="V177" s="5">
        <v>-5.0090151665501343E-3</v>
      </c>
      <c r="W177" s="5">
        <v>7.6106237361409325E-3</v>
      </c>
      <c r="X177" s="5">
        <v>-1.7557226984194004E-3</v>
      </c>
      <c r="Y177" s="5">
        <v>-1.5372677609673044E-2</v>
      </c>
      <c r="Z177" s="5">
        <v>-1.0395914398727935E-2</v>
      </c>
      <c r="AA177" s="5">
        <v>2.4938315528909873E-2</v>
      </c>
      <c r="AB177" s="5">
        <v>9.7575760432644695E-2</v>
      </c>
      <c r="AC177" s="5">
        <v>9.2907039100722164E-3</v>
      </c>
      <c r="AD177" s="5">
        <v>3.4462550083977914E-4</v>
      </c>
      <c r="AE177" s="5">
        <v>3.7238767972435853E-2</v>
      </c>
      <c r="AF177" s="5">
        <v>9.7277908292495899E-2</v>
      </c>
      <c r="AG177" s="5">
        <v>1.6432621602241564E-2</v>
      </c>
      <c r="AH177" s="5">
        <v>8.6862353357247523E-3</v>
      </c>
      <c r="AI177" s="5">
        <v>7.8162633676793526E-3</v>
      </c>
      <c r="AJ177" s="5">
        <v>3.2306650550759666E-2</v>
      </c>
      <c r="AK177" s="5">
        <v>1.0354765934161344E-2</v>
      </c>
      <c r="AL177" s="5">
        <v>6.2081100007965226E-2</v>
      </c>
      <c r="AM177" s="5">
        <v>1.9086710531927172E-2</v>
      </c>
      <c r="AN177" s="5">
        <v>7.8823902913761085E-3</v>
      </c>
      <c r="AO177" s="5">
        <v>1.8583070602704491E-2</v>
      </c>
      <c r="AP177" s="5">
        <v>1.798731400408262E-2</v>
      </c>
      <c r="AQ177" s="5">
        <v>1.5085281043195071E-3</v>
      </c>
      <c r="AR177" s="5">
        <v>5.3526169205643716E-2</v>
      </c>
      <c r="AS177" s="5"/>
      <c r="AT177" s="5"/>
      <c r="AU177" s="5"/>
      <c r="AV177" s="5"/>
      <c r="AW177" s="5"/>
      <c r="AX177" s="5"/>
      <c r="AY177" s="5"/>
      <c r="AZ177" s="5"/>
      <c r="BA177" s="5"/>
      <c r="BB177" s="5"/>
    </row>
    <row r="178" spans="1:54" x14ac:dyDescent="0.25">
      <c r="A178" s="5">
        <v>15270</v>
      </c>
      <c r="B178" s="5"/>
      <c r="C178" s="5">
        <v>0.18894660653744691</v>
      </c>
      <c r="D178" s="5">
        <v>-5.8440441630310935E-3</v>
      </c>
      <c r="E178" s="5">
        <v>-4.304032029297725E-3</v>
      </c>
      <c r="F178" s="5">
        <v>-1.0974631801852052E-2</v>
      </c>
      <c r="G178" s="5">
        <v>-3.4810626806168255E-3</v>
      </c>
      <c r="H178" s="5">
        <v>-1.0600872129151798E-2</v>
      </c>
      <c r="I178" s="5">
        <v>-1.5688982823277232E-2</v>
      </c>
      <c r="J178" s="5">
        <v>-8.0914149367078102E-3</v>
      </c>
      <c r="K178" s="5">
        <v>-8.2365796938425483E-4</v>
      </c>
      <c r="L178" s="5">
        <v>-5.6088837491090676E-3</v>
      </c>
      <c r="M178" s="5">
        <v>-9.2491973501769402E-3</v>
      </c>
      <c r="N178" s="5">
        <v>-1.6979055980629001E-2</v>
      </c>
      <c r="O178" s="5">
        <v>-1.5879440531806031E-3</v>
      </c>
      <c r="P178" s="5">
        <v>-9.4712096009295609E-3</v>
      </c>
      <c r="Q178" s="5">
        <v>-5.0409283870113814E-3</v>
      </c>
      <c r="R178" s="5">
        <v>-6.7101540433803872E-3</v>
      </c>
      <c r="S178" s="5">
        <v>-3.5045792172687374E-4</v>
      </c>
      <c r="T178" s="5">
        <v>-4.417466592204702E-3</v>
      </c>
      <c r="U178" s="5">
        <v>-8.3550246529705773E-4</v>
      </c>
      <c r="V178" s="5">
        <v>-4.9681633246209961E-3</v>
      </c>
      <c r="W178" s="5">
        <v>7.5532243228387088E-3</v>
      </c>
      <c r="X178" s="5">
        <v>-1.7435624509239077E-3</v>
      </c>
      <c r="Y178" s="5">
        <v>-1.5275709771563409E-2</v>
      </c>
      <c r="Z178" s="5">
        <v>-1.0336790584153608E-2</v>
      </c>
      <c r="AA178" s="5">
        <v>2.4812020799729825E-2</v>
      </c>
      <c r="AB178" s="5">
        <v>9.7142622347054647E-2</v>
      </c>
      <c r="AC178" s="5">
        <v>9.255294028147008E-3</v>
      </c>
      <c r="AD178" s="5">
        <v>3.4352915691366015E-4</v>
      </c>
      <c r="AE178" s="5">
        <v>3.7143854194286806E-2</v>
      </c>
      <c r="AF178" s="5">
        <v>9.7091729080506534E-2</v>
      </c>
      <c r="AG178" s="5">
        <v>1.6411644601398986E-2</v>
      </c>
      <c r="AH178" s="5">
        <v>8.6807044547039768E-3</v>
      </c>
      <c r="AI178" s="5">
        <v>7.8163066976472458E-3</v>
      </c>
      <c r="AJ178" s="5">
        <v>3.2327660365616719E-2</v>
      </c>
      <c r="AK178" s="5">
        <v>1.036820249158261E-2</v>
      </c>
      <c r="AL178" s="5">
        <v>6.22019997887963E-2</v>
      </c>
      <c r="AM178" s="5">
        <v>1.9136332705409764E-2</v>
      </c>
      <c r="AN178" s="5">
        <v>7.9080457155812738E-3</v>
      </c>
      <c r="AO178" s="5">
        <v>1.865577340777707E-2</v>
      </c>
      <c r="AP178" s="5">
        <v>1.8069560229886907E-2</v>
      </c>
      <c r="AQ178" s="5">
        <v>1.5164255907346858E-3</v>
      </c>
      <c r="AR178" s="5">
        <v>5.3842007904507397E-2</v>
      </c>
      <c r="AS178" s="5"/>
      <c r="AT178" s="5"/>
      <c r="AU178" s="5"/>
      <c r="AV178" s="5"/>
      <c r="AW178" s="5"/>
      <c r="AX178" s="5"/>
      <c r="AY178" s="5"/>
      <c r="AZ178" s="5"/>
      <c r="BA178" s="5"/>
      <c r="BB178" s="5"/>
    </row>
    <row r="179" spans="1:54" x14ac:dyDescent="0.25">
      <c r="A179" s="5">
        <v>15260</v>
      </c>
      <c r="B179" s="5"/>
      <c r="C179" s="5">
        <v>0.18977387502983412</v>
      </c>
      <c r="D179" s="5">
        <v>-5.7332063653236891E-3</v>
      </c>
      <c r="E179" s="5">
        <v>-4.2248774748527458E-3</v>
      </c>
      <c r="F179" s="5">
        <v>-1.0779134062648571E-2</v>
      </c>
      <c r="G179" s="5">
        <v>-3.4210687770208038E-3</v>
      </c>
      <c r="H179" s="5">
        <v>-1.0424335155485281E-2</v>
      </c>
      <c r="I179" s="5">
        <v>-1.5436865890178101E-2</v>
      </c>
      <c r="J179" s="5">
        <v>-7.9661257934657576E-3</v>
      </c>
      <c r="K179" s="5">
        <v>-8.113882426881245E-4</v>
      </c>
      <c r="L179" s="5">
        <v>-5.5286378394375137E-3</v>
      </c>
      <c r="M179" s="5">
        <v>-9.1223436927476524E-3</v>
      </c>
      <c r="N179" s="5">
        <v>-1.6756271751387598E-2</v>
      </c>
      <c r="O179" s="5">
        <v>-1.5680550876385039E-3</v>
      </c>
      <c r="P179" s="5">
        <v>-9.3582496934935758E-3</v>
      </c>
      <c r="Q179" s="5">
        <v>-4.9838340639080979E-3</v>
      </c>
      <c r="R179" s="5">
        <v>-6.6381981240503677E-3</v>
      </c>
      <c r="S179" s="5">
        <v>-3.4691181241450062E-4</v>
      </c>
      <c r="T179" s="5">
        <v>-4.3754506046658412E-3</v>
      </c>
      <c r="U179" s="5">
        <v>-8.2806489849864722E-4</v>
      </c>
      <c r="V179" s="5">
        <v>-4.9269761567098877E-3</v>
      </c>
      <c r="W179" s="5">
        <v>7.495243887461497E-3</v>
      </c>
      <c r="X179" s="5">
        <v>-1.7312529322792425E-3</v>
      </c>
      <c r="Y179" s="5">
        <v>-1.517731281474321E-2</v>
      </c>
      <c r="Z179" s="5">
        <v>-1.0276625406886553E-2</v>
      </c>
      <c r="AA179" s="5">
        <v>2.4683066951893044E-2</v>
      </c>
      <c r="AB179" s="5">
        <v>9.6698523713305812E-2</v>
      </c>
      <c r="AC179" s="5">
        <v>9.2187946819493761E-3</v>
      </c>
      <c r="AD179" s="5">
        <v>3.4239096686293865E-4</v>
      </c>
      <c r="AE179" s="5">
        <v>3.7044292919075163E-2</v>
      </c>
      <c r="AF179" s="5">
        <v>9.689315782944255E-2</v>
      </c>
      <c r="AG179" s="5">
        <v>1.6388544969713252E-2</v>
      </c>
      <c r="AH179" s="5">
        <v>8.6740431070549493E-3</v>
      </c>
      <c r="AI179" s="5">
        <v>7.8153315917033339E-3</v>
      </c>
      <c r="AJ179" s="5">
        <v>3.2344482609512434E-2</v>
      </c>
      <c r="AK179" s="5">
        <v>1.0380312580712923E-2</v>
      </c>
      <c r="AL179" s="5">
        <v>6.2315093779952216E-2</v>
      </c>
      <c r="AM179" s="5">
        <v>1.9183616585498348E-2</v>
      </c>
      <c r="AN179" s="5">
        <v>7.9327677629292426E-3</v>
      </c>
      <c r="AO179" s="5">
        <v>1.8726368206295224E-2</v>
      </c>
      <c r="AP179" s="5">
        <v>1.8149871549196065E-2</v>
      </c>
      <c r="AQ179" s="5">
        <v>1.5241710123374053E-3</v>
      </c>
      <c r="AR179" s="5">
        <v>5.4152861995296772E-2</v>
      </c>
      <c r="AS179" s="5"/>
      <c r="AT179" s="5"/>
      <c r="AU179" s="5"/>
      <c r="AV179" s="5"/>
      <c r="AW179" s="5"/>
      <c r="AX179" s="5"/>
      <c r="AY179" s="5"/>
      <c r="AZ179" s="5"/>
      <c r="BA179" s="5"/>
      <c r="BB179" s="5"/>
    </row>
    <row r="180" spans="1:54" x14ac:dyDescent="0.25">
      <c r="A180" s="5">
        <v>15250</v>
      </c>
      <c r="B180" s="5"/>
      <c r="C180" s="5">
        <v>0.19056628744760495</v>
      </c>
      <c r="D180" s="5">
        <v>-5.6236662967443559E-3</v>
      </c>
      <c r="E180" s="5">
        <v>-4.1465870972862608E-3</v>
      </c>
      <c r="F180" s="5">
        <v>-1.0585612814735648E-2</v>
      </c>
      <c r="G180" s="5">
        <v>-3.3616318661892769E-3</v>
      </c>
      <c r="H180" s="5">
        <v>-1.0249287819437874E-2</v>
      </c>
      <c r="I180" s="5">
        <v>-1.5186657434230841E-2</v>
      </c>
      <c r="J180" s="5">
        <v>-7.8416731874100098E-3</v>
      </c>
      <c r="K180" s="5">
        <v>-7.9918914574049764E-4</v>
      </c>
      <c r="L180" s="5">
        <v>-5.4487775296341153E-3</v>
      </c>
      <c r="M180" s="5">
        <v>-8.9959745373942752E-3</v>
      </c>
      <c r="N180" s="5">
        <v>-1.6534110038737577E-2</v>
      </c>
      <c r="O180" s="5">
        <v>-1.5482004173994772E-3</v>
      </c>
      <c r="P180" s="5">
        <v>-9.2453578941684138E-3</v>
      </c>
      <c r="Q180" s="5">
        <v>-4.9267067357949019E-3</v>
      </c>
      <c r="R180" s="5">
        <v>-6.566110615012141E-3</v>
      </c>
      <c r="S180" s="5">
        <v>-3.4335449173351093E-4</v>
      </c>
      <c r="T180" s="5">
        <v>-4.3332416626420487E-3</v>
      </c>
      <c r="U180" s="5">
        <v>-8.2058165439874398E-4</v>
      </c>
      <c r="V180" s="5">
        <v>-4.8854662851406877E-3</v>
      </c>
      <c r="W180" s="5">
        <v>7.4367005602354432E-3</v>
      </c>
      <c r="X180" s="5">
        <v>-1.7187980537697856E-3</v>
      </c>
      <c r="Y180" s="5">
        <v>-1.5077518371168613E-2</v>
      </c>
      <c r="Z180" s="5">
        <v>-1.0215438341588721E-2</v>
      </c>
      <c r="AA180" s="5">
        <v>2.4551495779480854E-2</v>
      </c>
      <c r="AB180" s="5">
        <v>9.624360765428705E-2</v>
      </c>
      <c r="AC180" s="5">
        <v>9.181217459916435E-3</v>
      </c>
      <c r="AD180" s="5">
        <v>3.4121128181384468E-4</v>
      </c>
      <c r="AE180" s="5">
        <v>3.6940113298975501E-2</v>
      </c>
      <c r="AF180" s="5">
        <v>9.6682247138199048E-2</v>
      </c>
      <c r="AG180" s="5">
        <v>1.6363327537276304E-2</v>
      </c>
      <c r="AH180" s="5">
        <v>8.6662516753061424E-3</v>
      </c>
      <c r="AI180" s="5">
        <v>7.8133364285681711E-3</v>
      </c>
      <c r="AJ180" s="5">
        <v>3.2357102458069865E-2</v>
      </c>
      <c r="AK180" s="5">
        <v>1.0391088863575003E-2</v>
      </c>
      <c r="AL180" s="5">
        <v>6.242032268552293E-2</v>
      </c>
      <c r="AM180" s="5">
        <v>1.922853933306503E-2</v>
      </c>
      <c r="AN180" s="5">
        <v>7.9565451513576597E-3</v>
      </c>
      <c r="AO180" s="5">
        <v>1.8794824197651331E-2</v>
      </c>
      <c r="AP180" s="5">
        <v>1.8228214267473872E-2</v>
      </c>
      <c r="AQ180" s="5">
        <v>1.5317612362440998E-3</v>
      </c>
      <c r="AR180" s="5">
        <v>5.4458610178549083E-2</v>
      </c>
      <c r="AS180" s="5"/>
      <c r="AT180" s="5"/>
      <c r="AU180" s="5"/>
      <c r="AV180" s="5"/>
      <c r="AW180" s="5"/>
      <c r="AX180" s="5"/>
      <c r="AY180" s="5"/>
      <c r="AZ180" s="5"/>
      <c r="BA180" s="5"/>
      <c r="BB180" s="5"/>
    </row>
    <row r="181" spans="1:54" x14ac:dyDescent="0.25">
      <c r="A181" s="5">
        <v>15240</v>
      </c>
      <c r="B181" s="5"/>
      <c r="C181" s="5">
        <v>0.19132367737593556</v>
      </c>
      <c r="D181" s="5">
        <v>-5.515428689019177E-3</v>
      </c>
      <c r="E181" s="5">
        <v>-4.0691658999793745E-3</v>
      </c>
      <c r="F181" s="5">
        <v>-1.0394084306692922E-2</v>
      </c>
      <c r="G181" s="5">
        <v>-3.3027580910372214E-3</v>
      </c>
      <c r="H181" s="5">
        <v>-1.0075751488336348E-2</v>
      </c>
      <c r="I181" s="5">
        <v>-1.4938392508471154E-2</v>
      </c>
      <c r="J181" s="5">
        <v>-7.7180767110301999E-3</v>
      </c>
      <c r="K181" s="5">
        <v>-7.8706280187499191E-4</v>
      </c>
      <c r="L181" s="5">
        <v>-5.3693179903539223E-3</v>
      </c>
      <c r="M181" s="5">
        <v>-8.8701158075627472E-3</v>
      </c>
      <c r="N181" s="5">
        <v>-1.6312619622465243E-2</v>
      </c>
      <c r="O181" s="5">
        <v>-1.5283846732236368E-3</v>
      </c>
      <c r="P181" s="5">
        <v>-9.1325619871541093E-3</v>
      </c>
      <c r="Q181" s="5">
        <v>-4.8695611523363047E-3</v>
      </c>
      <c r="R181" s="5">
        <v>-6.4939109391410916E-3</v>
      </c>
      <c r="S181" s="5">
        <v>-3.3978695509219393E-4</v>
      </c>
      <c r="T181" s="5">
        <v>-4.2908519775188792E-3</v>
      </c>
      <c r="U181" s="5">
        <v>-8.130549619208892E-4</v>
      </c>
      <c r="V181" s="5">
        <v>-4.8436463872564709E-3</v>
      </c>
      <c r="W181" s="5">
        <v>7.3776126000644942E-3</v>
      </c>
      <c r="X181" s="5">
        <v>-1.7062017661480613E-3</v>
      </c>
      <c r="Y181" s="5">
        <v>-1.4976358497981063E-2</v>
      </c>
      <c r="Z181" s="5">
        <v>-1.0153249199801064E-2</v>
      </c>
      <c r="AA181" s="5">
        <v>2.4417349991379299E-2</v>
      </c>
      <c r="AB181" s="5">
        <v>9.5778021240636876E-2</v>
      </c>
      <c r="AC181" s="5">
        <v>9.1425743565009578E-3</v>
      </c>
      <c r="AD181" s="5">
        <v>3.3999046887781302E-4</v>
      </c>
      <c r="AE181" s="5">
        <v>3.683134629161617E-2</v>
      </c>
      <c r="AF181" s="5">
        <v>9.6459054467353408E-2</v>
      </c>
      <c r="AG181" s="5">
        <v>1.6335997969767244E-2</v>
      </c>
      <c r="AH181" s="5">
        <v>8.6573309857289147E-3</v>
      </c>
      <c r="AI181" s="5">
        <v>7.8103199830664412E-3</v>
      </c>
      <c r="AJ181" s="5">
        <v>3.2365506689871745E-2</v>
      </c>
      <c r="AK181" s="5">
        <v>1.0400524498230665E-2</v>
      </c>
      <c r="AL181" s="5">
        <v>6.2517630036883001E-2</v>
      </c>
      <c r="AM181" s="5">
        <v>1.9271078920858727E-2</v>
      </c>
      <c r="AN181" s="5">
        <v>7.9793669054252468E-3</v>
      </c>
      <c r="AO181" s="5">
        <v>1.8861111225106929E-2</v>
      </c>
      <c r="AP181" s="5">
        <v>1.8304555226273417E-2</v>
      </c>
      <c r="AQ181" s="5">
        <v>1.5391931663687581E-3</v>
      </c>
      <c r="AR181" s="5">
        <v>5.4759132142258082E-2</v>
      </c>
      <c r="AS181" s="5"/>
      <c r="AT181" s="5"/>
      <c r="AU181" s="5"/>
      <c r="AV181" s="5"/>
      <c r="AW181" s="5"/>
      <c r="AX181" s="5"/>
      <c r="AY181" s="5"/>
      <c r="AZ181" s="5"/>
      <c r="BA181" s="5"/>
      <c r="BB181" s="5"/>
    </row>
    <row r="182" spans="1:54" x14ac:dyDescent="0.25">
      <c r="A182" s="5">
        <v>15230</v>
      </c>
      <c r="B182" s="5"/>
      <c r="C182" s="5">
        <v>0.19204589257233631</v>
      </c>
      <c r="D182" s="5">
        <v>-5.4084977135041056E-3</v>
      </c>
      <c r="E182" s="5">
        <v>-3.9926184845989424E-3</v>
      </c>
      <c r="F182" s="5">
        <v>-1.0204563799116335E-2</v>
      </c>
      <c r="G182" s="5">
        <v>-3.2444532950013224E-3</v>
      </c>
      <c r="H182" s="5">
        <v>-9.9037466663189702E-3</v>
      </c>
      <c r="I182" s="5">
        <v>-1.4692104969146511E-2</v>
      </c>
      <c r="J182" s="5">
        <v>-7.5953553850067468E-3</v>
      </c>
      <c r="K182" s="5">
        <v>-7.750112811718403E-4</v>
      </c>
      <c r="L182" s="5">
        <v>-5.2902740652093936E-3</v>
      </c>
      <c r="M182" s="5">
        <v>-8.7447929485664731E-3</v>
      </c>
      <c r="N182" s="5">
        <v>-1.6091848520354869E-2</v>
      </c>
      <c r="O182" s="5">
        <v>-1.5086124256492198E-3</v>
      </c>
      <c r="P182" s="5">
        <v>-9.0198894640623768E-3</v>
      </c>
      <c r="Q182" s="5">
        <v>-4.8124119430084144E-3</v>
      </c>
      <c r="R182" s="5">
        <v>-6.4216184063628293E-3</v>
      </c>
      <c r="S182" s="5">
        <v>-3.3621019442271185E-4</v>
      </c>
      <c r="T182" s="5">
        <v>-4.2482937467451069E-3</v>
      </c>
      <c r="U182" s="5">
        <v>-8.0548705283532696E-4</v>
      </c>
      <c r="V182" s="5">
        <v>-4.8015291886798536E-3</v>
      </c>
      <c r="W182" s="5">
        <v>7.3179983846616307E-3</v>
      </c>
      <c r="X182" s="5">
        <v>-1.6934680574746063E-3</v>
      </c>
      <c r="Y182" s="5">
        <v>-1.487386565986785E-2</v>
      </c>
      <c r="Z182" s="5">
        <v>-1.0090078119035655E-2</v>
      </c>
      <c r="AA182" s="5">
        <v>2.4280673187910728E-2</v>
      </c>
      <c r="AB182" s="5">
        <v>9.5301915411482557E-2</v>
      </c>
      <c r="AC182" s="5">
        <v>9.1028777658856315E-3</v>
      </c>
      <c r="AD182" s="5">
        <v>3.387289109683125E-4</v>
      </c>
      <c r="AE182" s="5">
        <v>3.6718024645969814E-2</v>
      </c>
      <c r="AF182" s="5">
        <v>9.6223642117708563E-2</v>
      </c>
      <c r="AG182" s="5">
        <v>1.6306562767491345E-2</v>
      </c>
      <c r="AH182" s="5">
        <v>8.6472823092529991E-3</v>
      </c>
      <c r="AI182" s="5">
        <v>7.806281428229438E-3</v>
      </c>
      <c r="AJ182" s="5">
        <v>3.2369683700358878E-2</v>
      </c>
      <c r="AK182" s="5">
        <v>1.040861314485809E-2</v>
      </c>
      <c r="AL182" s="5">
        <v>6.2606962238441713E-2</v>
      </c>
      <c r="AM182" s="5">
        <v>1.931121415026639E-2</v>
      </c>
      <c r="AN182" s="5">
        <v>8.0012223642604557E-3</v>
      </c>
      <c r="AO182" s="5">
        <v>1.8925199796709109E-2</v>
      </c>
      <c r="AP182" s="5">
        <v>1.8378861825317564E-2</v>
      </c>
      <c r="AQ182" s="5">
        <v>1.5464637454026685E-3</v>
      </c>
      <c r="AR182" s="5">
        <v>5.5054308635636276E-2</v>
      </c>
      <c r="AS182" s="5"/>
      <c r="AT182" s="5"/>
      <c r="AU182" s="5"/>
      <c r="AV182" s="5"/>
      <c r="AW182" s="5"/>
      <c r="AX182" s="5"/>
      <c r="AY182" s="5"/>
      <c r="AZ182" s="5"/>
      <c r="BA182" s="5"/>
      <c r="BB182" s="5"/>
    </row>
    <row r="183" spans="1:54" x14ac:dyDescent="0.25">
      <c r="A183" s="5">
        <v>15220</v>
      </c>
      <c r="B183" s="5"/>
      <c r="C183" s="5">
        <v>0.19273279503346027</v>
      </c>
      <c r="D183" s="5">
        <v>-5.3028769877456585E-3</v>
      </c>
      <c r="E183" s="5">
        <v>-3.9169490547652638E-3</v>
      </c>
      <c r="F183" s="5">
        <v>-1.0017065571092439E-2</v>
      </c>
      <c r="G183" s="5">
        <v>-3.1867230232167018E-3</v>
      </c>
      <c r="H183" s="5">
        <v>-9.7332929953785827E-3</v>
      </c>
      <c r="I183" s="5">
        <v>-1.4447827473718405E-2</v>
      </c>
      <c r="J183" s="5">
        <v>-7.4735276554790796E-3</v>
      </c>
      <c r="K183" s="5">
        <v>-7.6303660002041121E-4</v>
      </c>
      <c r="L183" s="5">
        <v>-5.2116602668061968E-3</v>
      </c>
      <c r="M183" s="5">
        <v>-8.620030919599151E-3</v>
      </c>
      <c r="N183" s="5">
        <v>-1.5871843971196953E-2</v>
      </c>
      <c r="O183" s="5">
        <v>-1.4888881832177206E-3</v>
      </c>
      <c r="P183" s="5">
        <v>-8.9073675124179963E-3</v>
      </c>
      <c r="Q183" s="5">
        <v>-4.7552736105984164E-3</v>
      </c>
      <c r="R183" s="5">
        <v>-6.349252204633833E-3</v>
      </c>
      <c r="S183" s="5">
        <v>-3.3262519769820375E-4</v>
      </c>
      <c r="T183" s="5">
        <v>-4.2055791476875021E-3</v>
      </c>
      <c r="U183" s="5">
        <v>-7.9788016060243754E-4</v>
      </c>
      <c r="V183" s="5">
        <v>-4.7591274565668071E-3</v>
      </c>
      <c r="W183" s="5">
        <v>7.2578764006332843E-3</v>
      </c>
      <c r="X183" s="5">
        <v>-1.6806009509389424E-3</v>
      </c>
      <c r="Y183" s="5">
        <v>-1.4770072711190695E-2</v>
      </c>
      <c r="Z183" s="5">
        <v>-1.0025945551669425E-2</v>
      </c>
      <c r="AA183" s="5">
        <v>2.4141509836899742E-2</v>
      </c>
      <c r="AB183" s="5">
        <v>9.4815444892659501E-2</v>
      </c>
      <c r="AC183" s="5">
        <v>9.0621404754327069E-3</v>
      </c>
      <c r="AD183" s="5">
        <v>3.3742700660712837E-4</v>
      </c>
      <c r="AE183" s="5">
        <v>3.6600182887046293E-2</v>
      </c>
      <c r="AF183" s="5">
        <v>9.5976077205614574E-2</v>
      </c>
      <c r="AG183" s="5">
        <v>1.6275029263869336E-2</v>
      </c>
      <c r="AH183" s="5">
        <v>8.6361073620937999E-3</v>
      </c>
      <c r="AI183" s="5">
        <v>7.801220337145416E-3</v>
      </c>
      <c r="AJ183" s="5">
        <v>3.2369623514736351E-2</v>
      </c>
      <c r="AK183" s="5">
        <v>1.0415348971533532E-2</v>
      </c>
      <c r="AL183" s="5">
        <v>6.2688268611793371E-2</v>
      </c>
      <c r="AM183" s="5">
        <v>1.9348924667646008E-2</v>
      </c>
      <c r="AN183" s="5">
        <v>8.0221011893639275E-3</v>
      </c>
      <c r="AO183" s="5">
        <v>1.8987061105943476E-2</v>
      </c>
      <c r="AP183" s="5">
        <v>1.8451102044410816E-2</v>
      </c>
      <c r="AQ183" s="5">
        <v>1.5535699567878079E-3</v>
      </c>
      <c r="AR183" s="5">
        <v>5.5344021542944301E-2</v>
      </c>
      <c r="AS183" s="5"/>
      <c r="AT183" s="5"/>
      <c r="AU183" s="5"/>
      <c r="AV183" s="5"/>
      <c r="AW183" s="5"/>
      <c r="AX183" s="5"/>
      <c r="AY183" s="5"/>
      <c r="AZ183" s="5"/>
      <c r="BA183" s="5"/>
      <c r="BB183" s="5"/>
    </row>
    <row r="184" spans="1:54" x14ac:dyDescent="0.25">
      <c r="A184" s="5">
        <v>15210</v>
      </c>
      <c r="B184" s="5"/>
      <c r="C184" s="5">
        <v>0.19338426105331391</v>
      </c>
      <c r="D184" s="5">
        <v>-5.1985695822904894E-3</v>
      </c>
      <c r="E184" s="5">
        <v>-3.8421614199162894E-3</v>
      </c>
      <c r="F184" s="5">
        <v>-9.8316029271980996E-3</v>
      </c>
      <c r="G184" s="5">
        <v>-3.1295725238649256E-3</v>
      </c>
      <c r="H184" s="5">
        <v>-9.56440925693244E-3</v>
      </c>
      <c r="I184" s="5">
        <v>-1.4205591479639349E-2</v>
      </c>
      <c r="J184" s="5">
        <v>-7.3526113917046941E-3</v>
      </c>
      <c r="K184" s="5">
        <v>-7.5114072072004427E-4</v>
      </c>
      <c r="L184" s="5">
        <v>-5.1334907730263496E-3</v>
      </c>
      <c r="M184" s="5">
        <v>-8.495854186127777E-3</v>
      </c>
      <c r="N184" s="5">
        <v>-1.5652652418435713E-2</v>
      </c>
      <c r="O184" s="5">
        <v>-1.4692163907525316E-3</v>
      </c>
      <c r="P184" s="5">
        <v>-8.7950230044384573E-3</v>
      </c>
      <c r="Q184" s="5">
        <v>-4.6981605248287844E-3</v>
      </c>
      <c r="R184" s="5">
        <v>-6.2768313910557417E-3</v>
      </c>
      <c r="S184" s="5">
        <v>-3.2903294845511115E-4</v>
      </c>
      <c r="T184" s="5">
        <v>-4.1627203315288842E-3</v>
      </c>
      <c r="U184" s="5">
        <v>-7.902365192201437E-4</v>
      </c>
      <c r="V184" s="5">
        <v>-4.7164539928590118E-3</v>
      </c>
      <c r="W184" s="5">
        <v>7.1972652335248605E-3</v>
      </c>
      <c r="X184" s="5">
        <v>-1.6676045026633815E-3</v>
      </c>
      <c r="Y184" s="5">
        <v>-1.4665012877896408E-2</v>
      </c>
      <c r="Z184" s="5">
        <v>-9.9608722536481779E-3</v>
      </c>
      <c r="AA184" s="5">
        <v>2.3999905249192287E-2</v>
      </c>
      <c r="AB184" s="5">
        <v>9.4318768112471529E-2</v>
      </c>
      <c r="AC184" s="5">
        <v>9.0203756588736559E-3</v>
      </c>
      <c r="AD184" s="5">
        <v>3.3608516972022601E-4</v>
      </c>
      <c r="AE184" s="5">
        <v>3.6477857299396836E-2</v>
      </c>
      <c r="AF184" s="5">
        <v>9.5716431635076579E-2</v>
      </c>
      <c r="AG184" s="5">
        <v>1.6241405623375553E-2</v>
      </c>
      <c r="AH184" s="5">
        <v>8.623808306089607E-3</v>
      </c>
      <c r="AI184" s="5">
        <v>7.7951366845548974E-3</v>
      </c>
      <c r="AJ184" s="5">
        <v>3.2365317799871347E-2</v>
      </c>
      <c r="AK184" s="5">
        <v>1.0420726659710907E-2</v>
      </c>
      <c r="AL184" s="5">
        <v>6.2761501438220693E-2</v>
      </c>
      <c r="AM184" s="5">
        <v>1.9384190980215196E-2</v>
      </c>
      <c r="AN184" s="5">
        <v>8.0419933722571772E-3</v>
      </c>
      <c r="AO184" s="5">
        <v>1.9046667052104605E-2</v>
      </c>
      <c r="AP184" s="5">
        <v>1.8521244465163001E-2</v>
      </c>
      <c r="AQ184" s="5">
        <v>1.5605088266822506E-3</v>
      </c>
      <c r="AR184" s="5">
        <v>5.5628153957329354E-2</v>
      </c>
      <c r="AS184" s="5"/>
      <c r="AT184" s="5"/>
      <c r="AU184" s="5"/>
      <c r="AV184" s="5"/>
      <c r="AW184" s="5"/>
      <c r="AX184" s="5"/>
      <c r="AY184" s="5"/>
      <c r="AZ184" s="5"/>
      <c r="BA184" s="5"/>
      <c r="BB184" s="5"/>
    </row>
    <row r="185" spans="1:54" x14ac:dyDescent="0.25">
      <c r="A185" s="5">
        <v>15200</v>
      </c>
      <c r="B185" s="5"/>
      <c r="C185" s="5">
        <v>0.19400018127281984</v>
      </c>
      <c r="D185" s="5">
        <v>-5.0955780277354649E-3</v>
      </c>
      <c r="E185" s="5">
        <v>-3.7682589993632059E-3</v>
      </c>
      <c r="F185" s="5">
        <v>-9.6481882050139939E-3</v>
      </c>
      <c r="G185" s="5">
        <v>-3.073006749690411E-3</v>
      </c>
      <c r="H185" s="5">
        <v>-9.39711337391173E-3</v>
      </c>
      <c r="I185" s="5">
        <v>-1.3965427243897174E-2</v>
      </c>
      <c r="J185" s="5">
        <v>-7.2326238841069149E-3</v>
      </c>
      <c r="K185" s="5">
        <v>-7.3932555111918565E-4</v>
      </c>
      <c r="L185" s="5">
        <v>-5.0557794235596689E-3</v>
      </c>
      <c r="M185" s="5">
        <v>-8.3722867126691941E-3</v>
      </c>
      <c r="N185" s="5">
        <v>-1.5434319494463073E-2</v>
      </c>
      <c r="O185" s="5">
        <v>-1.4496014276920608E-3</v>
      </c>
      <c r="P185" s="5">
        <v>-8.6828824860987162E-3</v>
      </c>
      <c r="Q185" s="5">
        <v>-4.641086916110578E-3</v>
      </c>
      <c r="R185" s="5">
        <v>-6.2043748831293651E-3</v>
      </c>
      <c r="S185" s="5">
        <v>-3.2543442532107918E-4</v>
      </c>
      <c r="T185" s="5">
        <v>-4.119729417214283E-3</v>
      </c>
      <c r="U185" s="5">
        <v>-7.8255836207615967E-4</v>
      </c>
      <c r="V185" s="5">
        <v>-4.6735216275400719E-3</v>
      </c>
      <c r="W185" s="5">
        <v>7.1361835578348434E-3</v>
      </c>
      <c r="X185" s="5">
        <v>-1.6544827994913816E-3</v>
      </c>
      <c r="Y185" s="5">
        <v>-1.4558719739223958E-2</v>
      </c>
      <c r="Z185" s="5">
        <v>-9.8948792730098045E-3</v>
      </c>
      <c r="AA185" s="5">
        <v>2.3855905553646278E-2</v>
      </c>
      <c r="AB185" s="5">
        <v>9.3812047115056127E-2</v>
      </c>
      <c r="AC185" s="5">
        <v>8.9775968692439086E-3</v>
      </c>
      <c r="AD185" s="5">
        <v>3.3470382942333128E-4</v>
      </c>
      <c r="AE185" s="5">
        <v>3.6351085909438342E-2</v>
      </c>
      <c r="AF185" s="5">
        <v>9.5444782066659753E-2</v>
      </c>
      <c r="AG185" s="5">
        <v>1.6205700838924576E-2</v>
      </c>
      <c r="AH185" s="5">
        <v>8.6103877487470823E-3</v>
      </c>
      <c r="AI185" s="5">
        <v>7.7880308481883872E-3</v>
      </c>
      <c r="AJ185" s="5">
        <v>3.2356759875166854E-2</v>
      </c>
      <c r="AK185" s="5">
        <v>1.042474140939287E-2</v>
      </c>
      <c r="AL185" s="5">
        <v>6.2826615999505162E-2</v>
      </c>
      <c r="AM185" s="5">
        <v>1.9416994471478804E-2</v>
      </c>
      <c r="AN185" s="5">
        <v>8.0608892419701348E-3</v>
      </c>
      <c r="AO185" s="5">
        <v>1.9103990260364769E-2</v>
      </c>
      <c r="AP185" s="5">
        <v>1.8589258292505767E-2</v>
      </c>
      <c r="AQ185" s="5">
        <v>1.5672774259158947E-3</v>
      </c>
      <c r="AR185" s="5">
        <v>5.5906590254614232E-2</v>
      </c>
      <c r="AS185" s="5"/>
      <c r="AT185" s="5"/>
      <c r="AU185" s="5"/>
      <c r="AV185" s="5"/>
      <c r="AW185" s="5"/>
      <c r="AX185" s="5"/>
      <c r="AY185" s="5"/>
      <c r="AZ185" s="5"/>
      <c r="BA185" s="5"/>
      <c r="BB185" s="5"/>
    </row>
    <row r="186" spans="1:54" x14ac:dyDescent="0.25">
      <c r="A186" s="5">
        <v>15190</v>
      </c>
      <c r="B186" s="5"/>
      <c r="C186" s="5">
        <v>0.19458046072068905</v>
      </c>
      <c r="D186" s="5">
        <v>-4.9939043220094594E-3</v>
      </c>
      <c r="E186" s="5">
        <v>-3.6952448265315956E-3</v>
      </c>
      <c r="F186" s="5">
        <v>-9.4668327831398755E-3</v>
      </c>
      <c r="G186" s="5">
        <v>-3.0170303596818203E-3</v>
      </c>
      <c r="H186" s="5">
        <v>-9.2314224133632789E-3</v>
      </c>
      <c r="I186" s="5">
        <v>-1.3727363823318527E-2</v>
      </c>
      <c r="J186" s="5">
        <v>-7.1135818427088219E-3</v>
      </c>
      <c r="K186" s="5">
        <v>-7.2759294429267118E-4</v>
      </c>
      <c r="L186" s="5">
        <v>-4.9785397166837355E-3</v>
      </c>
      <c r="M186" s="5">
        <v>-8.2493519559516809E-3</v>
      </c>
      <c r="N186" s="5">
        <v>-1.521689000556665E-2</v>
      </c>
      <c r="O186" s="5">
        <v>-1.4300476064781416E-3</v>
      </c>
      <c r="P186" s="5">
        <v>-8.5709721664874155E-3</v>
      </c>
      <c r="Q186" s="5">
        <v>-4.5840668694296424E-3</v>
      </c>
      <c r="R186" s="5">
        <v>-6.1319014501544783E-3</v>
      </c>
      <c r="S186" s="5">
        <v>-3.2183060154876241E-4</v>
      </c>
      <c r="T186" s="5">
        <v>-4.0766184854494052E-3</v>
      </c>
      <c r="U186" s="5">
        <v>-7.7484792080593037E-4</v>
      </c>
      <c r="V186" s="5">
        <v>-4.6303432119007611E-3</v>
      </c>
      <c r="W186" s="5">
        <v>7.0746501270056647E-3</v>
      </c>
      <c r="X186" s="5">
        <v>-1.6412399567622108E-3</v>
      </c>
      <c r="Y186" s="5">
        <v>-1.4451227209222159E-2</v>
      </c>
      <c r="Z186" s="5">
        <v>-9.8279879382356227E-3</v>
      </c>
      <c r="AA186" s="5">
        <v>2.3709557671613469E-2</v>
      </c>
      <c r="AB186" s="5">
        <v>9.3295447471419948E-2</v>
      </c>
      <c r="AC186" s="5">
        <v>8.9338180315676596E-3</v>
      </c>
      <c r="AD186" s="5">
        <v>3.3328342979737659E-4</v>
      </c>
      <c r="AE186" s="5">
        <v>3.6219908466609378E-2</v>
      </c>
      <c r="AF186" s="5">
        <v>9.5161209883204839E-2</v>
      </c>
      <c r="AG186" s="5">
        <v>1.6167924728705974E-2</v>
      </c>
      <c r="AH186" s="5">
        <v>8.5958487429936246E-3</v>
      </c>
      <c r="AI186" s="5">
        <v>7.7799036098439925E-3</v>
      </c>
      <c r="AJ186" s="5">
        <v>3.2343944722396711E-2</v>
      </c>
      <c r="AK186" s="5">
        <v>1.04273889439872E-2</v>
      </c>
      <c r="AL186" s="5">
        <v>6.2883570616999881E-2</v>
      </c>
      <c r="AM186" s="5">
        <v>1.9447317416179891E-2</v>
      </c>
      <c r="AN186" s="5">
        <v>8.0787794723601071E-3</v>
      </c>
      <c r="AO186" s="5">
        <v>1.9159004101522416E-2</v>
      </c>
      <c r="AP186" s="5">
        <v>1.8655113375982434E-2</v>
      </c>
      <c r="AQ186" s="5">
        <v>1.5738728719348568E-3</v>
      </c>
      <c r="AR186" s="5">
        <v>5.6179216166975299E-2</v>
      </c>
      <c r="AS186" s="5"/>
      <c r="AT186" s="5"/>
      <c r="AU186" s="5"/>
      <c r="AV186" s="5"/>
      <c r="AW186" s="5"/>
      <c r="AX186" s="5"/>
      <c r="AY186" s="5"/>
      <c r="AZ186" s="5"/>
      <c r="BA186" s="5"/>
      <c r="BB186" s="5"/>
    </row>
    <row r="187" spans="1:54" x14ac:dyDescent="0.25">
      <c r="A187" s="5">
        <v>15180</v>
      </c>
      <c r="B187" s="5"/>
      <c r="C187" s="5">
        <v>0.19512501884556632</v>
      </c>
      <c r="D187" s="5">
        <v>-4.8935499378785965E-3</v>
      </c>
      <c r="E187" s="5">
        <v>-3.6231215533826383E-3</v>
      </c>
      <c r="F187" s="5">
        <v>-9.2875470896992413E-3</v>
      </c>
      <c r="G187" s="5">
        <v>-2.961647720915327E-3</v>
      </c>
      <c r="H187" s="5">
        <v>-9.0673525895555596E-3</v>
      </c>
      <c r="I187" s="5">
        <v>-1.3491429075623521E-2</v>
      </c>
      <c r="J187" s="5">
        <v>-6.9955013959505097E-3</v>
      </c>
      <c r="K187" s="5">
        <v>-7.1594469825705541E-4</v>
      </c>
      <c r="L187" s="5">
        <v>-4.901784806292408E-3</v>
      </c>
      <c r="M187" s="5">
        <v>-8.1270728584642692E-3</v>
      </c>
      <c r="N187" s="5">
        <v>-1.5000407917537184E-2</v>
      </c>
      <c r="O187" s="5">
        <v>-1.4105591710006072E-3</v>
      </c>
      <c r="P187" s="5">
        <v>-8.45931790746084E-3</v>
      </c>
      <c r="Q187" s="5">
        <v>-4.5271143183696991E-3</v>
      </c>
      <c r="R187" s="5">
        <v>-6.059429704780967E-3</v>
      </c>
      <c r="S187" s="5">
        <v>-3.1822244455585882E-4</v>
      </c>
      <c r="T187" s="5">
        <v>-4.0333995727559364E-3</v>
      </c>
      <c r="U187" s="5">
        <v>-7.671074241571526E-4</v>
      </c>
      <c r="V187" s="5">
        <v>-4.586931611818475E-3</v>
      </c>
      <c r="W187" s="5">
        <v>7.0126837633988203E-3</v>
      </c>
      <c r="X187" s="5">
        <v>-1.6278801160736392E-3</v>
      </c>
      <c r="Y187" s="5">
        <v>-1.4342569518092924E-2</v>
      </c>
      <c r="Z187" s="5">
        <v>-9.760219846439112E-3</v>
      </c>
      <c r="AA187" s="5">
        <v>2.3560909290932634E-2</v>
      </c>
      <c r="AB187" s="5">
        <v>9.2769138188213057E-2</v>
      </c>
      <c r="AC187" s="5">
        <v>8.8890534352983001E-3</v>
      </c>
      <c r="AD187" s="5">
        <v>3.3182442965396859E-4</v>
      </c>
      <c r="AE187" s="5">
        <v>3.6084366423368833E-2</v>
      </c>
      <c r="AF187" s="5">
        <v>9.4865801152371809E-2</v>
      </c>
      <c r="AG187" s="5">
        <v>1.6128087932467717E-2</v>
      </c>
      <c r="AH187" s="5">
        <v>8.5801947866354748E-3</v>
      </c>
      <c r="AI187" s="5">
        <v>7.7707561562027887E-3</v>
      </c>
      <c r="AJ187" s="5">
        <v>3.2326868994488021E-2</v>
      </c>
      <c r="AK187" s="5">
        <v>1.0428665514842683E-2</v>
      </c>
      <c r="AL187" s="5">
        <v>6.2932326688921153E-2</v>
      </c>
      <c r="AM187" s="5">
        <v>1.9475142994758193E-2</v>
      </c>
      <c r="AN187" s="5">
        <v>8.0956550892549075E-3</v>
      </c>
      <c r="AO187" s="5">
        <v>1.9211682711411531E-2</v>
      </c>
      <c r="AP187" s="5">
        <v>1.8718780230791803E-2</v>
      </c>
      <c r="AQ187" s="5">
        <v>1.5802923307328379E-3</v>
      </c>
      <c r="AR187" s="5">
        <v>5.6445918856449596E-2</v>
      </c>
      <c r="AS187" s="5"/>
      <c r="AT187" s="5"/>
      <c r="AU187" s="5"/>
      <c r="AV187" s="5"/>
      <c r="AW187" s="5"/>
      <c r="AX187" s="5"/>
      <c r="AY187" s="5"/>
      <c r="AZ187" s="5"/>
      <c r="BA187" s="5"/>
      <c r="BB187" s="5"/>
    </row>
    <row r="188" spans="1:54" x14ac:dyDescent="0.25">
      <c r="A188" s="5">
        <v>15170</v>
      </c>
      <c r="B188" s="5"/>
      <c r="C188" s="5">
        <v>0.19563378953942123</v>
      </c>
      <c r="D188" s="5">
        <v>-4.7945158306656899E-3</v>
      </c>
      <c r="E188" s="5">
        <v>-3.5518914550085887E-3</v>
      </c>
      <c r="F188" s="5">
        <v>-9.1103406113202997E-3</v>
      </c>
      <c r="G188" s="5">
        <v>-2.9068629105564207E-3</v>
      </c>
      <c r="H188" s="5">
        <v>-8.9049192675807205E-3</v>
      </c>
      <c r="I188" s="5">
        <v>-1.3257649661221445E-2</v>
      </c>
      <c r="J188" s="5">
        <v>-6.8783980898867144E-3</v>
      </c>
      <c r="K188" s="5">
        <v>-7.0438255572384913E-4</v>
      </c>
      <c r="L188" s="5">
        <v>-4.8255274991731104E-3</v>
      </c>
      <c r="M188" s="5">
        <v>-8.0054718423945223E-3</v>
      </c>
      <c r="N188" s="5">
        <v>-1.4784916341941606E-2</v>
      </c>
      <c r="O188" s="5">
        <v>-1.3911402950987817E-3</v>
      </c>
      <c r="P188" s="5">
        <v>-8.3479452136004141E-3</v>
      </c>
      <c r="Q188" s="5">
        <v>-4.4702430392759797E-3</v>
      </c>
      <c r="R188" s="5">
        <v>-5.9869780947172206E-3</v>
      </c>
      <c r="S188" s="5">
        <v>-3.1461091547171205E-4</v>
      </c>
      <c r="T188" s="5">
        <v>-3.9900846655880461E-3</v>
      </c>
      <c r="U188" s="5">
        <v>-7.5933909686171672E-4</v>
      </c>
      <c r="V188" s="5">
        <v>-4.5432997010560645E-3</v>
      </c>
      <c r="W188" s="5">
        <v>6.9503033482622278E-3</v>
      </c>
      <c r="X188" s="5">
        <v>-1.6144074430344715E-3</v>
      </c>
      <c r="Y188" s="5">
        <v>-1.4232781193374617E-2</v>
      </c>
      <c r="Z188" s="5">
        <v>-9.6915968514013368E-3</v>
      </c>
      <c r="AA188" s="5">
        <v>2.3410008839454106E-2</v>
      </c>
      <c r="AB188" s="5">
        <v>9.2233291614312166E-2</v>
      </c>
      <c r="AC188" s="5">
        <v>8.8433177265200454E-3</v>
      </c>
      <c r="AD188" s="5">
        <v>3.3032730229104392E-4</v>
      </c>
      <c r="AE188" s="5">
        <v>3.5944502914051005E-2</v>
      </c>
      <c r="AF188" s="5">
        <v>9.4558646586030443E-2</v>
      </c>
      <c r="AG188" s="5">
        <v>1.6086201907249107E-2</v>
      </c>
      <c r="AH188" s="5">
        <v>8.5634298215207568E-3</v>
      </c>
      <c r="AI188" s="5">
        <v>7.7605900793799891E-3</v>
      </c>
      <c r="AJ188" s="5">
        <v>3.2305531023238111E-2</v>
      </c>
      <c r="AK188" s="5">
        <v>1.0428567905458734E-2</v>
      </c>
      <c r="AL188" s="5">
        <v>6.2972848725816571E-2</v>
      </c>
      <c r="AM188" s="5">
        <v>1.9500455307300858E-2</v>
      </c>
      <c r="AN188" s="5">
        <v>8.1115074774129846E-3</v>
      </c>
      <c r="AO188" s="5">
        <v>1.9262001009953018E-2</v>
      </c>
      <c r="AP188" s="5">
        <v>1.878023005856674E-2</v>
      </c>
      <c r="AQ188" s="5">
        <v>1.5865330187677753E-3</v>
      </c>
      <c r="AR188" s="5">
        <v>5.6706586988210197E-2</v>
      </c>
      <c r="AS188" s="5"/>
      <c r="AT188" s="5"/>
      <c r="AU188" s="5"/>
      <c r="AV188" s="5"/>
      <c r="AW188" s="5"/>
      <c r="AX188" s="5"/>
      <c r="AY188" s="5"/>
      <c r="AZ188" s="5"/>
      <c r="BA188" s="5"/>
      <c r="BB188" s="5"/>
    </row>
    <row r="189" spans="1:54" x14ac:dyDescent="0.25">
      <c r="A189" s="5">
        <v>15160</v>
      </c>
      <c r="B189" s="5"/>
      <c r="C189" s="5">
        <v>0.19610672115216204</v>
      </c>
      <c r="D189" s="5">
        <v>-4.6968024461754403E-3</v>
      </c>
      <c r="E189" s="5">
        <v>-3.4815564343966877E-3</v>
      </c>
      <c r="F189" s="5">
        <v>-8.935221902580958E-3</v>
      </c>
      <c r="G189" s="5">
        <v>-2.8526797180165753E-3</v>
      </c>
      <c r="H189" s="5">
        <v>-8.7441369674441504E-3</v>
      </c>
      <c r="I189" s="5">
        <v>-1.3026051045739017E-2</v>
      </c>
      <c r="J189" s="5">
        <v>-6.7622868877610888E-3</v>
      </c>
      <c r="K189" s="5">
        <v>-6.929082038904244E-4</v>
      </c>
      <c r="L189" s="5">
        <v>-4.7497802525324805E-3</v>
      </c>
      <c r="M189" s="5">
        <v>-7.8845708039566413E-3</v>
      </c>
      <c r="N189" s="5">
        <v>-1.4570457523066594E-2</v>
      </c>
      <c r="O189" s="5">
        <v>-1.3717950811205875E-3</v>
      </c>
      <c r="P189" s="5">
        <v>-8.2368792224793048E-3</v>
      </c>
      <c r="Q189" s="5">
        <v>-4.4134666455630574E-3</v>
      </c>
      <c r="R189" s="5">
        <v>-5.914564894601051E-3</v>
      </c>
      <c r="S189" s="5">
        <v>-3.1099696869077485E-4</v>
      </c>
      <c r="T189" s="5">
        <v>-3.946685694514205E-3</v>
      </c>
      <c r="U189" s="5">
        <v>-7.5154515851589589E-4</v>
      </c>
      <c r="V189" s="5">
        <v>-4.4994603545851558E-3</v>
      </c>
      <c r="W189" s="5">
        <v>6.887527811697697E-3</v>
      </c>
      <c r="X189" s="5">
        <v>-1.6008261250086511E-3</v>
      </c>
      <c r="Y189" s="5">
        <v>-1.4121897040980439E-2</v>
      </c>
      <c r="Z189" s="5">
        <v>-9.6221410514625294E-3</v>
      </c>
      <c r="AA189" s="5">
        <v>2.3256905458116588E-2</v>
      </c>
      <c r="AB189" s="5">
        <v>9.1688083345284971E-2</v>
      </c>
      <c r="AC189" s="5">
        <v>8.7966258999166869E-3</v>
      </c>
      <c r="AD189" s="5">
        <v>3.2879253523888897E-4</v>
      </c>
      <c r="AE189" s="5">
        <v>3.5800362732590449E-2</v>
      </c>
      <c r="AF189" s="5">
        <v>9.4239841496521468E-2</v>
      </c>
      <c r="AG189" s="5">
        <v>1.6042278922564483E-2</v>
      </c>
      <c r="AH189" s="5">
        <v>8.5455582324068004E-3</v>
      </c>
      <c r="AI189" s="5">
        <v>7.749407377210131E-3</v>
      </c>
      <c r="AJ189" s="5">
        <v>3.2279930825953894E-2</v>
      </c>
      <c r="AK189" s="5">
        <v>1.0427093435363487E-2</v>
      </c>
      <c r="AL189" s="5">
        <v>6.3005104384168981E-2</v>
      </c>
      <c r="AM189" s="5">
        <v>1.9523239386970457E-2</v>
      </c>
      <c r="AN189" s="5">
        <v>8.126328387293406E-3</v>
      </c>
      <c r="AO189" s="5">
        <v>1.9309934719829978E-2</v>
      </c>
      <c r="AP189" s="5">
        <v>1.8839434767868181E-2</v>
      </c>
      <c r="AQ189" s="5">
        <v>1.5925922048620749E-3</v>
      </c>
      <c r="AR189" s="5">
        <v>5.6961110803547155E-2</v>
      </c>
      <c r="AS189" s="5"/>
      <c r="AT189" s="5"/>
      <c r="AU189" s="5"/>
      <c r="AV189" s="5"/>
      <c r="AW189" s="5"/>
      <c r="AX189" s="5"/>
      <c r="AY189" s="5"/>
      <c r="AZ189" s="5"/>
      <c r="BA189" s="5"/>
      <c r="BB189" s="5"/>
    </row>
    <row r="190" spans="1:54" x14ac:dyDescent="0.25">
      <c r="A190" s="5">
        <v>15150</v>
      </c>
      <c r="B190" s="5"/>
      <c r="C190" s="5">
        <v>0.19654377649745725</v>
      </c>
      <c r="D190" s="5">
        <v>-4.6004097288163152E-3</v>
      </c>
      <c r="E190" s="5">
        <v>-3.4121180273556555E-3</v>
      </c>
      <c r="F190" s="5">
        <v>-8.7621985959040367E-3</v>
      </c>
      <c r="G190" s="5">
        <v>-2.7991016472614771E-3</v>
      </c>
      <c r="H190" s="5">
        <v>-8.5850193686325231E-3</v>
      </c>
      <c r="I190" s="5">
        <v>-1.2796657503270045E-2</v>
      </c>
      <c r="J190" s="5">
        <v>-6.6471821699536152E-3</v>
      </c>
      <c r="K190" s="5">
        <v>-6.8152327426839799E-4</v>
      </c>
      <c r="L190" s="5">
        <v>-4.6745551717697377E-3</v>
      </c>
      <c r="M190" s="5">
        <v>-7.7643911081103755E-3</v>
      </c>
      <c r="N190" s="5">
        <v>-1.4357072825536873E-2</v>
      </c>
      <c r="O190" s="5">
        <v>-1.3525275585399477E-3</v>
      </c>
      <c r="P190" s="5">
        <v>-8.1261446952434271E-3</v>
      </c>
      <c r="Q190" s="5">
        <v>-4.3567985821701466E-3</v>
      </c>
      <c r="R190" s="5">
        <v>-5.8422081980385081E-3</v>
      </c>
      <c r="S190" s="5">
        <v>-3.0738155143326029E-4</v>
      </c>
      <c r="T190" s="5">
        <v>-3.9032145284686993E-3</v>
      </c>
      <c r="U190" s="5">
        <v>-7.4372782246964796E-4</v>
      </c>
      <c r="V190" s="5">
        <v>-4.4554264419390862E-3</v>
      </c>
      <c r="W190" s="5">
        <v>6.824376122636042E-3</v>
      </c>
      <c r="X190" s="5">
        <v>-1.5871403688527228E-3</v>
      </c>
      <c r="Y190" s="5">
        <v>-1.4009952126106945E-2</v>
      </c>
      <c r="Z190" s="5">
        <v>-9.5518747772794892E-3</v>
      </c>
      <c r="AA190" s="5">
        <v>2.3101648973597896E-2</v>
      </c>
      <c r="AB190" s="5">
        <v>9.1133692125810142E-2</v>
      </c>
      <c r="AC190" s="5">
        <v>8.7489932905134953E-3</v>
      </c>
      <c r="AD190" s="5">
        <v>3.2722062999670951E-4</v>
      </c>
      <c r="AE190" s="5">
        <v>3.5651992309132206E-2</v>
      </c>
      <c r="AF190" s="5">
        <v>9.3909485749813518E-2</v>
      </c>
      <c r="AG190" s="5">
        <v>1.5996332055039853E-2</v>
      </c>
      <c r="AH190" s="5">
        <v>8.5265848455314854E-3</v>
      </c>
      <c r="AI190" s="5">
        <v>7.7372104532648488E-3</v>
      </c>
      <c r="AJ190" s="5">
        <v>3.2250070111002518E-2</v>
      </c>
      <c r="AK190" s="5">
        <v>1.0424239963655171E-2</v>
      </c>
      <c r="AL190" s="5">
        <v>6.3029064498096712E-2</v>
      </c>
      <c r="AM190" s="5">
        <v>1.9543481212895557E-2</v>
      </c>
      <c r="AN190" s="5">
        <v>8.1401099416288283E-3</v>
      </c>
      <c r="AO190" s="5">
        <v>1.9355460384768427E-2</v>
      </c>
      <c r="AP190" s="5">
        <v>1.8896366994375427E-2</v>
      </c>
      <c r="AQ190" s="5">
        <v>1.5984672120847386E-3</v>
      </c>
      <c r="AR190" s="5">
        <v>5.72093821924919E-2</v>
      </c>
      <c r="AS190" s="5"/>
      <c r="AT190" s="5"/>
      <c r="AU190" s="5"/>
      <c r="AV190" s="5"/>
      <c r="AW190" s="5"/>
      <c r="AX190" s="5"/>
      <c r="AY190" s="5"/>
      <c r="AZ190" s="5"/>
      <c r="BA190" s="5"/>
      <c r="BB190" s="5"/>
    </row>
    <row r="191" spans="1:54" x14ac:dyDescent="0.25">
      <c r="A191" s="5">
        <v>15140</v>
      </c>
      <c r="B191" s="5"/>
      <c r="C191" s="5">
        <v>0.19694493284975942</v>
      </c>
      <c r="D191" s="5">
        <v>-4.5053371299101589E-3</v>
      </c>
      <c r="E191" s="5">
        <v>-3.3435774075988136E-3</v>
      </c>
      <c r="F191" s="5">
        <v>-8.5912774118896175E-3</v>
      </c>
      <c r="G191" s="5">
        <v>-2.7461319192669037E-3</v>
      </c>
      <c r="H191" s="5">
        <v>-8.4275793151512273E-3</v>
      </c>
      <c r="I191" s="5">
        <v>-1.2569492120336177E-2</v>
      </c>
      <c r="J191" s="5">
        <v>-6.5330977342970345E-3</v>
      </c>
      <c r="K191" s="5">
        <v>-6.7022934254921344E-4</v>
      </c>
      <c r="L191" s="5">
        <v>-4.5998640084973248E-3</v>
      </c>
      <c r="M191" s="5">
        <v>-7.644953583671078E-3</v>
      </c>
      <c r="N191" s="5">
        <v>-1.4144802722612152E-2</v>
      </c>
      <c r="O191" s="5">
        <v>-1.3333416826330426E-3</v>
      </c>
      <c r="P191" s="5">
        <v>-8.0157660075117123E-3</v>
      </c>
      <c r="Q191" s="5">
        <v>-4.3002521201673787E-3</v>
      </c>
      <c r="R191" s="5">
        <v>-5.7699259098156798E-3</v>
      </c>
      <c r="S191" s="5">
        <v>-3.0376560331327331E-4</v>
      </c>
      <c r="T191" s="5">
        <v>-3.8596829690767435E-3</v>
      </c>
      <c r="U191" s="5">
        <v>-7.3588929472583216E-4</v>
      </c>
      <c r="V191" s="5">
        <v>-4.4112108206004448E-3</v>
      </c>
      <c r="W191" s="5">
        <v>6.7608672788279809E-3</v>
      </c>
      <c r="X191" s="5">
        <v>-1.5733543986484444E-3</v>
      </c>
      <c r="Y191" s="5">
        <v>-1.3896981754027881E-2</v>
      </c>
      <c r="Z191" s="5">
        <v>-9.4808205794584509E-3</v>
      </c>
      <c r="AA191" s="5">
        <v>2.2944289870560478E-2</v>
      </c>
      <c r="AB191" s="5">
        <v>9.0570299750129452E-2</v>
      </c>
      <c r="AC191" s="5">
        <v>8.7004355651987379E-3</v>
      </c>
      <c r="AD191" s="5">
        <v>3.2561210175994322E-4</v>
      </c>
      <c r="AE191" s="5">
        <v>3.5499439685543234E-2</v>
      </c>
      <c r="AF191" s="5">
        <v>9.3567683715584854E-2</v>
      </c>
      <c r="AG191" s="5">
        <v>1.5948375182504641E-2</v>
      </c>
      <c r="AH191" s="5">
        <v>8.5065149268885153E-3</v>
      </c>
      <c r="AI191" s="5">
        <v>7.7240021166019388E-3</v>
      </c>
      <c r="AJ191" s="5">
        <v>3.2215952282263205E-2</v>
      </c>
      <c r="AK191" s="5">
        <v>1.0420005892201987E-2</v>
      </c>
      <c r="AL191" s="5">
        <v>6.3044703109112143E-2</v>
      </c>
      <c r="AM191" s="5">
        <v>1.9561167722509789E-2</v>
      </c>
      <c r="AN191" s="5">
        <v>8.1528446417945041E-3</v>
      </c>
      <c r="AO191" s="5">
        <v>1.9398555387405175E-2</v>
      </c>
      <c r="AP191" s="5">
        <v>1.8951000120753583E-2</v>
      </c>
      <c r="AQ191" s="5">
        <v>1.6041554196136669E-3</v>
      </c>
      <c r="AR191" s="5">
        <v>5.7451294766023696E-2</v>
      </c>
      <c r="AS191" s="5"/>
      <c r="AT191" s="5"/>
      <c r="AU191" s="5"/>
      <c r="AV191" s="5"/>
      <c r="AW191" s="5"/>
      <c r="AX191" s="5"/>
      <c r="AY191" s="5"/>
      <c r="AZ191" s="5"/>
      <c r="BA191" s="5"/>
      <c r="BB191" s="5"/>
    </row>
    <row r="192" spans="1:54" x14ac:dyDescent="0.25">
      <c r="A192" s="5">
        <v>15130</v>
      </c>
      <c r="B192" s="5"/>
      <c r="C192" s="5">
        <v>0.19731018193252817</v>
      </c>
      <c r="D192" s="5">
        <v>-4.4115836161807637E-3</v>
      </c>
      <c r="E192" s="5">
        <v>-3.2759353919776897E-3</v>
      </c>
      <c r="F192" s="5">
        <v>-8.4224641700706478E-3</v>
      </c>
      <c r="G192" s="5">
        <v>-2.6937734746186109E-3</v>
      </c>
      <c r="H192" s="5">
        <v>-8.2718288210214558E-3</v>
      </c>
      <c r="I192" s="5">
        <v>-1.2344576800547248E-2</v>
      </c>
      <c r="J192" s="5">
        <v>-6.4200467967579708E-3</v>
      </c>
      <c r="K192" s="5">
        <v>-6.5902792850667071E-4</v>
      </c>
      <c r="L192" s="5">
        <v>-4.5257181588077757E-3</v>
      </c>
      <c r="M192" s="5">
        <v>-7.5262785188114937E-3</v>
      </c>
      <c r="N192" s="5">
        <v>-1.3933686785165541E-2</v>
      </c>
      <c r="O192" s="5">
        <v>-1.3142413332140265E-3</v>
      </c>
      <c r="P192" s="5">
        <v>-7.9057671406002946E-3</v>
      </c>
      <c r="Q192" s="5">
        <v>-4.2438403515159661E-3</v>
      </c>
      <c r="R192" s="5">
        <v>-5.6977357382884111E-3</v>
      </c>
      <c r="S192" s="5">
        <v>-3.0015005591470646E-4</v>
      </c>
      <c r="T192" s="5">
        <v>-3.8161027450574181E-3</v>
      </c>
      <c r="U192" s="5">
        <v>-7.2803177285014258E-4</v>
      </c>
      <c r="V192" s="5">
        <v>-4.3668263294283386E-3</v>
      </c>
      <c r="W192" s="5">
        <v>6.6970202968582321E-3</v>
      </c>
      <c r="X192" s="5">
        <v>-1.5594724534323066E-3</v>
      </c>
      <c r="Y192" s="5">
        <v>-1.3783021450788255E-2</v>
      </c>
      <c r="Z192" s="5">
        <v>-9.4090012160733365E-3</v>
      </c>
      <c r="AA192" s="5">
        <v>2.2784879263514676E-2</v>
      </c>
      <c r="AB192" s="5">
        <v>8.9998090960609956E-2</v>
      </c>
      <c r="AC192" s="5">
        <v>8.6509687140311781E-3</v>
      </c>
      <c r="AD192" s="5">
        <v>3.2396747913852056E-4</v>
      </c>
      <c r="AE192" s="5">
        <v>3.5342754489842705E-2</v>
      </c>
      <c r="AF192" s="5">
        <v>9.3214544214261341E-2</v>
      </c>
      <c r="AG192" s="5">
        <v>1.5898422977541696E-2</v>
      </c>
      <c r="AH192" s="5">
        <v>8.4853541802068968E-3</v>
      </c>
      <c r="AI192" s="5">
        <v>7.7097855812447115E-3</v>
      </c>
      <c r="AJ192" s="5">
        <v>3.2177582442470848E-2</v>
      </c>
      <c r="AK192" s="5">
        <v>1.0414390168495904E-2</v>
      </c>
      <c r="AL192" s="5">
        <v>6.3051997493902251E-2</v>
      </c>
      <c r="AM192" s="5">
        <v>1.9576286823325385E-2</v>
      </c>
      <c r="AN192" s="5">
        <v>8.1645253739666863E-3</v>
      </c>
      <c r="AO192" s="5">
        <v>1.9439197966725278E-2</v>
      </c>
      <c r="AP192" s="5">
        <v>1.9003308296179224E-2</v>
      </c>
      <c r="AQ192" s="5">
        <v>1.6096542645764502E-3</v>
      </c>
      <c r="AR192" s="5">
        <v>5.7686743927793438E-2</v>
      </c>
      <c r="AS192" s="5"/>
      <c r="AT192" s="5"/>
      <c r="AU192" s="5"/>
      <c r="AV192" s="5"/>
      <c r="AW192" s="5"/>
      <c r="AX192" s="5"/>
      <c r="AY192" s="5"/>
      <c r="AZ192" s="5"/>
      <c r="BA192" s="5"/>
      <c r="BB192" s="5"/>
    </row>
    <row r="193" spans="1:54" x14ac:dyDescent="0.25">
      <c r="A193" s="5">
        <v>15120</v>
      </c>
      <c r="B193" s="5"/>
      <c r="C193" s="5">
        <v>0.19763952989766015</v>
      </c>
      <c r="D193" s="5">
        <v>-4.3191476784120225E-3</v>
      </c>
      <c r="E193" s="5">
        <v>-3.2091924458602281E-3</v>
      </c>
      <c r="F193" s="5">
        <v>-8.2557638000782373E-3</v>
      </c>
      <c r="G193" s="5">
        <v>-2.6420289762524841E-3</v>
      </c>
      <c r="H193" s="5">
        <v>-8.1177790762272661E-3</v>
      </c>
      <c r="I193" s="5">
        <v>-1.2121932269949513E-2</v>
      </c>
      <c r="J193" s="5">
        <v>-6.3080419924782128E-3</v>
      </c>
      <c r="K193" s="5">
        <v>-6.4792049593603959E-4</v>
      </c>
      <c r="L193" s="5">
        <v>-4.4521286617855357E-3</v>
      </c>
      <c r="M193" s="5">
        <v>-7.4083856569544301E-3</v>
      </c>
      <c r="N193" s="5">
        <v>-1.3723763671346242E-2</v>
      </c>
      <c r="O193" s="5">
        <v>-1.2952303134306088E-3</v>
      </c>
      <c r="P193" s="5">
        <v>-7.7961716730749293E-3</v>
      </c>
      <c r="Q193" s="5">
        <v>-4.1875761839853427E-3</v>
      </c>
      <c r="R193" s="5">
        <v>-5.6256551879546816E-3</v>
      </c>
      <c r="S193" s="5">
        <v>-2.9653583237520257E-4</v>
      </c>
      <c r="T193" s="5">
        <v>-3.7724855067082126E-3</v>
      </c>
      <c r="U193" s="5">
        <v>-7.2015744489258146E-4</v>
      </c>
      <c r="V193" s="5">
        <v>-4.3222857821302108E-3</v>
      </c>
      <c r="W193" s="5">
        <v>6.6328542021906692E-3</v>
      </c>
      <c r="X193" s="5">
        <v>-1.5454987849237607E-3</v>
      </c>
      <c r="Y193" s="5">
        <v>-1.366810694381442E-2</v>
      </c>
      <c r="Z193" s="5">
        <v>-9.3364396400792971E-3</v>
      </c>
      <c r="AA193" s="5">
        <v>2.2623468868321325E-2</v>
      </c>
      <c r="AB193" s="5">
        <v>8.941725334449685E-2</v>
      </c>
      <c r="AC193" s="5">
        <v>8.6006090413404263E-3</v>
      </c>
      <c r="AD193" s="5">
        <v>3.2228730386628385E-4</v>
      </c>
      <c r="AE193" s="5">
        <v>3.5181987909568932E-2</v>
      </c>
      <c r="AF193" s="5">
        <v>9.2850180461045692E-2</v>
      </c>
      <c r="AG193" s="5">
        <v>1.5846490900498861E-2</v>
      </c>
      <c r="AH193" s="5">
        <v>8.463108744635111E-3</v>
      </c>
      <c r="AI193" s="5">
        <v>7.6945644653908891E-3</v>
      </c>
      <c r="AJ193" s="5">
        <v>3.2134967395443512E-2</v>
      </c>
      <c r="AK193" s="5">
        <v>1.0407392288156146E-2</v>
      </c>
      <c r="AL193" s="5">
        <v>6.3050928190096417E-2</v>
      </c>
      <c r="AM193" s="5">
        <v>1.9588827404127856E-2</v>
      </c>
      <c r="AN193" s="5">
        <v>8.1751454150638253E-3</v>
      </c>
      <c r="AO193" s="5">
        <v>1.9477367235051161E-2</v>
      </c>
      <c r="AP193" s="5">
        <v>1.9053266455505223E-2</v>
      </c>
      <c r="AQ193" s="5">
        <v>1.6149612438679419E-3</v>
      </c>
      <c r="AR193" s="5">
        <v>5.7915626945302626E-2</v>
      </c>
      <c r="AS193" s="5"/>
      <c r="AT193" s="5"/>
      <c r="AU193" s="5"/>
      <c r="AV193" s="5"/>
      <c r="AW193" s="5"/>
      <c r="AX193" s="5"/>
      <c r="AY193" s="5"/>
      <c r="AZ193" s="5"/>
      <c r="BA193" s="5"/>
      <c r="BB193" s="5"/>
    </row>
    <row r="194" spans="1:54" x14ac:dyDescent="0.25">
      <c r="A194" s="5">
        <v>15110</v>
      </c>
      <c r="B194" s="5"/>
      <c r="C194" s="5">
        <v>0.19793299729614072</v>
      </c>
      <c r="D194" s="5">
        <v>-4.2280273402669323E-3</v>
      </c>
      <c r="E194" s="5">
        <v>-3.1433486886473399E-3</v>
      </c>
      <c r="F194" s="5">
        <v>-8.0911803532020318E-3</v>
      </c>
      <c r="G194" s="5">
        <v>-2.5909008123307918E-3</v>
      </c>
      <c r="H194" s="5">
        <v>-7.9654404531023116E-3</v>
      </c>
      <c r="I194" s="5">
        <v>-1.1901578083049707E-2</v>
      </c>
      <c r="J194" s="5">
        <v>-6.1970953771710909E-3</v>
      </c>
      <c r="K194" s="5">
        <v>-6.3690845262943485E-4</v>
      </c>
      <c r="L194" s="5">
        <v>-4.3791061982626335E-3</v>
      </c>
      <c r="M194" s="5">
        <v>-7.2912941930563992E-3</v>
      </c>
      <c r="N194" s="5">
        <v>-1.3515071116927934E-2</v>
      </c>
      <c r="O194" s="5">
        <v>-1.2763123486199894E-3</v>
      </c>
      <c r="P194" s="5">
        <v>-7.6870027726355693E-3</v>
      </c>
      <c r="Q194" s="5">
        <v>-4.131472336230008E-3</v>
      </c>
      <c r="R194" s="5">
        <v>-5.5537015522142148E-3</v>
      </c>
      <c r="S194" s="5">
        <v>-2.9292384697843568E-4</v>
      </c>
      <c r="T194" s="5">
        <v>-3.7288428204750668E-3</v>
      </c>
      <c r="U194" s="5">
        <v>-7.1226848832124309E-4</v>
      </c>
      <c r="V194" s="5">
        <v>-4.2776019607832054E-3</v>
      </c>
      <c r="W194" s="5">
        <v>6.5683880192522956E-3</v>
      </c>
      <c r="X194" s="5">
        <v>-1.5314376552539384E-3</v>
      </c>
      <c r="Y194" s="5">
        <v>-1.3552274142455181E-2</v>
      </c>
      <c r="Z194" s="5">
        <v>-9.2631589866315912E-3</v>
      </c>
      <c r="AA194" s="5">
        <v>2.24601109733568E-2</v>
      </c>
      <c r="AB194" s="5">
        <v>8.882797722893801E-2</v>
      </c>
      <c r="AC194" s="5">
        <v>8.5493731566270471E-3</v>
      </c>
      <c r="AD194" s="5">
        <v>3.2057213050178714E-4</v>
      </c>
      <c r="AE194" s="5">
        <v>3.5017192664102956E-2</v>
      </c>
      <c r="AF194" s="5">
        <v>9.2474710006974839E-2</v>
      </c>
      <c r="AG194" s="5">
        <v>1.5792595191966231E-2</v>
      </c>
      <c r="AH194" s="5">
        <v>8.4397851921307419E-3</v>
      </c>
      <c r="AI194" s="5">
        <v>7.6783427903505145E-3</v>
      </c>
      <c r="AJ194" s="5">
        <v>3.2088115647186145E-2</v>
      </c>
      <c r="AK194" s="5">
        <v>1.0399012297078448E-2</v>
      </c>
      <c r="AL194" s="5">
        <v>6.3041479019987967E-2</v>
      </c>
      <c r="AM194" s="5">
        <v>1.9598779345578837E-2</v>
      </c>
      <c r="AN194" s="5">
        <v>8.1846984384641337E-3</v>
      </c>
      <c r="AO194" s="5">
        <v>1.9513043194566159E-2</v>
      </c>
      <c r="AP194" s="5">
        <v>1.9100850338046326E-2</v>
      </c>
      <c r="AQ194" s="5">
        <v>1.6200739159429212E-3</v>
      </c>
      <c r="AR194" s="5">
        <v>5.8137843020474381E-2</v>
      </c>
      <c r="AS194" s="5"/>
      <c r="AT194" s="5"/>
      <c r="AU194" s="5"/>
      <c r="AV194" s="5"/>
      <c r="AW194" s="5"/>
      <c r="AX194" s="5"/>
      <c r="AY194" s="5"/>
      <c r="AZ194" s="5"/>
      <c r="BA194" s="5"/>
      <c r="BB194" s="5"/>
    </row>
    <row r="195" spans="1:54" x14ac:dyDescent="0.25">
      <c r="A195" s="5">
        <v>15100</v>
      </c>
      <c r="B195" s="5"/>
      <c r="C195" s="5">
        <v>0.1981906190399364</v>
      </c>
      <c r="D195" s="5">
        <v>-4.1382201672582209E-3</v>
      </c>
      <c r="E195" s="5">
        <v>-3.078403899421663E-3</v>
      </c>
      <c r="F195" s="5">
        <v>-7.9287170143321952E-3</v>
      </c>
      <c r="G195" s="5">
        <v>-2.5403910992508605E-3</v>
      </c>
      <c r="H195" s="5">
        <v>-7.8148225131459571E-3</v>
      </c>
      <c r="I195" s="5">
        <v>-1.1683532629501572E-2</v>
      </c>
      <c r="J195" s="5">
        <v>-6.0872184288681911E-3</v>
      </c>
      <c r="K195" s="5">
        <v>-6.2599315038709647E-4</v>
      </c>
      <c r="L195" s="5">
        <v>-4.3066610898165481E-3</v>
      </c>
      <c r="M195" s="5">
        <v>-7.1750227702805343E-3</v>
      </c>
      <c r="N195" s="5">
        <v>-1.3307645926344406E-2</v>
      </c>
      <c r="O195" s="5">
        <v>-1.2574910852254869E-3</v>
      </c>
      <c r="P195" s="5">
        <v>-7.5782831883367584E-3</v>
      </c>
      <c r="Q195" s="5">
        <v>-4.0755413330288244E-3</v>
      </c>
      <c r="R195" s="5">
        <v>-5.4818919063196365E-3</v>
      </c>
      <c r="S195" s="5">
        <v>-2.8931500475499501E-4</v>
      </c>
      <c r="T195" s="5">
        <v>-3.6851861636117722E-3</v>
      </c>
      <c r="U195" s="5">
        <v>-7.043670689691672E-4</v>
      </c>
      <c r="V195" s="5">
        <v>-4.232787609409888E-3</v>
      </c>
      <c r="W195" s="5">
        <v>6.5036407615633495E-3</v>
      </c>
      <c r="X195" s="5">
        <v>-1.5172933346966001E-3</v>
      </c>
      <c r="Y195" s="5">
        <v>-1.3435559118469447E-2</v>
      </c>
      <c r="Z195" s="5">
        <v>-9.1891825603199091E-3</v>
      </c>
      <c r="AA195" s="5">
        <v>2.2294858410363716E-2</v>
      </c>
      <c r="AB195" s="5">
        <v>8.8230455574364555E-2</v>
      </c>
      <c r="AC195" s="5">
        <v>8.4972779652695476E-3</v>
      </c>
      <c r="AD195" s="5">
        <v>3.1882252612070545E-4</v>
      </c>
      <c r="AE195" s="5">
        <v>3.4848422975968366E-2</v>
      </c>
      <c r="AF195" s="5">
        <v>9.2088254677046455E-2</v>
      </c>
      <c r="AG195" s="5">
        <v>1.5736752864723362E-2</v>
      </c>
      <c r="AH195" s="5">
        <v>8.415390524556662E-3</v>
      </c>
      <c r="AI195" s="5">
        <v>7.6611249792126034E-3</v>
      </c>
      <c r="AJ195" s="5">
        <v>3.2037037405864548E-2</v>
      </c>
      <c r="AK195" s="5">
        <v>1.0389250793226348E-2</v>
      </c>
      <c r="AL195" s="5">
        <v>6.3023637112178399E-2</v>
      </c>
      <c r="AM195" s="5">
        <v>1.9606133530214533E-2</v>
      </c>
      <c r="AN195" s="5">
        <v>8.1931785194932667E-3</v>
      </c>
      <c r="AO195" s="5">
        <v>1.9546206753355281E-2</v>
      </c>
      <c r="AP195" s="5">
        <v>1.9146036505966715E-2</v>
      </c>
      <c r="AQ195" s="5">
        <v>1.6249899025821486E-3</v>
      </c>
      <c r="AR195" s="5">
        <v>5.8353293359552041E-2</v>
      </c>
      <c r="AS195" s="5"/>
      <c r="AT195" s="5"/>
      <c r="AU195" s="5"/>
      <c r="AV195" s="5"/>
      <c r="AW195" s="5"/>
      <c r="AX195" s="5"/>
      <c r="AY195" s="5"/>
      <c r="AZ195" s="5"/>
      <c r="BA195" s="5"/>
      <c r="BB195" s="5"/>
    </row>
    <row r="196" spans="1:54" x14ac:dyDescent="0.25">
      <c r="A196" s="5">
        <v>15090</v>
      </c>
      <c r="B196" s="5"/>
      <c r="C196" s="5">
        <v>0.19841244435515742</v>
      </c>
      <c r="D196" s="5">
        <v>-4.0497232758615912E-3</v>
      </c>
      <c r="E196" s="5">
        <v>-3.0143575227223637E-3</v>
      </c>
      <c r="F196" s="5">
        <v>-7.7683761142680469E-3</v>
      </c>
      <c r="G196" s="5">
        <v>-2.4905016847818697E-3</v>
      </c>
      <c r="H196" s="5">
        <v>-7.6659340142580315E-3</v>
      </c>
      <c r="I196" s="5">
        <v>-1.1467813141442513E-2</v>
      </c>
      <c r="J196" s="5">
        <v>-5.9784220500105397E-3</v>
      </c>
      <c r="K196" s="5">
        <v>-6.151758850641276E-4</v>
      </c>
      <c r="L196" s="5">
        <v>-4.2348032980083624E-3</v>
      </c>
      <c r="M196" s="5">
        <v>-7.0595894770583614E-3</v>
      </c>
      <c r="N196" s="5">
        <v>-1.310152396441272E-2</v>
      </c>
      <c r="O196" s="5">
        <v>-1.2387700897741817E-3</v>
      </c>
      <c r="P196" s="5">
        <v>-7.4700352431471828E-3</v>
      </c>
      <c r="Q196" s="5">
        <v>-4.019795500689074E-3</v>
      </c>
      <c r="R196" s="5">
        <v>-5.4102431005233946E-3</v>
      </c>
      <c r="S196" s="5">
        <v>-2.8571020109212207E-4</v>
      </c>
      <c r="T196" s="5">
        <v>-3.6415269189321664E-3</v>
      </c>
      <c r="U196" s="5">
        <v>-6.964553399950394E-4</v>
      </c>
      <c r="V196" s="5">
        <v>-4.1878554276131115E-3</v>
      </c>
      <c r="W196" s="5">
        <v>6.4386314219214329E-3</v>
      </c>
      <c r="X196" s="5">
        <v>-1.5030700994031348E-3</v>
      </c>
      <c r="Y196" s="5">
        <v>-1.3317998086475869E-2</v>
      </c>
      <c r="Z196" s="5">
        <v>-9.1145338223283228E-3</v>
      </c>
      <c r="AA196" s="5">
        <v>2.2127764525010148E-2</v>
      </c>
      <c r="AB196" s="5">
        <v>8.7624883866311704E-2</v>
      </c>
      <c r="AC196" s="5">
        <v>8.4443406590455714E-3</v>
      </c>
      <c r="AD196" s="5">
        <v>3.1703907000009055E-4</v>
      </c>
      <c r="AE196" s="5">
        <v>3.4675734541129558E-2</v>
      </c>
      <c r="AF196" s="5">
        <v>9.1690940505457633E-2</v>
      </c>
      <c r="AG196" s="5">
        <v>1.5678981695161763E-2</v>
      </c>
      <c r="AH196" s="5">
        <v>8.3899321704850975E-3</v>
      </c>
      <c r="AI196" s="5">
        <v>7.6429158552405382E-3</v>
      </c>
      <c r="AJ196" s="5">
        <v>3.1981744580644351E-2</v>
      </c>
      <c r="AK196" s="5">
        <v>1.0378108928061295E-2</v>
      </c>
      <c r="AL196" s="5">
        <v>6.2997392921114087E-2</v>
      </c>
      <c r="AM196" s="5">
        <v>1.9610881851827737E-2</v>
      </c>
      <c r="AN196" s="5">
        <v>8.2005801406759872E-3</v>
      </c>
      <c r="AO196" s="5">
        <v>1.9576839740946379E-2</v>
      </c>
      <c r="AP196" s="5">
        <v>1.9188802362251303E-2</v>
      </c>
      <c r="AQ196" s="5">
        <v>1.6297068906301517E-3</v>
      </c>
      <c r="AR196" s="5">
        <v>5.8561881242262248E-2</v>
      </c>
      <c r="AS196" s="5"/>
      <c r="AT196" s="5"/>
      <c r="AU196" s="5"/>
      <c r="AV196" s="5"/>
      <c r="AW196" s="5"/>
      <c r="AX196" s="5"/>
      <c r="AY196" s="5"/>
      <c r="AZ196" s="5"/>
      <c r="BA196" s="5"/>
      <c r="BB196" s="5"/>
    </row>
    <row r="197" spans="1:54" x14ac:dyDescent="0.25">
      <c r="A197" s="5">
        <v>15080</v>
      </c>
      <c r="B197" s="5"/>
      <c r="C197" s="5">
        <v>0.19859853672652522</v>
      </c>
      <c r="D197" s="5">
        <v>-3.9625333427624225E-3</v>
      </c>
      <c r="E197" s="5">
        <v>-2.9512086744397153E-3</v>
      </c>
      <c r="F197" s="5">
        <v>-7.610159142379053E-3</v>
      </c>
      <c r="G197" s="5">
        <v>-2.4412341513257332E-3</v>
      </c>
      <c r="H197" s="5">
        <v>-7.5187829183812685E-3</v>
      </c>
      <c r="I197" s="5">
        <v>-1.1254435701466085E-2</v>
      </c>
      <c r="J197" s="5">
        <v>-5.8707165698789502E-3</v>
      </c>
      <c r="K197" s="5">
        <v>-6.0445789665229612E-4</v>
      </c>
      <c r="L197" s="5">
        <v>-4.1635424238595318E-3</v>
      </c>
      <c r="M197" s="5">
        <v>-6.9450118445379709E-3</v>
      </c>
      <c r="N197" s="5">
        <v>-1.2896740148744057E-2</v>
      </c>
      <c r="O197" s="5">
        <v>-1.220152847915812E-3</v>
      </c>
      <c r="P197" s="5">
        <v>-7.3622808268513171E-3</v>
      </c>
      <c r="Q197" s="5">
        <v>-3.96424696261778E-3</v>
      </c>
      <c r="R197" s="5">
        <v>-5.3387717534243385E-3</v>
      </c>
      <c r="S197" s="5">
        <v>-2.8211032135254019E-4</v>
      </c>
      <c r="T197" s="5">
        <v>-3.5978763696589448E-3</v>
      </c>
      <c r="U197" s="5">
        <v>-6.8853544085847266E-4</v>
      </c>
      <c r="V197" s="5">
        <v>-4.1428180642747135E-3</v>
      </c>
      <c r="W197" s="5">
        <v>6.3733789626468597E-3</v>
      </c>
      <c r="X197" s="5">
        <v>-1.4887722291433395E-3</v>
      </c>
      <c r="Y197" s="5">
        <v>-1.3199627384380005E-2</v>
      </c>
      <c r="Z197" s="5">
        <v>-9.0392363775311461E-3</v>
      </c>
      <c r="AA197" s="5">
        <v>2.1958883147181127E-2</v>
      </c>
      <c r="AB197" s="5">
        <v>8.7011460005766622E-2</v>
      </c>
      <c r="AC197" s="5">
        <v>8.39057870647489E-3</v>
      </c>
      <c r="AD197" s="5">
        <v>3.1522235329471839E-4</v>
      </c>
      <c r="AE197" s="5">
        <v>3.4499184498309812E-2</v>
      </c>
      <c r="AF197" s="5">
        <v>9.1282897668001475E-2</v>
      </c>
      <c r="AG197" s="5">
        <v>1.561930021418775E-2</v>
      </c>
      <c r="AH197" s="5">
        <v>8.3634179817112103E-3</v>
      </c>
      <c r="AI197" s="5">
        <v>7.6237206399964366E-3</v>
      </c>
      <c r="AJ197" s="5">
        <v>3.1922250779390711E-2</v>
      </c>
      <c r="AK197" s="5">
        <v>1.0365588407608456E-2</v>
      </c>
      <c r="AL197" s="5">
        <v>6.2962740244487767E-2</v>
      </c>
      <c r="AM197" s="5">
        <v>1.9613017224221797E-2</v>
      </c>
      <c r="AN197" s="5">
        <v>8.2068981967458928E-3</v>
      </c>
      <c r="AO197" s="5">
        <v>1.9604924923335314E-2</v>
      </c>
      <c r="AP197" s="5">
        <v>1.922912616824262E-2</v>
      </c>
      <c r="AQ197" s="5">
        <v>1.6342226337030419E-3</v>
      </c>
      <c r="AR197" s="5">
        <v>5.8763512090179382E-2</v>
      </c>
      <c r="AS197" s="5"/>
      <c r="AT197" s="5"/>
      <c r="AU197" s="5"/>
      <c r="AV197" s="5"/>
      <c r="AW197" s="5"/>
      <c r="AX197" s="5"/>
      <c r="AY197" s="5"/>
      <c r="AZ197" s="5"/>
      <c r="BA197" s="5"/>
      <c r="BB197" s="5"/>
    </row>
    <row r="198" spans="1:54" x14ac:dyDescent="0.25">
      <c r="A198" s="5">
        <v>15070</v>
      </c>
      <c r="B198" s="5"/>
      <c r="C198" s="5">
        <v>0.19874897383318701</v>
      </c>
      <c r="D198" s="5">
        <v>-3.8766466142271402E-3</v>
      </c>
      <c r="E198" s="5">
        <v>-2.8889561478232543E-3</v>
      </c>
      <c r="F198" s="5">
        <v>-7.4540667596035368E-3</v>
      </c>
      <c r="G198" s="5">
        <v>-2.3925898192980115E-3</v>
      </c>
      <c r="H198" s="5">
        <v>-7.3733763995404277E-3</v>
      </c>
      <c r="I198" s="5">
        <v>-1.1043415251216691E-2</v>
      </c>
      <c r="J198" s="5">
        <v>-5.764111747357515E-3</v>
      </c>
      <c r="K198" s="5">
        <v>-5.938403693964159E-4</v>
      </c>
      <c r="L198" s="5">
        <v>-4.0928877075649527E-3</v>
      </c>
      <c r="M198" s="5">
        <v>-6.8313068444173179E-3</v>
      </c>
      <c r="N198" s="5">
        <v>-1.2693328442841373E-2</v>
      </c>
      <c r="O198" s="5">
        <v>-1.2016427635231654E-3</v>
      </c>
      <c r="P198" s="5">
        <v>-7.2550413892958718E-3</v>
      </c>
      <c r="Q198" s="5">
        <v>-3.9089076350623166E-3</v>
      </c>
      <c r="R198" s="5">
        <v>-5.2674942455177695E-3</v>
      </c>
      <c r="S198" s="5">
        <v>-2.7851624050262772E-4</v>
      </c>
      <c r="T198" s="5">
        <v>-3.5542456943722482E-3</v>
      </c>
      <c r="U198" s="5">
        <v>-6.8060949631057303E-4</v>
      </c>
      <c r="V198" s="5">
        <v>-4.097688111322698E-3</v>
      </c>
      <c r="W198" s="5">
        <v>6.3079023058967149E-3</v>
      </c>
      <c r="X198" s="5">
        <v>-1.4744040050537375E-3</v>
      </c>
      <c r="Y198" s="5">
        <v>-1.3080483453794162E-2</v>
      </c>
      <c r="Z198" s="5">
        <v>-8.9633139615349269E-3</v>
      </c>
      <c r="AA198" s="5">
        <v>2.1788268561026631E-2</v>
      </c>
      <c r="AB198" s="5">
        <v>8.6390384198131442E-2</v>
      </c>
      <c r="AC198" s="5">
        <v>8.3360098429916939E-3</v>
      </c>
      <c r="AD198" s="5">
        <v>3.1337297870578267E-4</v>
      </c>
      <c r="AE198" s="5">
        <v>3.4318831397353568E-2</v>
      </c>
      <c r="AF198" s="5">
        <v>9.0864260411671033E-2</v>
      </c>
      <c r="AG198" s="5">
        <v>1.5557727697612119E-2</v>
      </c>
      <c r="AH198" s="5">
        <v>8.335856229478019E-3</v>
      </c>
      <c r="AI198" s="5">
        <v>7.6035449511950015E-3</v>
      </c>
      <c r="AJ198" s="5">
        <v>3.1858571305225687E-2</v>
      </c>
      <c r="AK198" s="5">
        <v>1.035169149315561E-2</v>
      </c>
      <c r="AL198" s="5">
        <v>6.2919676238478481E-2</v>
      </c>
      <c r="AM198" s="5">
        <v>1.9612533589325569E-2</v>
      </c>
      <c r="AN198" s="5">
        <v>8.21212799940748E-3</v>
      </c>
      <c r="AO198" s="5">
        <v>1.9630446017478844E-2</v>
      </c>
      <c r="AP198" s="5">
        <v>1.9266987060725459E-2</v>
      </c>
      <c r="AQ198" s="5">
        <v>1.6385349538647217E-3</v>
      </c>
      <c r="AR198" s="5">
        <v>5.8958093534226916E-2</v>
      </c>
      <c r="AS198" s="5"/>
      <c r="AT198" s="5"/>
      <c r="AU198" s="5"/>
      <c r="AV198" s="5"/>
      <c r="AW198" s="5"/>
      <c r="AX198" s="5"/>
      <c r="AY198" s="5"/>
      <c r="AZ198" s="5"/>
      <c r="BA198" s="5"/>
      <c r="BB198" s="5"/>
    </row>
    <row r="199" spans="1:54" x14ac:dyDescent="0.25">
      <c r="A199" s="5">
        <v>15060</v>
      </c>
      <c r="B199" s="5"/>
      <c r="C199" s="5">
        <v>0.19886384747592731</v>
      </c>
      <c r="D199" s="5">
        <v>-3.7920589155898271E-3</v>
      </c>
      <c r="E199" s="5">
        <v>-2.8275984195972517E-3</v>
      </c>
      <c r="F199" s="5">
        <v>-7.3000988117705185E-3</v>
      </c>
      <c r="G199" s="5">
        <v>-2.3445697506244137E-3</v>
      </c>
      <c r="H199" s="5">
        <v>-7.2297208522665093E-3</v>
      </c>
      <c r="I199" s="5">
        <v>-1.0834765600591833E-2</v>
      </c>
      <c r="J199" s="5">
        <v>-5.6586167740241573E-3</v>
      </c>
      <c r="K199" s="5">
        <v>-5.8332443194485193E-4</v>
      </c>
      <c r="L199" s="5">
        <v>-4.0228480284399334E-3</v>
      </c>
      <c r="M199" s="5">
        <v>-6.7184908871600795E-3</v>
      </c>
      <c r="N199" s="5">
        <v>-1.249132184988273E-2</v>
      </c>
      <c r="O199" s="5">
        <v>-1.1832431578540439E-3</v>
      </c>
      <c r="P199" s="5">
        <v>-7.148337933983338E-3</v>
      </c>
      <c r="Q199" s="5">
        <v>-3.8537892230223296E-3</v>
      </c>
      <c r="R199" s="5">
        <v>-5.1964267129524719E-3</v>
      </c>
      <c r="S199" s="5">
        <v>-2.7492882275015671E-4</v>
      </c>
      <c r="T199" s="5">
        <v>-3.5106459620616649E-3</v>
      </c>
      <c r="U199" s="5">
        <v>-6.7267961540052603E-4</v>
      </c>
      <c r="V199" s="5">
        <v>-4.052478097571463E-3</v>
      </c>
      <c r="W199" s="5">
        <v>6.2422203240550655E-3</v>
      </c>
      <c r="X199" s="5">
        <v>-1.4599697073951849E-3</v>
      </c>
      <c r="Y199" s="5">
        <v>-1.2960602820465694E-2</v>
      </c>
      <c r="Z199" s="5">
        <v>-8.8867904276769931E-3</v>
      </c>
      <c r="AA199" s="5">
        <v>2.161597547478946E-2</v>
      </c>
      <c r="AB199" s="5">
        <v>8.5761858840889937E-2</v>
      </c>
      <c r="AC199" s="5">
        <v>8.2806520609542238E-3</v>
      </c>
      <c r="AD199" s="5">
        <v>3.1149156014219256E-4</v>
      </c>
      <c r="AE199" s="5">
        <v>3.4134735166655911E-2</v>
      </c>
      <c r="AF199" s="5">
        <v>9.0435166981521556E-2</v>
      </c>
      <c r="AG199" s="5">
        <v>1.5494284156032701E-2</v>
      </c>
      <c r="AH199" s="5">
        <v>8.3072556004149655E-3</v>
      </c>
      <c r="AI199" s="5">
        <v>7.5823948002875672E-3</v>
      </c>
      <c r="AJ199" s="5">
        <v>3.1790723151941216E-2</v>
      </c>
      <c r="AK199" s="5">
        <v>1.0336421001582731E-2</v>
      </c>
      <c r="AL199" s="5">
        <v>6.286820143080564E-2</v>
      </c>
      <c r="AM199" s="5">
        <v>1.9609425924658745E-2</v>
      </c>
      <c r="AN199" s="5">
        <v>8.2162652818449349E-3</v>
      </c>
      <c r="AO199" s="5">
        <v>1.965338770523958E-2</v>
      </c>
      <c r="AP199" s="5">
        <v>1.9302365068541626E-2</v>
      </c>
      <c r="AQ199" s="5">
        <v>1.6426417432698307E-3</v>
      </c>
      <c r="AR199" s="5">
        <v>5.9145535481252766E-2</v>
      </c>
      <c r="AS199" s="5"/>
      <c r="AT199" s="5"/>
      <c r="AU199" s="5"/>
      <c r="AV199" s="5"/>
      <c r="AW199" s="5"/>
      <c r="AX199" s="5"/>
      <c r="AY199" s="5"/>
      <c r="AZ199" s="5"/>
      <c r="BA199" s="5"/>
      <c r="BB199" s="5"/>
    </row>
    <row r="200" spans="1:54" x14ac:dyDescent="0.25">
      <c r="A200" s="5">
        <v>15050</v>
      </c>
      <c r="B200" s="5"/>
      <c r="C200" s="5">
        <v>0.19894326349583241</v>
      </c>
      <c r="D200" s="5">
        <v>-3.7087656608454146E-3</v>
      </c>
      <c r="E200" s="5">
        <v>-2.7671336561771393E-3</v>
      </c>
      <c r="F200" s="5">
        <v>-7.1482543432293518E-3</v>
      </c>
      <c r="G200" s="5">
        <v>-2.2971747523487284E-3</v>
      </c>
      <c r="H200" s="5">
        <v>-7.0878219003947139E-3</v>
      </c>
      <c r="I200" s="5">
        <v>-1.0628499437537242E-2</v>
      </c>
      <c r="J200" s="5">
        <v>-5.5542402775618496E-3</v>
      </c>
      <c r="K200" s="5">
        <v>-5.7291115753360612E-4</v>
      </c>
      <c r="L200" s="5">
        <v>-3.9534319050986977E-3</v>
      </c>
      <c r="M200" s="5">
        <v>-6.6065798205913375E-3</v>
      </c>
      <c r="N200" s="5">
        <v>-1.229075240718836E-2</v>
      </c>
      <c r="O200" s="5">
        <v>-1.1649572687749265E-3</v>
      </c>
      <c r="P200" s="5">
        <v>-7.0421910120146165E-3</v>
      </c>
      <c r="Q200" s="5">
        <v>-3.7989032163347697E-3</v>
      </c>
      <c r="R200" s="5">
        <v>-5.1255850414980509E-3</v>
      </c>
      <c r="S200" s="5">
        <v>-2.7134892119180771E-4</v>
      </c>
      <c r="T200" s="5">
        <v>-3.4670881272846322E-3</v>
      </c>
      <c r="U200" s="5">
        <v>-6.6474789049887943E-4</v>
      </c>
      <c r="V200" s="5">
        <v>-4.007200482639502E-3</v>
      </c>
      <c r="W200" s="5">
        <v>6.1763518302062372E-3</v>
      </c>
      <c r="X200" s="5">
        <v>-1.4454736133214835E-3</v>
      </c>
      <c r="Y200" s="5">
        <v>-1.2840022074728997E-2</v>
      </c>
      <c r="Z200" s="5">
        <v>-8.8096897339908133E-3</v>
      </c>
      <c r="AA200" s="5">
        <v>2.1442058990437537E-2</v>
      </c>
      <c r="AB200" s="5">
        <v>8.5126088410068884E-2</v>
      </c>
      <c r="AC200" s="5">
        <v>8.2245235994995725E-3</v>
      </c>
      <c r="AD200" s="5">
        <v>3.0957872237474479E-4</v>
      </c>
      <c r="AE200" s="5">
        <v>3.3946957079685737E-2</v>
      </c>
      <c r="AF200" s="5">
        <v>8.9995759544845635E-2</v>
      </c>
      <c r="AG200" s="5">
        <v>1.5428990324217181E-2</v>
      </c>
      <c r="AH200" s="5">
        <v>8.2776251921924653E-3</v>
      </c>
      <c r="AI200" s="5">
        <v>7.5602765897774095E-3</v>
      </c>
      <c r="AJ200" s="5">
        <v>3.1718724998266543E-2</v>
      </c>
      <c r="AK200" s="5">
        <v>1.0319780305320212E-2</v>
      </c>
      <c r="AL200" s="5">
        <v>6.2808319731575038E-2</v>
      </c>
      <c r="AM200" s="5">
        <v>1.9603690250137546E-2</v>
      </c>
      <c r="AN200" s="5">
        <v>8.21930620297231E-3</v>
      </c>
      <c r="AO200" s="5">
        <v>1.9673735646767519E-2</v>
      </c>
      <c r="AP200" s="5">
        <v>1.9335241128717481E-2</v>
      </c>
      <c r="AQ200" s="5">
        <v>1.6465409657717936E-3</v>
      </c>
      <c r="AR200" s="5">
        <v>5.932575017961602E-2</v>
      </c>
      <c r="AS200" s="5"/>
      <c r="AT200" s="5"/>
      <c r="AU200" s="5"/>
      <c r="AV200" s="5"/>
      <c r="AW200" s="5"/>
      <c r="AX200" s="5"/>
      <c r="AY200" s="5"/>
      <c r="AZ200" s="5"/>
      <c r="BA200" s="5"/>
      <c r="BB200" s="5"/>
    </row>
    <row r="201" spans="1:54" x14ac:dyDescent="0.25">
      <c r="A201" s="6">
        <v>15040</v>
      </c>
      <c r="B201" s="5"/>
      <c r="C201" s="6">
        <v>0.19898734168447135</v>
      </c>
      <c r="D201" s="6">
        <v>-3.6267618623403303E-3</v>
      </c>
      <c r="E201" s="6">
        <v>-2.7075597199808037E-3</v>
      </c>
      <c r="F201" s="6">
        <v>-6.9985316107729952E-3</v>
      </c>
      <c r="G201" s="6">
        <v>-2.2504053803479515E-3</v>
      </c>
      <c r="H201" s="6">
        <v>-6.947684406224207E-3</v>
      </c>
      <c r="I201" s="6">
        <v>-1.0424628338419947E-2</v>
      </c>
      <c r="J201" s="6">
        <v>-5.4509903254839516E-3</v>
      </c>
      <c r="K201" s="6">
        <v>-5.6260156420347347E-4</v>
      </c>
      <c r="L201" s="6">
        <v>-3.8846474958616926E-3</v>
      </c>
      <c r="M201" s="6">
        <v>-6.4955889288706593E-3</v>
      </c>
      <c r="N201" s="6">
        <v>-1.2091651181368911E-2</v>
      </c>
      <c r="O201" s="6">
        <v>-1.1467882500463523E-3</v>
      </c>
      <c r="P201" s="6">
        <v>-6.9366207163824144E-3</v>
      </c>
      <c r="Q201" s="6">
        <v>-3.7442608859337271E-3</v>
      </c>
      <c r="R201" s="6">
        <v>-5.0549848607257591E-3</v>
      </c>
      <c r="S201" s="6">
        <v>-2.6777737747068537E-4</v>
      </c>
      <c r="T201" s="6">
        <v>-3.4235830254344601E-3</v>
      </c>
      <c r="U201" s="6">
        <v>-6.5681639633817935E-4</v>
      </c>
      <c r="V201" s="6">
        <v>-3.9618676509489744E-3</v>
      </c>
      <c r="W201" s="6">
        <v>6.1103155686986453E-3</v>
      </c>
      <c r="X201" s="6">
        <v>-1.4309199946607241E-3</v>
      </c>
      <c r="Y201" s="6">
        <v>-1.2718777851996377E-2</v>
      </c>
      <c r="Z201" s="6">
        <v>-8.7320359301486395E-3</v>
      </c>
      <c r="AA201" s="6">
        <v>2.126657457312528E-2</v>
      </c>
      <c r="AB201" s="6">
        <v>8.4483279345585055E-2</v>
      </c>
      <c r="AC201" s="6">
        <v>8.16764293425188E-3</v>
      </c>
      <c r="AD201" s="6">
        <v>3.0763510068344287E-4</v>
      </c>
      <c r="AE201" s="6">
        <v>3.3755559720627396E-2</v>
      </c>
      <c r="AF201" s="6">
        <v>8.9546184112718127E-2</v>
      </c>
      <c r="AG201" s="6">
        <v>1.5361867649993474E-2</v>
      </c>
      <c r="AH201" s="6">
        <v>8.2469745088952131E-3</v>
      </c>
      <c r="AI201" s="6">
        <v>7.5371971102675128E-3</v>
      </c>
      <c r="AJ201" s="6">
        <v>3.1642597200990413E-2</v>
      </c>
      <c r="AK201" s="6">
        <v>1.030177333193413E-2</v>
      </c>
      <c r="AL201" s="6">
        <v>6.2740038441895934E-2</v>
      </c>
      <c r="AM201" s="6">
        <v>1.9595323634211442E-2</v>
      </c>
      <c r="AN201" s="6">
        <v>8.2212473514199393E-3</v>
      </c>
      <c r="AO201" s="6">
        <v>1.9691476493303186E-2</v>
      </c>
      <c r="AP201" s="6">
        <v>1.9365597102087233E-2</v>
      </c>
      <c r="AQ201" s="5">
        <v>1.6502306584943636E-3</v>
      </c>
      <c r="AR201" s="5">
        <v>5.9498652283721233E-2</v>
      </c>
    </row>
    <row r="202" spans="1:54" x14ac:dyDescent="0.25">
      <c r="A202" s="6">
        <v>15030</v>
      </c>
      <c r="B202" s="5"/>
      <c r="C202" s="6">
        <v>0.19899621568566328</v>
      </c>
      <c r="D202" s="6">
        <v>-3.5460421405516689E-3</v>
      </c>
      <c r="E202" s="6">
        <v>-2.6488741758283422E-3</v>
      </c>
      <c r="F202" s="6">
        <v>-6.8509280978393747E-3</v>
      </c>
      <c r="G202" s="6">
        <v>-2.204261943149999E-3</v>
      </c>
      <c r="H202" s="6">
        <v>-6.8093124800278505E-3</v>
      </c>
      <c r="I202" s="6">
        <v>-1.0223162778963131E-2</v>
      </c>
      <c r="J202" s="6">
        <v>-5.3488744291670335E-3</v>
      </c>
      <c r="K202" s="6">
        <v>-5.5239661504969079E-4</v>
      </c>
      <c r="L202" s="6">
        <v>-3.816502599388605E-3</v>
      </c>
      <c r="M202" s="6">
        <v>-6.385532931838668E-3</v>
      </c>
      <c r="N202" s="6">
        <v>-1.1894048264151802E-2</v>
      </c>
      <c r="O202" s="6">
        <v>-1.1287391706699852E-3</v>
      </c>
      <c r="P202" s="6">
        <v>-6.8316466766167455E-3</v>
      </c>
      <c r="Q202" s="6">
        <v>-3.6898732802863959E-3</v>
      </c>
      <c r="R202" s="6">
        <v>-4.9846415384056444E-3</v>
      </c>
      <c r="S202" s="6">
        <v>-2.6421502144401187E-4</v>
      </c>
      <c r="T202" s="6">
        <v>-3.3801413681210568E-3</v>
      </c>
      <c r="U202" s="6">
        <v>-6.4888718907163466E-4</v>
      </c>
      <c r="V202" s="6">
        <v>-3.9164919058115094E-3</v>
      </c>
      <c r="W202" s="6">
        <v>6.0441302058058697E-3</v>
      </c>
      <c r="X202" s="6">
        <v>-1.4163131157110612E-3</v>
      </c>
      <c r="Y202" s="6">
        <v>-1.2596906813303424E-2</v>
      </c>
      <c r="Z202" s="6">
        <v>-8.6538531443917429E-3</v>
      </c>
      <c r="AA202" s="6">
        <v>2.1089578020507919E-2</v>
      </c>
      <c r="AB202" s="6">
        <v>8.3833639935570525E-2</v>
      </c>
      <c r="AC202" s="6">
        <v>8.1100287668922546E-3</v>
      </c>
      <c r="AD202" s="6">
        <v>3.0566134049824563E-4</v>
      </c>
      <c r="AE202" s="6">
        <v>3.3560606949168438E-2</v>
      </c>
      <c r="AF202" s="6">
        <v>8.9086590458970188E-2</v>
      </c>
      <c r="AG202" s="6">
        <v>1.5292938282655507E-2</v>
      </c>
      <c r="AH202" s="6">
        <v>8.2153134561172361E-3</v>
      </c>
      <c r="AI202" s="6">
        <v>7.513163537242391E-3</v>
      </c>
      <c r="AJ202" s="6">
        <v>3.1562361786938851E-2</v>
      </c>
      <c r="AK202" s="6">
        <v>1.0282404563337072E-2</v>
      </c>
      <c r="AL202" s="6">
        <v>6.2663368260251082E-2</v>
      </c>
      <c r="AM202" s="6">
        <v>1.9584324199321879E-2</v>
      </c>
      <c r="AN202" s="6">
        <v>8.2220857492521018E-3</v>
      </c>
      <c r="AO202" s="6">
        <v>1.9706597899387855E-2</v>
      </c>
      <c r="AP202" s="6">
        <v>1.9393415788395332E-2</v>
      </c>
      <c r="AQ202" s="5">
        <v>1.6537089333650598E-3</v>
      </c>
      <c r="AR202" s="5">
        <v>5.9664158917438127E-2</v>
      </c>
    </row>
    <row r="203" spans="1:54" x14ac:dyDescent="0.25">
      <c r="A203" s="6">
        <v>15020</v>
      </c>
      <c r="B203" s="5"/>
      <c r="C203" s="6">
        <v>0.19897003288891046</v>
      </c>
      <c r="D203" s="6">
        <v>-3.4666007339462235E-3</v>
      </c>
      <c r="E203" s="6">
        <v>-2.5910742974240841E-3</v>
      </c>
      <c r="F203" s="6">
        <v>-6.7054405289761494E-3</v>
      </c>
      <c r="G203" s="6">
        <v>-2.1587445058499229E-3</v>
      </c>
      <c r="H203" s="6">
        <v>-6.6727094898998045E-3</v>
      </c>
      <c r="I203" s="6">
        <v>-1.0024112145727843E-2</v>
      </c>
      <c r="J203" s="6">
        <v>-5.2478995481839517E-3</v>
      </c>
      <c r="K203" s="6">
        <v>-5.4229721850352795E-4</v>
      </c>
      <c r="L203" s="6">
        <v>-3.7490046555343098E-3</v>
      </c>
      <c r="M203" s="6">
        <v>-6.2764259847343656E-3</v>
      </c>
      <c r="N203" s="6">
        <v>-1.1697972768882086E-2</v>
      </c>
      <c r="O203" s="6">
        <v>-1.1108130142972814E-3</v>
      </c>
      <c r="P203" s="6">
        <v>-6.7272880537834756E-3</v>
      </c>
      <c r="Q203" s="6">
        <v>-3.6357512220066756E-3</v>
      </c>
      <c r="R203" s="6">
        <v>-4.9145701751227514E-3</v>
      </c>
      <c r="S203" s="6">
        <v>-2.6066267086120225E-4</v>
      </c>
      <c r="T203" s="6">
        <v>-3.3367737386670081E-3</v>
      </c>
      <c r="U203" s="6">
        <v>-6.4096230535043289E-4</v>
      </c>
      <c r="V203" s="6">
        <v>-3.8710854636042915E-3</v>
      </c>
      <c r="W203" s="6">
        <v>5.9778143204919981E-3</v>
      </c>
      <c r="X203" s="6">
        <v>-1.4016572310525676E-3</v>
      </c>
      <c r="Y203" s="6">
        <v>-1.2474445625923565E-2</v>
      </c>
      <c r="Z203" s="6">
        <v>-8.575165570458643E-3</v>
      </c>
      <c r="AA203" s="6">
        <v>2.0911125431934123E-2</v>
      </c>
      <c r="AB203" s="6">
        <v>8.3177380199769682E-2</v>
      </c>
      <c r="AC203" s="6">
        <v>8.0517000145987009E-3</v>
      </c>
      <c r="AD203" s="6">
        <v>3.0365809703353257E-4</v>
      </c>
      <c r="AE203" s="6">
        <v>3.3362163864461239E-2</v>
      </c>
      <c r="AF203" s="6">
        <v>8.8617132036654417E-2</v>
      </c>
      <c r="AG203" s="6">
        <v>1.5222225060893277E-2</v>
      </c>
      <c r="AH203" s="6">
        <v>8.182652335781972E-3</v>
      </c>
      <c r="AI203" s="6">
        <v>7.4881834275856611E-3</v>
      </c>
      <c r="AJ203" s="6">
        <v>3.1478042443811041E-2</v>
      </c>
      <c r="AK203" s="6">
        <v>1.0261679034623623E-2</v>
      </c>
      <c r="AL203" s="6">
        <v>6.2578323286603066E-2</v>
      </c>
      <c r="AM203" s="6">
        <v>1.9570691126674814E-2</v>
      </c>
      <c r="AN203" s="6">
        <v>8.2218188554112302E-3</v>
      </c>
      <c r="AO203" s="6">
        <v>1.9719088534466696E-2</v>
      </c>
      <c r="AP203" s="6">
        <v>1.9418680940861612E-2</v>
      </c>
      <c r="AQ203" s="5">
        <v>1.6569739786089291E-3</v>
      </c>
      <c r="AR203" s="5">
        <v>5.9822189736345378E-2</v>
      </c>
    </row>
    <row r="204" spans="1:54" x14ac:dyDescent="0.25">
      <c r="A204" s="6">
        <v>15010</v>
      </c>
      <c r="B204" s="5"/>
      <c r="C204" s="6">
        <v>0.19890895431457781</v>
      </c>
      <c r="D204" s="6">
        <v>-3.3884315089102853E-3</v>
      </c>
      <c r="E204" s="6">
        <v>-2.5341570739146691E-3</v>
      </c>
      <c r="F204" s="6">
        <v>-6.5620648845536892E-3</v>
      </c>
      <c r="G204" s="6">
        <v>-2.1138528941199472E-3</v>
      </c>
      <c r="H204" s="6">
        <v>-6.537878071928657E-3</v>
      </c>
      <c r="I204" s="6">
        <v>-9.8274847481249431E-3</v>
      </c>
      <c r="J204" s="6">
        <v>-5.1480720949302582E-3</v>
      </c>
      <c r="K204" s="6">
        <v>-5.3230422864517673E-4</v>
      </c>
      <c r="L204" s="6">
        <v>-3.68216074642441E-3</v>
      </c>
      <c r="M204" s="6">
        <v>-6.1682816782785673E-3</v>
      </c>
      <c r="N204" s="6">
        <v>-1.1503452827693514E-2</v>
      </c>
      <c r="O204" s="6">
        <v>-1.0930126786996082E-3</v>
      </c>
      <c r="P204" s="6">
        <v>-6.623563535836696E-3</v>
      </c>
      <c r="Q204" s="6">
        <v>-3.5819053046473766E-3</v>
      </c>
      <c r="R204" s="6">
        <v>-4.8447855991148678E-3</v>
      </c>
      <c r="S204" s="6">
        <v>-2.5712113105249125E-4</v>
      </c>
      <c r="T204" s="6">
        <v>-3.2934905877220664E-3</v>
      </c>
      <c r="U204" s="6">
        <v>-6.3304376142030302E-4</v>
      </c>
      <c r="V204" s="6">
        <v>-3.8256604480406279E-3</v>
      </c>
      <c r="W204" s="6">
        <v>5.9113863952881384E-3</v>
      </c>
      <c r="X204" s="6">
        <v>-1.3869565833768804E-3</v>
      </c>
      <c r="Y204" s="6">
        <v>-1.2351430944067392E-2</v>
      </c>
      <c r="Z204" s="6">
        <v>-8.4959974545216997E-3</v>
      </c>
      <c r="AA204" s="6">
        <v>2.0731273177541032E-2</v>
      </c>
      <c r="AB204" s="6">
        <v>8.2514711772101831E-2</v>
      </c>
      <c r="AC204" s="6">
        <v>7.9926757993647041E-3</v>
      </c>
      <c r="AD204" s="6">
        <v>3.0162603491657922E-4</v>
      </c>
      <c r="AE204" s="6">
        <v>3.3160296768286385E-2</v>
      </c>
      <c r="AF204" s="6">
        <v>8.813796589206585E-2</v>
      </c>
      <c r="AG204" s="6">
        <v>1.5149751500255521E-2</v>
      </c>
      <c r="AH204" s="6">
        <v>8.1490018406909365E-3</v>
      </c>
      <c r="AI204" s="6">
        <v>7.4622647158354618E-3</v>
      </c>
      <c r="AJ204" s="6">
        <v>3.1389664509876306E-2</v>
      </c>
      <c r="AK204" s="6">
        <v>1.0239602332529869E-2</v>
      </c>
      <c r="AL204" s="6">
        <v>6.2484921024222526E-2</v>
      </c>
      <c r="AM204" s="6">
        <v>1.9554424660319331E-2</v>
      </c>
      <c r="AN204" s="6">
        <v>8.2204445688841433E-3</v>
      </c>
      <c r="AO204" s="6">
        <v>1.97289380938712E-2</v>
      </c>
      <c r="AP204" s="6">
        <v>1.9441377280193139E-2</v>
      </c>
      <c r="AQ204" s="5">
        <v>1.6600240602010843E-3</v>
      </c>
      <c r="AR204" s="5">
        <v>5.9972666988735671E-2</v>
      </c>
    </row>
    <row r="205" spans="1:54" x14ac:dyDescent="0.25">
      <c r="A205" s="6">
        <v>15000</v>
      </c>
      <c r="B205" s="5"/>
      <c r="C205" s="6">
        <v>0.1988131544909133</v>
      </c>
      <c r="D205" s="6">
        <v>-3.3115279697417321E-3</v>
      </c>
      <c r="E205" s="6">
        <v>-2.4781192165169428E-3</v>
      </c>
      <c r="F205" s="6">
        <v>-6.4207964157115367E-3</v>
      </c>
      <c r="G205" s="6">
        <v>-2.0695866983090009E-3</v>
      </c>
      <c r="H205" s="6">
        <v>-6.4048201406838425E-3</v>
      </c>
      <c r="I205" s="6">
        <v>-9.6332878309409557E-3</v>
      </c>
      <c r="J205" s="6">
        <v>-5.0493979395364961E-3</v>
      </c>
      <c r="K205" s="6">
        <v>-5.2241844554733327E-4</v>
      </c>
      <c r="L205" s="6">
        <v>-3.6159775977468202E-3</v>
      </c>
      <c r="M205" s="6">
        <v>-6.0611130391200994E-3</v>
      </c>
      <c r="N205" s="6">
        <v>-1.1310515589344906E-2</v>
      </c>
      <c r="O205" s="6">
        <v>-1.0753409752996576E-3</v>
      </c>
      <c r="P205" s="6">
        <v>-6.5204913333251329E-3</v>
      </c>
      <c r="Q205" s="6">
        <v>-3.5283458896720591E-3</v>
      </c>
      <c r="R205" s="6">
        <v>-4.775302361334029E-3</v>
      </c>
      <c r="S205" s="6">
        <v>-2.535911946282701E-4</v>
      </c>
      <c r="T205" s="6">
        <v>-3.2503022289983919E-3</v>
      </c>
      <c r="U205" s="6">
        <v>-6.251335522379413E-4</v>
      </c>
      <c r="V205" s="6">
        <v>-3.7802288845389378E-3</v>
      </c>
      <c r="W205" s="6">
        <v>5.8448648072864321E-3</v>
      </c>
      <c r="X205" s="6">
        <v>-1.3722154013362273E-3</v>
      </c>
      <c r="Y205" s="6">
        <v>-1.2227899389681376E-2</v>
      </c>
      <c r="Z205" s="6">
        <v>-8.4163730821423619E-3</v>
      </c>
      <c r="AA205" s="6">
        <v>2.0550077867276761E-2</v>
      </c>
      <c r="AB205" s="6">
        <v>8.1845847782484757E-2</v>
      </c>
      <c r="AC205" s="6">
        <v>7.9329754372050604E-3</v>
      </c>
      <c r="AD205" s="6">
        <v>2.9956582781034307E-4</v>
      </c>
      <c r="AE205" s="6">
        <v>3.2955073127448171E-2</v>
      </c>
      <c r="AF205" s="6">
        <v>8.7649252576385311E-2</v>
      </c>
      <c r="AG205" s="6">
        <v>1.5075541780154984E-2</v>
      </c>
      <c r="AH205" s="6">
        <v>8.1143730488046992E-3</v>
      </c>
      <c r="AI205" s="6">
        <v>7.4354157101799729E-3</v>
      </c>
      <c r="AJ205" s="6">
        <v>3.129725496253697E-2</v>
      </c>
      <c r="AK205" s="6">
        <v>1.0216180593516522E-2</v>
      </c>
      <c r="AL205" s="6">
        <v>6.2383182379225945E-2</v>
      </c>
      <c r="AM205" s="6">
        <v>1.9535526110525284E-2</v>
      </c>
      <c r="AN205" s="6">
        <v>8.2179612315860275E-3</v>
      </c>
      <c r="AO205" s="6">
        <v>1.973613730916772E-2</v>
      </c>
      <c r="AP205" s="6">
        <v>1.946149050802732E-2</v>
      </c>
      <c r="AQ205" s="5">
        <v>1.6628575232764818E-3</v>
      </c>
      <c r="AR205" s="5">
        <v>6.0115515575321854E-2</v>
      </c>
    </row>
    <row r="206" spans="1:54" x14ac:dyDescent="0.25">
      <c r="AR206" s="5"/>
    </row>
  </sheetData>
  <pageMargins left="0.7" right="0.7" top="0.78740157499999996" bottom="0.78740157499999996"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7E6F-037B-46B2-8C4F-34EDD951406A}">
  <sheetPr codeName="Tabelle15"/>
  <dimension ref="A1:F9"/>
  <sheetViews>
    <sheetView workbookViewId="0">
      <selection sqref="A1:F9"/>
    </sheetView>
  </sheetViews>
  <sheetFormatPr baseColWidth="10" defaultRowHeight="15" x14ac:dyDescent="0.25"/>
  <cols>
    <col min="1" max="1" width="23.42578125" bestFit="1" customWidth="1"/>
    <col min="2" max="3" width="12.42578125" bestFit="1" customWidth="1"/>
    <col min="4" max="4" width="7.85546875" bestFit="1" customWidth="1"/>
    <col min="5" max="5" width="9.85546875" bestFit="1" customWidth="1"/>
    <col min="6" max="6" width="11.5703125" bestFit="1" customWidth="1"/>
  </cols>
  <sheetData>
    <row r="1" spans="1:6" x14ac:dyDescent="0.25">
      <c r="A1" t="s">
        <v>94</v>
      </c>
      <c r="B1" t="s">
        <v>95</v>
      </c>
      <c r="C1" t="s">
        <v>122</v>
      </c>
      <c r="D1" t="s">
        <v>97</v>
      </c>
      <c r="E1" t="s">
        <v>96</v>
      </c>
      <c r="F1" t="s">
        <v>73</v>
      </c>
    </row>
    <row r="2" spans="1:6" x14ac:dyDescent="0.25">
      <c r="A2" t="s">
        <v>98</v>
      </c>
      <c r="B2" t="s">
        <v>400</v>
      </c>
      <c r="C2" t="s">
        <v>401</v>
      </c>
      <c r="D2">
        <v>26</v>
      </c>
      <c r="E2">
        <v>4128</v>
      </c>
      <c r="F2" t="s">
        <v>402</v>
      </c>
    </row>
    <row r="3" spans="1:6" x14ac:dyDescent="0.25">
      <c r="A3" t="s">
        <v>70</v>
      </c>
      <c r="B3" t="s">
        <v>401</v>
      </c>
      <c r="C3" t="s">
        <v>397</v>
      </c>
      <c r="D3">
        <v>24</v>
      </c>
      <c r="E3">
        <v>3716</v>
      </c>
      <c r="F3" t="s">
        <v>399</v>
      </c>
    </row>
    <row r="4" spans="1:6" x14ac:dyDescent="0.25">
      <c r="A4" t="s">
        <v>395</v>
      </c>
      <c r="B4" t="s">
        <v>403</v>
      </c>
      <c r="C4" t="s">
        <v>404</v>
      </c>
      <c r="D4">
        <v>47</v>
      </c>
      <c r="E4">
        <v>7443</v>
      </c>
      <c r="F4" t="s">
        <v>405</v>
      </c>
    </row>
    <row r="5" spans="1:6" x14ac:dyDescent="0.25">
      <c r="A5" t="s">
        <v>139</v>
      </c>
      <c r="B5" t="s">
        <v>406</v>
      </c>
      <c r="C5" t="s">
        <v>407</v>
      </c>
      <c r="D5">
        <v>44</v>
      </c>
      <c r="E5">
        <v>6980</v>
      </c>
      <c r="F5" t="s">
        <v>408</v>
      </c>
    </row>
    <row r="6" spans="1:6" x14ac:dyDescent="0.25">
      <c r="A6" t="s">
        <v>99</v>
      </c>
      <c r="B6" t="s">
        <v>409</v>
      </c>
      <c r="C6" t="s">
        <v>410</v>
      </c>
      <c r="D6">
        <v>44</v>
      </c>
      <c r="E6">
        <v>6957</v>
      </c>
      <c r="F6" t="s">
        <v>408</v>
      </c>
    </row>
    <row r="7" spans="1:6" x14ac:dyDescent="0.25">
      <c r="A7" t="s">
        <v>372</v>
      </c>
      <c r="B7" t="s">
        <v>400</v>
      </c>
      <c r="C7" t="s">
        <v>411</v>
      </c>
      <c r="D7">
        <v>55</v>
      </c>
      <c r="E7">
        <v>8600</v>
      </c>
      <c r="F7" t="s">
        <v>402</v>
      </c>
    </row>
    <row r="8" spans="1:6" x14ac:dyDescent="0.25">
      <c r="A8" t="s">
        <v>389</v>
      </c>
      <c r="B8" t="s">
        <v>412</v>
      </c>
      <c r="C8" t="s">
        <v>398</v>
      </c>
      <c r="D8">
        <v>-21</v>
      </c>
      <c r="E8">
        <v>-3286</v>
      </c>
      <c r="F8" t="s">
        <v>399</v>
      </c>
    </row>
    <row r="9" spans="1:6" x14ac:dyDescent="0.25">
      <c r="A9" t="s">
        <v>202</v>
      </c>
      <c r="B9" t="s">
        <v>400</v>
      </c>
      <c r="C9" t="s">
        <v>411</v>
      </c>
      <c r="D9">
        <v>55</v>
      </c>
      <c r="E9">
        <v>8600</v>
      </c>
      <c r="F9" t="s">
        <v>402</v>
      </c>
    </row>
  </sheetData>
  <phoneticPr fontId="19"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B5B-A8C0-4A10-97DB-5C96A37EF324}">
  <sheetPr codeName="Tabelle9"/>
  <dimension ref="A1:E10"/>
  <sheetViews>
    <sheetView workbookViewId="0">
      <selection sqref="A1:E10"/>
    </sheetView>
  </sheetViews>
  <sheetFormatPr baseColWidth="10" defaultRowHeight="15" x14ac:dyDescent="0.25"/>
  <cols>
    <col min="1" max="1" width="14.140625" bestFit="1" customWidth="1"/>
    <col min="2" max="2" width="8.140625" bestFit="1" customWidth="1"/>
    <col min="3" max="4" width="10.7109375" bestFit="1" customWidth="1"/>
    <col min="5" max="5" width="9.140625" bestFit="1" customWidth="1"/>
  </cols>
  <sheetData>
    <row r="1" spans="1:5" x14ac:dyDescent="0.25">
      <c r="A1" t="s">
        <v>73</v>
      </c>
      <c r="B1" t="s">
        <v>150</v>
      </c>
      <c r="C1" t="s">
        <v>151</v>
      </c>
      <c r="D1" t="s">
        <v>152</v>
      </c>
      <c r="E1" t="s">
        <v>153</v>
      </c>
    </row>
    <row r="2" spans="1:5" x14ac:dyDescent="0.25">
      <c r="A2" t="s">
        <v>815</v>
      </c>
      <c r="B2" t="s">
        <v>144</v>
      </c>
      <c r="C2" t="s">
        <v>816</v>
      </c>
      <c r="D2" t="s">
        <v>816</v>
      </c>
      <c r="E2" t="s">
        <v>144</v>
      </c>
    </row>
    <row r="3" spans="1:5" x14ac:dyDescent="0.25">
      <c r="A3" t="s">
        <v>817</v>
      </c>
      <c r="B3" t="s">
        <v>144</v>
      </c>
      <c r="C3" t="s">
        <v>818</v>
      </c>
      <c r="D3" t="s">
        <v>818</v>
      </c>
      <c r="E3" t="s">
        <v>144</v>
      </c>
    </row>
    <row r="4" spans="1:5" x14ac:dyDescent="0.25">
      <c r="A4" t="s">
        <v>819</v>
      </c>
      <c r="B4" t="s">
        <v>144</v>
      </c>
      <c r="C4" t="s">
        <v>818</v>
      </c>
      <c r="D4" t="s">
        <v>818</v>
      </c>
      <c r="E4" t="s">
        <v>144</v>
      </c>
    </row>
    <row r="5" spans="1:5" x14ac:dyDescent="0.25">
      <c r="A5" t="s">
        <v>820</v>
      </c>
      <c r="B5" t="s">
        <v>144</v>
      </c>
      <c r="C5" t="s">
        <v>818</v>
      </c>
      <c r="D5" t="s">
        <v>818</v>
      </c>
      <c r="E5" t="s">
        <v>144</v>
      </c>
    </row>
    <row r="6" spans="1:5" x14ac:dyDescent="0.25">
      <c r="A6" t="s">
        <v>821</v>
      </c>
      <c r="B6" t="s">
        <v>144</v>
      </c>
      <c r="C6" t="s">
        <v>818</v>
      </c>
      <c r="D6" t="s">
        <v>818</v>
      </c>
      <c r="E6" t="s">
        <v>144</v>
      </c>
    </row>
    <row r="7" spans="1:5" x14ac:dyDescent="0.25">
      <c r="A7" t="s">
        <v>822</v>
      </c>
      <c r="B7" t="s">
        <v>144</v>
      </c>
      <c r="C7" t="s">
        <v>818</v>
      </c>
      <c r="D7" t="s">
        <v>818</v>
      </c>
      <c r="E7" t="s">
        <v>144</v>
      </c>
    </row>
    <row r="8" spans="1:5" x14ac:dyDescent="0.25">
      <c r="A8" t="s">
        <v>823</v>
      </c>
      <c r="B8" t="s">
        <v>144</v>
      </c>
      <c r="C8" t="s">
        <v>818</v>
      </c>
      <c r="D8" t="s">
        <v>818</v>
      </c>
      <c r="E8" t="s">
        <v>144</v>
      </c>
    </row>
    <row r="9" spans="1:5" x14ac:dyDescent="0.25">
      <c r="A9" t="s">
        <v>824</v>
      </c>
      <c r="B9" t="s">
        <v>144</v>
      </c>
      <c r="C9" t="s">
        <v>818</v>
      </c>
      <c r="D9" t="s">
        <v>818</v>
      </c>
      <c r="E9" t="s">
        <v>144</v>
      </c>
    </row>
    <row r="10" spans="1:5" x14ac:dyDescent="0.25">
      <c r="A10" t="s">
        <v>825</v>
      </c>
      <c r="B10" t="s">
        <v>144</v>
      </c>
      <c r="C10" t="s">
        <v>818</v>
      </c>
      <c r="D10" t="s">
        <v>818</v>
      </c>
      <c r="E10" t="s">
        <v>144</v>
      </c>
    </row>
  </sheetData>
  <phoneticPr fontId="19"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7AC5-D81E-4589-A037-7A28F248BCB8}">
  <sheetPr codeName="Tabelle10"/>
  <dimension ref="A1:D8"/>
  <sheetViews>
    <sheetView workbookViewId="0">
      <selection sqref="A1:D8"/>
    </sheetView>
  </sheetViews>
  <sheetFormatPr baseColWidth="10" defaultRowHeight="15" x14ac:dyDescent="0.25"/>
  <cols>
    <col min="1" max="1" width="17.42578125" bestFit="1" customWidth="1"/>
    <col min="2" max="2" width="9.28515625" bestFit="1" customWidth="1"/>
    <col min="3" max="3" width="5.85546875" bestFit="1" customWidth="1"/>
    <col min="4" max="4" width="8.42578125" bestFit="1" customWidth="1"/>
  </cols>
  <sheetData>
    <row r="1" spans="1:4" x14ac:dyDescent="0.25">
      <c r="A1" t="s">
        <v>154</v>
      </c>
      <c r="B1" t="s">
        <v>95</v>
      </c>
      <c r="C1" t="s">
        <v>155</v>
      </c>
      <c r="D1" t="s">
        <v>73</v>
      </c>
    </row>
    <row r="2" spans="1:4" x14ac:dyDescent="0.25">
      <c r="A2" t="s">
        <v>156</v>
      </c>
      <c r="B2">
        <v>15873.62</v>
      </c>
      <c r="C2">
        <v>0.11</v>
      </c>
      <c r="D2" s="74">
        <v>0.91666666666666663</v>
      </c>
    </row>
    <row r="3" spans="1:4" x14ac:dyDescent="0.25">
      <c r="A3" t="s">
        <v>157</v>
      </c>
      <c r="B3">
        <v>15864</v>
      </c>
      <c r="C3">
        <v>-0.06</v>
      </c>
      <c r="D3" s="74">
        <v>0.7895833333333333</v>
      </c>
    </row>
    <row r="4" spans="1:4" x14ac:dyDescent="0.25">
      <c r="A4" t="s">
        <v>158</v>
      </c>
      <c r="B4">
        <v>15893.53</v>
      </c>
      <c r="C4">
        <v>0.56000000000000005</v>
      </c>
      <c r="D4" s="74">
        <v>0.74652777777777779</v>
      </c>
    </row>
    <row r="5" spans="1:4" x14ac:dyDescent="0.25">
      <c r="A5" t="s">
        <v>159</v>
      </c>
      <c r="B5">
        <v>27316.05</v>
      </c>
      <c r="C5">
        <v>-0.04</v>
      </c>
      <c r="D5" s="74">
        <v>0.74652777777777779</v>
      </c>
    </row>
    <row r="6" spans="1:4" x14ac:dyDescent="0.25">
      <c r="A6" t="s">
        <v>327</v>
      </c>
      <c r="B6">
        <v>3111.68</v>
      </c>
      <c r="C6">
        <v>-0.09</v>
      </c>
      <c r="D6" s="74">
        <v>0.74652777777777779</v>
      </c>
    </row>
    <row r="7" spans="1:4" x14ac:dyDescent="0.25">
      <c r="A7" t="s">
        <v>160</v>
      </c>
      <c r="B7">
        <v>13106.79</v>
      </c>
      <c r="C7">
        <v>-0.78</v>
      </c>
      <c r="D7" s="74">
        <v>0.74652777777777779</v>
      </c>
    </row>
    <row r="8" spans="1:4" x14ac:dyDescent="0.25">
      <c r="A8" t="s">
        <v>161</v>
      </c>
      <c r="B8">
        <v>-4.87</v>
      </c>
      <c r="D8" s="74">
        <v>0.83333333333333337</v>
      </c>
    </row>
  </sheetData>
  <phoneticPr fontId="19" type="noConversion"/>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8D7F-A99E-4F43-AECB-C764C95B9FE4}">
  <sheetPr codeName="Tabelle11"/>
  <dimension ref="A1:E21"/>
  <sheetViews>
    <sheetView workbookViewId="0">
      <selection sqref="A1:E21"/>
    </sheetView>
  </sheetViews>
  <sheetFormatPr baseColWidth="10" defaultRowHeight="15" x14ac:dyDescent="0.25"/>
  <cols>
    <col min="1" max="1" width="9.140625" bestFit="1" customWidth="1"/>
    <col min="2" max="2" width="9.7109375" bestFit="1" customWidth="1"/>
    <col min="3" max="3" width="12" bestFit="1" customWidth="1"/>
    <col min="4" max="4" width="12.5703125" bestFit="1" customWidth="1"/>
  </cols>
  <sheetData>
    <row r="1" spans="1:5" x14ac:dyDescent="0.25">
      <c r="A1" t="s">
        <v>72</v>
      </c>
      <c r="B1" t="s">
        <v>100</v>
      </c>
      <c r="C1" t="s">
        <v>0</v>
      </c>
      <c r="D1" t="s">
        <v>1</v>
      </c>
      <c r="E1" t="s">
        <v>2</v>
      </c>
    </row>
    <row r="2" spans="1:5" x14ac:dyDescent="0.25">
      <c r="A2">
        <v>27122021</v>
      </c>
      <c r="B2">
        <v>15890</v>
      </c>
      <c r="D2">
        <v>15900</v>
      </c>
      <c r="E2">
        <v>15666</v>
      </c>
    </row>
    <row r="3" spans="1:5" x14ac:dyDescent="0.25">
      <c r="A3">
        <v>28122021</v>
      </c>
      <c r="B3">
        <v>15938</v>
      </c>
      <c r="D3">
        <v>15978.5</v>
      </c>
      <c r="E3">
        <v>15831</v>
      </c>
    </row>
    <row r="4" spans="1:5" x14ac:dyDescent="0.25">
      <c r="A4">
        <v>29122021</v>
      </c>
      <c r="B4">
        <v>15860</v>
      </c>
      <c r="D4">
        <v>15967</v>
      </c>
      <c r="E4">
        <v>15801</v>
      </c>
    </row>
    <row r="5" spans="1:5" x14ac:dyDescent="0.25">
      <c r="A5">
        <v>30122021</v>
      </c>
      <c r="B5">
        <v>15894.5</v>
      </c>
      <c r="D5">
        <v>15895</v>
      </c>
      <c r="E5">
        <v>15831.5</v>
      </c>
    </row>
    <row r="6" spans="1:5" x14ac:dyDescent="0.25">
      <c r="A6">
        <v>3012022</v>
      </c>
      <c r="B6">
        <v>16059</v>
      </c>
      <c r="D6">
        <v>16067</v>
      </c>
      <c r="E6">
        <v>15868</v>
      </c>
    </row>
    <row r="7" spans="1:5" x14ac:dyDescent="0.25">
      <c r="A7">
        <v>4012022</v>
      </c>
      <c r="B7">
        <v>16147</v>
      </c>
      <c r="D7">
        <v>16200</v>
      </c>
      <c r="E7">
        <v>16032.5</v>
      </c>
    </row>
    <row r="8" spans="1:5" x14ac:dyDescent="0.25">
      <c r="A8">
        <v>5012022</v>
      </c>
      <c r="B8">
        <v>16086</v>
      </c>
      <c r="D8">
        <v>16284</v>
      </c>
      <c r="E8">
        <v>16077</v>
      </c>
    </row>
    <row r="9" spans="1:5" x14ac:dyDescent="0.25">
      <c r="A9">
        <v>6012022</v>
      </c>
      <c r="B9">
        <v>16032</v>
      </c>
      <c r="D9">
        <v>16153.5</v>
      </c>
      <c r="E9">
        <v>15969</v>
      </c>
    </row>
    <row r="10" spans="1:5" x14ac:dyDescent="0.25">
      <c r="A10">
        <v>7012022</v>
      </c>
      <c r="B10">
        <v>15959</v>
      </c>
      <c r="D10">
        <v>16071</v>
      </c>
      <c r="E10">
        <v>15860.5</v>
      </c>
    </row>
    <row r="11" spans="1:5" x14ac:dyDescent="0.25">
      <c r="A11">
        <v>10012022</v>
      </c>
      <c r="B11">
        <v>15859</v>
      </c>
      <c r="D11">
        <v>16012.5</v>
      </c>
      <c r="E11">
        <v>15724</v>
      </c>
    </row>
    <row r="12" spans="1:5" x14ac:dyDescent="0.25">
      <c r="A12">
        <v>11012022</v>
      </c>
      <c r="B12">
        <v>15984</v>
      </c>
      <c r="D12">
        <v>16004</v>
      </c>
      <c r="E12">
        <v>15855</v>
      </c>
    </row>
    <row r="13" spans="1:5" x14ac:dyDescent="0.25">
      <c r="A13">
        <v>12012022</v>
      </c>
      <c r="B13">
        <v>16011</v>
      </c>
      <c r="D13">
        <v>16080.5</v>
      </c>
      <c r="E13">
        <v>15953.5</v>
      </c>
    </row>
    <row r="14" spans="1:5" x14ac:dyDescent="0.25">
      <c r="A14">
        <v>13012022</v>
      </c>
      <c r="B14">
        <v>15920</v>
      </c>
      <c r="D14">
        <v>16091.5</v>
      </c>
      <c r="E14">
        <v>15893</v>
      </c>
    </row>
    <row r="15" spans="1:5" x14ac:dyDescent="0.25">
      <c r="A15">
        <v>14012022</v>
      </c>
      <c r="B15">
        <v>15963</v>
      </c>
      <c r="D15">
        <v>15974</v>
      </c>
      <c r="E15">
        <v>15835.5</v>
      </c>
    </row>
    <row r="16" spans="1:5" x14ac:dyDescent="0.25">
      <c r="A16">
        <v>17012022</v>
      </c>
      <c r="B16">
        <v>15938</v>
      </c>
      <c r="D16">
        <v>15975</v>
      </c>
      <c r="E16">
        <v>15896</v>
      </c>
    </row>
    <row r="17" spans="1:5" x14ac:dyDescent="0.25">
      <c r="A17">
        <v>18012022</v>
      </c>
      <c r="B17">
        <v>15791</v>
      </c>
      <c r="D17">
        <v>15938</v>
      </c>
      <c r="E17">
        <v>15674</v>
      </c>
    </row>
    <row r="18" spans="1:5" x14ac:dyDescent="0.25">
      <c r="A18">
        <v>19012022</v>
      </c>
      <c r="B18">
        <v>15765</v>
      </c>
      <c r="D18">
        <v>15902.5</v>
      </c>
      <c r="E18">
        <v>15629.5</v>
      </c>
    </row>
    <row r="19" spans="1:5" x14ac:dyDescent="0.25">
      <c r="A19">
        <v>20012022</v>
      </c>
      <c r="B19">
        <v>15733</v>
      </c>
      <c r="D19">
        <v>15923</v>
      </c>
      <c r="E19">
        <v>15673</v>
      </c>
    </row>
    <row r="20" spans="1:5" x14ac:dyDescent="0.25">
      <c r="A20">
        <v>21012022</v>
      </c>
      <c r="B20">
        <v>15441</v>
      </c>
      <c r="D20">
        <v>15745.5</v>
      </c>
      <c r="E20">
        <v>15441</v>
      </c>
    </row>
    <row r="21" spans="1:5" x14ac:dyDescent="0.25">
      <c r="A21">
        <v>24012022</v>
      </c>
      <c r="B21">
        <v>15273</v>
      </c>
      <c r="D21">
        <v>15588.5</v>
      </c>
      <c r="E21">
        <v>14839</v>
      </c>
    </row>
  </sheetData>
  <phoneticPr fontId="19" type="noConversion"/>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FFCEF-7D25-4437-A10E-70140917E08D}">
  <sheetPr codeName="Tabelle12"/>
  <dimension ref="A1:K3"/>
  <sheetViews>
    <sheetView workbookViewId="0">
      <selection sqref="A1:K3"/>
    </sheetView>
  </sheetViews>
  <sheetFormatPr baseColWidth="10" defaultRowHeight="15" x14ac:dyDescent="0.25"/>
  <cols>
    <col min="1" max="2" width="11.140625" bestFit="1" customWidth="1"/>
    <col min="3" max="3" width="19.28515625" bestFit="1" customWidth="1"/>
    <col min="4" max="4" width="19.140625" bestFit="1" customWidth="1"/>
    <col min="5" max="5" width="20.140625" bestFit="1" customWidth="1"/>
    <col min="6" max="6" width="11.140625" bestFit="1" customWidth="1"/>
    <col min="7" max="7" width="17.5703125" bestFit="1" customWidth="1"/>
    <col min="8" max="8" width="11.140625" bestFit="1" customWidth="1"/>
    <col min="10" max="11" width="12.140625" bestFit="1" customWidth="1"/>
  </cols>
  <sheetData>
    <row r="1" spans="1:11" x14ac:dyDescent="0.25">
      <c r="A1" t="s">
        <v>14</v>
      </c>
      <c r="B1" t="s">
        <v>15</v>
      </c>
      <c r="C1" t="s">
        <v>16</v>
      </c>
      <c r="D1" t="s">
        <v>17</v>
      </c>
      <c r="E1" t="s">
        <v>18</v>
      </c>
      <c r="F1" t="s">
        <v>19</v>
      </c>
      <c r="G1" t="s">
        <v>162</v>
      </c>
      <c r="H1" t="s">
        <v>163</v>
      </c>
      <c r="I1" t="s">
        <v>164</v>
      </c>
      <c r="J1" t="s">
        <v>165</v>
      </c>
      <c r="K1" t="s">
        <v>166</v>
      </c>
    </row>
    <row r="2" spans="1:11" x14ac:dyDescent="0.25">
      <c r="A2" t="s">
        <v>0</v>
      </c>
      <c r="B2">
        <v>14520</v>
      </c>
      <c r="C2" t="s">
        <v>438</v>
      </c>
      <c r="D2" t="s">
        <v>443</v>
      </c>
      <c r="E2" t="s">
        <v>167</v>
      </c>
      <c r="F2">
        <v>6.7599999999999993E-2</v>
      </c>
      <c r="G2" t="s">
        <v>168</v>
      </c>
      <c r="H2">
        <v>0.18809999999999999</v>
      </c>
      <c r="I2" t="s">
        <v>169</v>
      </c>
      <c r="J2">
        <v>0</v>
      </c>
      <c r="K2" t="s">
        <v>20</v>
      </c>
    </row>
    <row r="3" spans="1:11" x14ac:dyDescent="0.25">
      <c r="A3" t="s">
        <v>122</v>
      </c>
      <c r="B3">
        <v>14627</v>
      </c>
      <c r="C3" t="s">
        <v>170</v>
      </c>
      <c r="D3" t="s">
        <v>431</v>
      </c>
      <c r="E3" t="s">
        <v>171</v>
      </c>
      <c r="F3">
        <v>-7.0599999999999996E-2</v>
      </c>
      <c r="G3" t="s">
        <v>172</v>
      </c>
      <c r="H3">
        <v>0.20449999999999999</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F2C11-46D7-457F-82A0-EC40A6521414}">
  <sheetPr codeName="Tabelle13"/>
  <dimension ref="A1:H24"/>
  <sheetViews>
    <sheetView workbookViewId="0">
      <selection sqref="A1:H24"/>
    </sheetView>
  </sheetViews>
  <sheetFormatPr baseColWidth="10" defaultRowHeight="15" x14ac:dyDescent="0.25"/>
  <cols>
    <col min="1" max="1" width="9.140625" bestFit="1" customWidth="1"/>
    <col min="2" max="2" width="8.42578125" bestFit="1" customWidth="1"/>
    <col min="3" max="4" width="8" bestFit="1" customWidth="1"/>
    <col min="5" max="5" width="9.7109375" bestFit="1" customWidth="1"/>
    <col min="6" max="6" width="11.140625" bestFit="1" customWidth="1"/>
    <col min="7" max="7" width="9.140625" bestFit="1" customWidth="1"/>
  </cols>
  <sheetData>
    <row r="1" spans="1:8" x14ac:dyDescent="0.25">
      <c r="A1" t="s">
        <v>72</v>
      </c>
      <c r="B1" t="s">
        <v>174</v>
      </c>
      <c r="C1" t="s">
        <v>175</v>
      </c>
      <c r="D1" t="s">
        <v>176</v>
      </c>
      <c r="E1" t="s">
        <v>100</v>
      </c>
      <c r="F1" t="s">
        <v>19</v>
      </c>
      <c r="G1" t="s">
        <v>177</v>
      </c>
      <c r="H1" t="s">
        <v>178</v>
      </c>
    </row>
    <row r="2" spans="1:8" x14ac:dyDescent="0.25">
      <c r="A2">
        <v>201022</v>
      </c>
      <c r="B2">
        <v>12745</v>
      </c>
      <c r="C2">
        <v>12766</v>
      </c>
      <c r="D2">
        <v>12700</v>
      </c>
      <c r="E2">
        <v>12701</v>
      </c>
      <c r="F2" t="s">
        <v>449</v>
      </c>
      <c r="G2" t="s">
        <v>144</v>
      </c>
      <c r="H2" t="s">
        <v>144</v>
      </c>
    </row>
    <row r="3" spans="1:8" x14ac:dyDescent="0.25">
      <c r="A3">
        <v>191022</v>
      </c>
      <c r="B3">
        <v>12907</v>
      </c>
      <c r="C3">
        <v>12974</v>
      </c>
      <c r="D3">
        <v>12671</v>
      </c>
      <c r="E3">
        <v>12748</v>
      </c>
      <c r="F3" t="s">
        <v>179</v>
      </c>
      <c r="G3" t="s">
        <v>144</v>
      </c>
      <c r="H3" t="s">
        <v>144</v>
      </c>
    </row>
    <row r="4" spans="1:8" x14ac:dyDescent="0.25">
      <c r="A4">
        <v>181022</v>
      </c>
      <c r="B4">
        <v>12815</v>
      </c>
      <c r="C4">
        <v>12934</v>
      </c>
      <c r="D4">
        <v>12743.5</v>
      </c>
      <c r="E4">
        <v>12902</v>
      </c>
      <c r="F4" t="s">
        <v>179</v>
      </c>
      <c r="G4" t="s">
        <v>144</v>
      </c>
      <c r="H4" t="s">
        <v>144</v>
      </c>
    </row>
    <row r="5" spans="1:8" x14ac:dyDescent="0.25">
      <c r="A5">
        <v>171022</v>
      </c>
      <c r="B5">
        <v>12421</v>
      </c>
      <c r="C5">
        <v>12719.5</v>
      </c>
      <c r="D5">
        <v>12395</v>
      </c>
      <c r="E5">
        <v>12676</v>
      </c>
      <c r="F5" t="s">
        <v>179</v>
      </c>
      <c r="G5" t="s">
        <v>144</v>
      </c>
      <c r="H5" t="s">
        <v>144</v>
      </c>
    </row>
    <row r="6" spans="1:8" x14ac:dyDescent="0.25">
      <c r="A6">
        <v>161022</v>
      </c>
      <c r="B6">
        <v>12346</v>
      </c>
      <c r="C6">
        <v>12373</v>
      </c>
      <c r="D6">
        <v>12341</v>
      </c>
      <c r="E6">
        <v>12373</v>
      </c>
      <c r="F6" t="s">
        <v>179</v>
      </c>
      <c r="G6" t="s">
        <v>144</v>
      </c>
      <c r="H6" t="s">
        <v>144</v>
      </c>
    </row>
    <row r="7" spans="1:8" x14ac:dyDescent="0.25">
      <c r="A7">
        <v>151022</v>
      </c>
      <c r="B7">
        <v>12353</v>
      </c>
      <c r="C7">
        <v>12353</v>
      </c>
      <c r="D7">
        <v>12318</v>
      </c>
      <c r="E7">
        <v>12338</v>
      </c>
      <c r="F7" t="s">
        <v>179</v>
      </c>
      <c r="G7" t="s">
        <v>144</v>
      </c>
      <c r="H7" t="s">
        <v>144</v>
      </c>
    </row>
    <row r="8" spans="1:8" x14ac:dyDescent="0.25">
      <c r="A8">
        <v>141022</v>
      </c>
      <c r="B8">
        <v>12465</v>
      </c>
      <c r="C8">
        <v>12680</v>
      </c>
      <c r="D8">
        <v>12343</v>
      </c>
      <c r="E8">
        <v>12348</v>
      </c>
      <c r="F8" t="s">
        <v>179</v>
      </c>
      <c r="G8" t="s">
        <v>144</v>
      </c>
      <c r="H8" t="s">
        <v>144</v>
      </c>
    </row>
    <row r="9" spans="1:8" x14ac:dyDescent="0.25">
      <c r="A9">
        <v>131022</v>
      </c>
      <c r="B9">
        <v>12151.5</v>
      </c>
      <c r="C9">
        <v>12496.5</v>
      </c>
      <c r="D9">
        <v>11997.5</v>
      </c>
      <c r="E9">
        <v>12465</v>
      </c>
      <c r="F9" t="s">
        <v>179</v>
      </c>
      <c r="G9" t="s">
        <v>144</v>
      </c>
      <c r="H9" t="s">
        <v>144</v>
      </c>
    </row>
    <row r="10" spans="1:8" x14ac:dyDescent="0.25">
      <c r="A10">
        <v>121022</v>
      </c>
      <c r="B10">
        <v>12192.5</v>
      </c>
      <c r="C10">
        <v>12301.5</v>
      </c>
      <c r="D10">
        <v>12102</v>
      </c>
      <c r="E10">
        <v>12182.5</v>
      </c>
      <c r="F10" t="s">
        <v>179</v>
      </c>
      <c r="G10" t="s">
        <v>144</v>
      </c>
      <c r="H10" t="s">
        <v>144</v>
      </c>
    </row>
    <row r="11" spans="1:8" x14ac:dyDescent="0.25">
      <c r="A11">
        <v>111022</v>
      </c>
      <c r="B11">
        <v>12211</v>
      </c>
      <c r="C11">
        <v>12281</v>
      </c>
      <c r="D11">
        <v>12096.5</v>
      </c>
      <c r="E11">
        <v>12161.5</v>
      </c>
      <c r="F11" t="s">
        <v>179</v>
      </c>
      <c r="G11" t="s">
        <v>144</v>
      </c>
      <c r="H11" t="s">
        <v>144</v>
      </c>
    </row>
    <row r="12" spans="1:8" x14ac:dyDescent="0.25">
      <c r="A12">
        <v>101022</v>
      </c>
      <c r="B12">
        <v>12158</v>
      </c>
      <c r="C12">
        <v>12412</v>
      </c>
      <c r="D12">
        <v>12120.5</v>
      </c>
      <c r="E12">
        <v>12323</v>
      </c>
      <c r="F12" t="s">
        <v>179</v>
      </c>
      <c r="G12" t="s">
        <v>144</v>
      </c>
      <c r="H12" t="s">
        <v>144</v>
      </c>
    </row>
    <row r="13" spans="1:8" x14ac:dyDescent="0.25">
      <c r="A13">
        <v>91022</v>
      </c>
      <c r="B13">
        <v>12228</v>
      </c>
      <c r="C13">
        <v>12228</v>
      </c>
      <c r="D13">
        <v>12146</v>
      </c>
      <c r="E13">
        <v>12158</v>
      </c>
      <c r="F13" t="s">
        <v>179</v>
      </c>
      <c r="G13" t="s">
        <v>144</v>
      </c>
      <c r="H13" t="s">
        <v>144</v>
      </c>
    </row>
    <row r="14" spans="1:8" x14ac:dyDescent="0.25">
      <c r="A14">
        <v>81022</v>
      </c>
      <c r="B14">
        <v>12228</v>
      </c>
      <c r="C14">
        <v>12228</v>
      </c>
      <c r="D14">
        <v>12228</v>
      </c>
      <c r="E14">
        <v>12228</v>
      </c>
      <c r="F14" t="s">
        <v>179</v>
      </c>
      <c r="G14" t="s">
        <v>144</v>
      </c>
      <c r="H14" t="s">
        <v>144</v>
      </c>
    </row>
    <row r="15" spans="1:8" x14ac:dyDescent="0.25">
      <c r="A15">
        <v>71022</v>
      </c>
      <c r="B15">
        <v>12433</v>
      </c>
      <c r="C15">
        <v>12498</v>
      </c>
      <c r="D15">
        <v>12195.5</v>
      </c>
      <c r="E15">
        <v>12228</v>
      </c>
      <c r="F15" t="s">
        <v>179</v>
      </c>
      <c r="G15" t="s">
        <v>144</v>
      </c>
      <c r="H15" t="s">
        <v>144</v>
      </c>
    </row>
    <row r="16" spans="1:8" x14ac:dyDescent="0.25">
      <c r="A16">
        <v>61022</v>
      </c>
      <c r="B16">
        <v>12670</v>
      </c>
      <c r="C16">
        <v>12703</v>
      </c>
      <c r="D16">
        <v>12418</v>
      </c>
      <c r="E16">
        <v>12438</v>
      </c>
      <c r="F16" t="s">
        <v>179</v>
      </c>
      <c r="G16" t="s">
        <v>144</v>
      </c>
      <c r="H16" t="s">
        <v>144</v>
      </c>
    </row>
    <row r="17" spans="1:8" x14ac:dyDescent="0.25">
      <c r="A17">
        <v>51022</v>
      </c>
      <c r="B17">
        <v>12649</v>
      </c>
      <c r="C17">
        <v>12665</v>
      </c>
      <c r="D17">
        <v>12455.5</v>
      </c>
      <c r="E17">
        <v>12590</v>
      </c>
      <c r="F17" t="s">
        <v>179</v>
      </c>
      <c r="G17" t="s">
        <v>144</v>
      </c>
      <c r="H17" t="s">
        <v>144</v>
      </c>
    </row>
    <row r="18" spans="1:8" x14ac:dyDescent="0.25">
      <c r="A18">
        <v>41022</v>
      </c>
      <c r="B18">
        <v>12399</v>
      </c>
      <c r="C18">
        <v>12675</v>
      </c>
      <c r="D18">
        <v>12348</v>
      </c>
      <c r="E18">
        <v>12649</v>
      </c>
      <c r="F18" t="s">
        <v>179</v>
      </c>
      <c r="G18" t="s">
        <v>144</v>
      </c>
      <c r="H18" t="s">
        <v>144</v>
      </c>
    </row>
    <row r="19" spans="1:8" x14ac:dyDescent="0.25">
      <c r="A19">
        <v>31022</v>
      </c>
      <c r="B19">
        <v>11909</v>
      </c>
      <c r="C19">
        <v>12274</v>
      </c>
      <c r="D19">
        <v>11850</v>
      </c>
      <c r="E19">
        <v>12243</v>
      </c>
      <c r="F19" t="s">
        <v>179</v>
      </c>
      <c r="G19" t="s">
        <v>144</v>
      </c>
      <c r="H19" t="s">
        <v>144</v>
      </c>
    </row>
    <row r="20" spans="1:8" x14ac:dyDescent="0.25">
      <c r="A20">
        <v>21022</v>
      </c>
      <c r="B20">
        <v>11968</v>
      </c>
      <c r="C20">
        <v>11968</v>
      </c>
      <c r="D20">
        <v>11880</v>
      </c>
      <c r="E20">
        <v>11909</v>
      </c>
      <c r="F20" t="s">
        <v>179</v>
      </c>
      <c r="G20" t="s">
        <v>144</v>
      </c>
      <c r="H20" t="s">
        <v>144</v>
      </c>
    </row>
    <row r="21" spans="1:8" x14ac:dyDescent="0.25">
      <c r="A21">
        <v>11022</v>
      </c>
      <c r="B21">
        <v>11968</v>
      </c>
      <c r="C21">
        <v>11968</v>
      </c>
      <c r="D21">
        <v>11968</v>
      </c>
      <c r="E21">
        <v>11968</v>
      </c>
      <c r="F21" t="s">
        <v>179</v>
      </c>
      <c r="G21" t="s">
        <v>144</v>
      </c>
      <c r="H21" t="s">
        <v>144</v>
      </c>
    </row>
    <row r="22" spans="1:8" x14ac:dyDescent="0.25">
      <c r="A22">
        <v>300922</v>
      </c>
      <c r="B22">
        <v>12004</v>
      </c>
      <c r="C22">
        <v>12138.5</v>
      </c>
      <c r="D22">
        <v>11931</v>
      </c>
      <c r="E22">
        <v>11968</v>
      </c>
      <c r="F22" t="s">
        <v>179</v>
      </c>
      <c r="G22" t="s">
        <v>144</v>
      </c>
      <c r="H22" t="s">
        <v>144</v>
      </c>
    </row>
    <row r="23" spans="1:8" x14ac:dyDescent="0.25">
      <c r="A23">
        <v>290922</v>
      </c>
      <c r="B23">
        <v>12289</v>
      </c>
      <c r="C23">
        <v>12289</v>
      </c>
      <c r="D23">
        <v>11867.5</v>
      </c>
      <c r="E23">
        <v>12004</v>
      </c>
      <c r="F23" t="s">
        <v>179</v>
      </c>
      <c r="G23" t="s">
        <v>144</v>
      </c>
      <c r="H23" t="s">
        <v>144</v>
      </c>
    </row>
    <row r="24" spans="1:8" x14ac:dyDescent="0.25">
      <c r="A24">
        <v>280922</v>
      </c>
      <c r="B24">
        <v>11963</v>
      </c>
      <c r="C24">
        <v>12321.5</v>
      </c>
      <c r="D24">
        <v>11862</v>
      </c>
      <c r="E24">
        <v>12289</v>
      </c>
      <c r="F24" t="s">
        <v>179</v>
      </c>
      <c r="G24" t="s">
        <v>144</v>
      </c>
      <c r="H24" t="s">
        <v>144</v>
      </c>
    </row>
  </sheetData>
  <phoneticPr fontId="19" type="noConversion"/>
  <pageMargins left="0.7" right="0.7" top="0.78740157499999996" bottom="0.78740157499999996"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25F-E4B6-4E09-B0E1-25D090064019}">
  <sheetPr codeName="Tabelle14"/>
  <dimension ref="A1:F38"/>
  <sheetViews>
    <sheetView workbookViewId="0">
      <selection sqref="A1:F2"/>
    </sheetView>
  </sheetViews>
  <sheetFormatPr baseColWidth="10" defaultRowHeight="15" x14ac:dyDescent="0.25"/>
  <cols>
    <col min="1" max="1" width="11.140625" bestFit="1" customWidth="1"/>
    <col min="2" max="2" width="11.85546875" bestFit="1" customWidth="1"/>
    <col min="3" max="3" width="8.28515625" bestFit="1" customWidth="1"/>
    <col min="4" max="4" width="5.85546875" bestFit="1" customWidth="1"/>
    <col min="5" max="5" width="7.85546875" bestFit="1" customWidth="1"/>
    <col min="6" max="7" width="4.28515625" bestFit="1" customWidth="1"/>
  </cols>
  <sheetData>
    <row r="1" spans="1:6" x14ac:dyDescent="0.25">
      <c r="A1" t="s">
        <v>14</v>
      </c>
      <c r="B1" t="s">
        <v>94</v>
      </c>
      <c r="C1" t="s">
        <v>180</v>
      </c>
      <c r="D1" t="s">
        <v>181</v>
      </c>
      <c r="E1" t="s">
        <v>97</v>
      </c>
      <c r="F1" t="s">
        <v>140</v>
      </c>
    </row>
    <row r="2" spans="1:6" x14ac:dyDescent="0.25">
      <c r="A2" t="s">
        <v>20</v>
      </c>
      <c r="B2" t="s">
        <v>182</v>
      </c>
      <c r="C2">
        <v>15948.8</v>
      </c>
      <c r="D2">
        <v>-51.2</v>
      </c>
      <c r="E2">
        <v>-3.2000000000000002E-3</v>
      </c>
      <c r="F2" t="s">
        <v>20</v>
      </c>
    </row>
    <row r="38" ht="17.25" customHeight="1" x14ac:dyDescent="0.25"/>
  </sheetData>
  <phoneticPr fontId="19" type="noConversion"/>
  <pageMargins left="0.7" right="0.7" top="0.78740157499999996" bottom="0.78740157499999996"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581C-46EB-4A6A-BCA1-5454AC8DB839}">
  <sheetPr codeName="Tabelle38"/>
  <dimension ref="A1:B11"/>
  <sheetViews>
    <sheetView workbookViewId="0">
      <selection sqref="A1:B11"/>
    </sheetView>
  </sheetViews>
  <sheetFormatPr baseColWidth="10" defaultRowHeight="15" x14ac:dyDescent="0.25"/>
  <cols>
    <col min="1" max="2" width="11.140625" bestFit="1" customWidth="1"/>
  </cols>
  <sheetData>
    <row r="1" spans="1:2" x14ac:dyDescent="0.25">
      <c r="A1" t="s">
        <v>14</v>
      </c>
      <c r="B1" t="s">
        <v>15</v>
      </c>
    </row>
    <row r="2" spans="1:2" x14ac:dyDescent="0.25">
      <c r="A2">
        <v>15092023</v>
      </c>
      <c r="B2">
        <v>3.8780000000000002E-2</v>
      </c>
    </row>
    <row r="3" spans="1:2" x14ac:dyDescent="0.25">
      <c r="A3">
        <v>14092023</v>
      </c>
      <c r="B3">
        <v>3.8670000000000003E-2</v>
      </c>
    </row>
    <row r="4" spans="1:2" x14ac:dyDescent="0.25">
      <c r="A4">
        <v>13092023</v>
      </c>
      <c r="B4">
        <v>3.8449999999999998E-2</v>
      </c>
    </row>
    <row r="5" spans="1:2" x14ac:dyDescent="0.25">
      <c r="A5">
        <v>12092023</v>
      </c>
      <c r="B5">
        <v>3.8240000000000003E-2</v>
      </c>
    </row>
    <row r="6" spans="1:2" x14ac:dyDescent="0.25">
      <c r="A6">
        <v>11092023</v>
      </c>
      <c r="B6">
        <v>3.8219999999999997E-2</v>
      </c>
    </row>
    <row r="7" spans="1:2" x14ac:dyDescent="0.25">
      <c r="A7">
        <v>8092023</v>
      </c>
      <c r="B7">
        <v>3.7999999999999999E-2</v>
      </c>
    </row>
    <row r="8" spans="1:2" x14ac:dyDescent="0.25">
      <c r="A8">
        <v>7092023</v>
      </c>
      <c r="B8">
        <v>3.7990000000000003E-2</v>
      </c>
    </row>
    <row r="9" spans="1:2" x14ac:dyDescent="0.25">
      <c r="A9">
        <v>6092023</v>
      </c>
      <c r="B9">
        <v>3.7949999999999998E-2</v>
      </c>
    </row>
    <row r="10" spans="1:2" x14ac:dyDescent="0.25">
      <c r="A10">
        <v>5092023</v>
      </c>
      <c r="B10">
        <v>3.8019999999999998E-2</v>
      </c>
    </row>
    <row r="11" spans="1:2" x14ac:dyDescent="0.25">
      <c r="A11">
        <v>4092023</v>
      </c>
      <c r="B11">
        <v>3.798E-2</v>
      </c>
    </row>
  </sheetData>
  <pageMargins left="0.7" right="0.7" top="0.78740157499999996" bottom="0.78740157499999996"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A9931-AF80-4896-B5B0-9677F9F7AAC9}">
  <sheetPr codeName="Tabelle36"/>
  <dimension ref="A1:R148"/>
  <sheetViews>
    <sheetView workbookViewId="0">
      <selection sqref="A1:R148"/>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25">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25">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25">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25">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25">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25">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25">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25">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25">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25">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25">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25">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25">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25">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25">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25">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25">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25">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25">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25">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25">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25">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25">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25">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25">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25">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25">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25">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25">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25">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25">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25">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25">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25">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25">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25">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25">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25">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25">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25">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25">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25">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25">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25">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25">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25">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25">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25">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25">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25">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25">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25">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25">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25">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25">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25">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25">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25">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25">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25">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25">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25">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25">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25">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25">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25">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25">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25">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25">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25">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25">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25">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25">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25">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25">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25">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25">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25">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25">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25">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25">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25">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25">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25">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25">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25">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25">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25">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25">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25">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25">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25">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25">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25">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25">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25">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25">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25">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25">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25">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25">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25">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25">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25">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25">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25">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25">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25">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25">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25">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25">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25">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25">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25">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25">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25">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25">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25">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25">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25">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25">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25">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25">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25">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25">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25">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25">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25">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25">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25">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25">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25">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25">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25">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25">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25">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25">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25">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25">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25">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25">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25">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25">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25">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25">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25">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5A04-D600-441E-8AB3-A446C25DD80F}">
  <sheetPr codeName="Tabelle41"/>
  <dimension ref="A1:R148"/>
  <sheetViews>
    <sheetView workbookViewId="0">
      <selection sqref="A1:R154"/>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25">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25">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25">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25">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25">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25">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25">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25">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25">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25">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25">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25">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25">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25">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25">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25">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25">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25">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25">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25">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25">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25">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25">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25">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25">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25">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25">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25">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25">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25">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25">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25">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25">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25">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25">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25">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25">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25">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25">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25">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25">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25">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25">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25">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25">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25">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25">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25">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25">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25">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25">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25">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25">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25">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25">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25">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25">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25">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25">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25">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25">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25">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25">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25">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25">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25">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25">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25">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25">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25">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25">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25">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25">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25">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25">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25">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25">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25">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25">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25">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25">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25">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25">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25">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25">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25">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25">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25">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25">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25">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25">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25">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25">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25">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25">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25">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25">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25">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25">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25">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25">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25">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25">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25">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25">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25">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25">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25">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25">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25">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25">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25">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25">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25">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25">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25">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25">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25">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25">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25">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25">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25">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25">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25">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25">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25">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25">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25">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25">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25">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25">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25">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25">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25">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25">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25">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25">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25">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25">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25">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25">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25">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25">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25">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25">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25">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246-63E7-4C95-8D9B-28891516325B}">
  <sheetPr codeName="Tabelle42"/>
  <dimension ref="A1:R148"/>
  <sheetViews>
    <sheetView workbookViewId="0">
      <selection sqref="A1:R148"/>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25">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25">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25">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25">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25">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25">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25">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25">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25">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25">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25">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25">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25">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25">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25">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25">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25">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25">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25">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25">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25">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25">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25">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25">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25">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25">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25">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25">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25">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25">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25">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25">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25">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25">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25">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25">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25">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25">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25">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25">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25">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25">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25">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25">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25">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25">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25">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25">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25">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25">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25">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25">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25">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25">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25">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25">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25">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25">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25">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25">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25">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25">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25">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25">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25">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25">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25">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25">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25">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25">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25">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25">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25">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25">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25">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25">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25">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25">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25">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25">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25">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25">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25">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25">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25">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25">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25">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25">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25">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25">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25">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25">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25">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25">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25">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25">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25">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25">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25">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25">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25">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25">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25">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25">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25">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25">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25">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25">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25">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25">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25">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25">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25">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25">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25">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25">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25">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25">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25">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25">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25">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25">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25">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25">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25">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25">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25">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25">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25">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25">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25">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25">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25">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25">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25">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25">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25">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25">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25">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25">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25">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25">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25">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25">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25">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25">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6E3-CCE1-42E4-B6E6-19B4435D279F}">
  <sheetPr codeName="Tabelle43"/>
  <dimension ref="A1:R148"/>
  <sheetViews>
    <sheetView workbookViewId="0">
      <selection sqref="A1:R125"/>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25">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25">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25">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25">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25">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25">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25">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25">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25">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25">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25">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25">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25">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25">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25">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25">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25">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25">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25">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25">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25">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25">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25">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25">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25">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25">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25">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25">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25">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25">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25">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25">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25">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25">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25">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25">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25">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25">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25">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25">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25">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25">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25">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25">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25">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25">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25">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25">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25">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25">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25">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25">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25">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25">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25">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25">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25">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25">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25">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25">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25">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25">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25">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25">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25">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25">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25">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25">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25">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25">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25">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25">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25">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25">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25">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25">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25">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25">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25">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25">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25">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25">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25">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25">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25">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25">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25">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25">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25">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25">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25">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25">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25">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25">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25">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25">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25">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25">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25">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25">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25">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25">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25">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25">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25">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25">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25">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25">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25">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25">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25">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25">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25">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25">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25">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25">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25">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25">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25">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25">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25">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25">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25">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25">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25">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25">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25">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25">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25">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25">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25">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25">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25">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25">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25">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25">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25">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25">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25">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25">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25">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25">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25">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25">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25">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25">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00F2-882A-4E91-9AF5-9079F179526A}">
  <sheetPr codeName="Tabelle46"/>
  <dimension ref="A1:C23"/>
  <sheetViews>
    <sheetView workbookViewId="0">
      <selection sqref="A1:C24"/>
    </sheetView>
  </sheetViews>
  <sheetFormatPr baseColWidth="10" defaultRowHeight="15" x14ac:dyDescent="0.25"/>
  <cols>
    <col min="1" max="1" width="9.140625" bestFit="1" customWidth="1"/>
    <col min="2" max="2" width="12" bestFit="1" customWidth="1"/>
    <col min="3" max="3" width="9.7109375" bestFit="1" customWidth="1"/>
  </cols>
  <sheetData>
    <row r="1" spans="1:3" x14ac:dyDescent="0.25">
      <c r="A1" t="s">
        <v>72</v>
      </c>
      <c r="B1" t="s">
        <v>0</v>
      </c>
      <c r="C1" t="s">
        <v>100</v>
      </c>
    </row>
    <row r="2" spans="1:3" x14ac:dyDescent="0.25">
      <c r="A2">
        <v>29112022</v>
      </c>
      <c r="B2">
        <v>21.89</v>
      </c>
      <c r="C2">
        <v>21.97</v>
      </c>
    </row>
    <row r="3" spans="1:3" x14ac:dyDescent="0.25">
      <c r="A3">
        <v>28112022</v>
      </c>
      <c r="B3">
        <v>21.51</v>
      </c>
      <c r="C3">
        <v>21.83</v>
      </c>
    </row>
    <row r="4" spans="1:3" x14ac:dyDescent="0.25">
      <c r="A4">
        <v>25112022</v>
      </c>
      <c r="B4">
        <v>21.03</v>
      </c>
      <c r="C4">
        <v>20.87</v>
      </c>
    </row>
    <row r="5" spans="1:3" x14ac:dyDescent="0.25">
      <c r="A5">
        <v>24112022</v>
      </c>
      <c r="B5">
        <v>21.06</v>
      </c>
      <c r="C5">
        <v>20.85</v>
      </c>
    </row>
    <row r="6" spans="1:3" x14ac:dyDescent="0.25">
      <c r="A6">
        <v>23112022</v>
      </c>
      <c r="B6">
        <v>21.72</v>
      </c>
      <c r="C6">
        <v>21.27</v>
      </c>
    </row>
    <row r="7" spans="1:3" x14ac:dyDescent="0.25">
      <c r="A7">
        <v>22112022</v>
      </c>
      <c r="B7">
        <v>22.48</v>
      </c>
      <c r="C7">
        <v>21.9</v>
      </c>
    </row>
    <row r="8" spans="1:3" x14ac:dyDescent="0.25">
      <c r="A8">
        <v>21112022</v>
      </c>
      <c r="B8">
        <v>22.93</v>
      </c>
      <c r="C8">
        <v>22.55</v>
      </c>
    </row>
    <row r="9" spans="1:3" x14ac:dyDescent="0.25">
      <c r="A9">
        <v>18112022</v>
      </c>
      <c r="B9">
        <v>22.74</v>
      </c>
      <c r="C9">
        <v>21.96</v>
      </c>
    </row>
    <row r="10" spans="1:3" x14ac:dyDescent="0.25">
      <c r="A10">
        <v>17112022</v>
      </c>
      <c r="B10">
        <v>22.39</v>
      </c>
      <c r="C10">
        <v>22.89</v>
      </c>
    </row>
    <row r="11" spans="1:3" x14ac:dyDescent="0.25">
      <c r="A11">
        <v>16112022</v>
      </c>
      <c r="B11">
        <v>21.95</v>
      </c>
      <c r="C11">
        <v>22.62</v>
      </c>
    </row>
    <row r="12" spans="1:3" x14ac:dyDescent="0.25">
      <c r="A12">
        <v>15112022</v>
      </c>
      <c r="B12">
        <v>22.2</v>
      </c>
      <c r="C12">
        <v>21.93</v>
      </c>
    </row>
    <row r="13" spans="1:3" x14ac:dyDescent="0.25">
      <c r="A13">
        <v>14112022</v>
      </c>
      <c r="B13">
        <v>22.19</v>
      </c>
      <c r="C13">
        <v>21.67</v>
      </c>
    </row>
    <row r="14" spans="1:3" x14ac:dyDescent="0.25">
      <c r="A14">
        <v>11112022</v>
      </c>
      <c r="B14">
        <v>22.49</v>
      </c>
      <c r="C14">
        <v>22.26</v>
      </c>
    </row>
    <row r="15" spans="1:3" x14ac:dyDescent="0.25">
      <c r="A15">
        <v>10112022</v>
      </c>
      <c r="B15">
        <v>23.33</v>
      </c>
      <c r="C15">
        <v>21.87</v>
      </c>
    </row>
    <row r="16" spans="1:3" x14ac:dyDescent="0.25">
      <c r="A16">
        <v>9112022</v>
      </c>
      <c r="B16">
        <v>22.96</v>
      </c>
      <c r="C16">
        <v>23.1</v>
      </c>
    </row>
    <row r="17" spans="1:3" x14ac:dyDescent="0.25">
      <c r="A17">
        <v>8112022</v>
      </c>
      <c r="B17">
        <v>23.21</v>
      </c>
      <c r="C17">
        <v>22.69</v>
      </c>
    </row>
    <row r="18" spans="1:3" x14ac:dyDescent="0.25">
      <c r="A18">
        <v>7112022</v>
      </c>
      <c r="B18">
        <v>24.06</v>
      </c>
      <c r="C18">
        <v>23.32</v>
      </c>
    </row>
    <row r="19" spans="1:3" x14ac:dyDescent="0.25">
      <c r="A19">
        <v>4112022</v>
      </c>
      <c r="B19">
        <v>24.52</v>
      </c>
      <c r="C19">
        <v>23.55</v>
      </c>
    </row>
    <row r="20" spans="1:3" x14ac:dyDescent="0.25">
      <c r="A20">
        <v>3112022</v>
      </c>
      <c r="B20">
        <v>24.84</v>
      </c>
      <c r="C20">
        <v>24.57</v>
      </c>
    </row>
    <row r="21" spans="1:3" x14ac:dyDescent="0.25">
      <c r="A21">
        <v>2112022</v>
      </c>
      <c r="B21">
        <v>24.96</v>
      </c>
      <c r="C21">
        <v>25.21</v>
      </c>
    </row>
    <row r="22" spans="1:3" x14ac:dyDescent="0.25">
      <c r="A22">
        <v>1112022</v>
      </c>
      <c r="B22">
        <v>25.06</v>
      </c>
      <c r="C22">
        <v>25.15</v>
      </c>
    </row>
    <row r="23" spans="1:3" x14ac:dyDescent="0.25">
      <c r="A23">
        <v>31102022</v>
      </c>
      <c r="B23">
        <v>26.11</v>
      </c>
      <c r="C23">
        <v>25.56</v>
      </c>
    </row>
  </sheetData>
  <phoneticPr fontId="19" type="noConversion"/>
  <pageMargins left="0.7" right="0.7" top="0.78740157499999996" bottom="0.78740157499999996"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9508-99E5-4504-9CA9-E9F5BA6727D8}">
  <sheetPr codeName="Tabelle48"/>
  <dimension ref="A1:K3"/>
  <sheetViews>
    <sheetView workbookViewId="0">
      <selection sqref="A1:K3"/>
    </sheetView>
  </sheetViews>
  <sheetFormatPr baseColWidth="10" defaultRowHeight="15" x14ac:dyDescent="0.25"/>
  <cols>
    <col min="1" max="2" width="11.140625" bestFit="1" customWidth="1"/>
    <col min="3" max="3" width="19.28515625" bestFit="1" customWidth="1"/>
    <col min="4" max="4" width="11.85546875" bestFit="1" customWidth="1"/>
    <col min="5" max="5" width="20.140625" bestFit="1" customWidth="1"/>
    <col min="6" max="6" width="11.140625" bestFit="1" customWidth="1"/>
    <col min="7" max="7" width="17.5703125" bestFit="1" customWidth="1"/>
    <col min="8" max="8" width="11.140625" bestFit="1" customWidth="1"/>
    <col min="10" max="11" width="12.140625" bestFit="1" customWidth="1"/>
  </cols>
  <sheetData>
    <row r="1" spans="1:11" x14ac:dyDescent="0.25">
      <c r="A1" t="s">
        <v>14</v>
      </c>
      <c r="B1" t="s">
        <v>15</v>
      </c>
      <c r="C1" t="s">
        <v>16</v>
      </c>
      <c r="D1" t="s">
        <v>17</v>
      </c>
      <c r="E1" t="s">
        <v>18</v>
      </c>
      <c r="F1" t="s">
        <v>19</v>
      </c>
      <c r="G1" t="s">
        <v>162</v>
      </c>
      <c r="H1" t="s">
        <v>163</v>
      </c>
      <c r="I1" t="s">
        <v>164</v>
      </c>
      <c r="J1" t="s">
        <v>165</v>
      </c>
      <c r="K1" t="s">
        <v>166</v>
      </c>
    </row>
    <row r="2" spans="1:11" x14ac:dyDescent="0.25">
      <c r="A2" t="s">
        <v>0</v>
      </c>
      <c r="B2">
        <v>22.04</v>
      </c>
      <c r="C2" t="s">
        <v>438</v>
      </c>
      <c r="D2" t="s">
        <v>444</v>
      </c>
      <c r="E2" t="s">
        <v>167</v>
      </c>
      <c r="F2">
        <v>-0.31740000000000002</v>
      </c>
      <c r="G2" t="s">
        <v>168</v>
      </c>
      <c r="H2">
        <v>0.83950000000000002</v>
      </c>
      <c r="I2" t="s">
        <v>169</v>
      </c>
      <c r="J2">
        <v>0</v>
      </c>
      <c r="K2" t="s">
        <v>20</v>
      </c>
    </row>
    <row r="3" spans="1:11" x14ac:dyDescent="0.25">
      <c r="A3" t="s">
        <v>122</v>
      </c>
      <c r="B3">
        <v>21.63</v>
      </c>
      <c r="C3" t="s">
        <v>170</v>
      </c>
      <c r="D3" t="s">
        <v>432</v>
      </c>
      <c r="E3" t="s">
        <v>171</v>
      </c>
      <c r="F3">
        <v>0.16969999999999999</v>
      </c>
      <c r="G3" t="s">
        <v>172</v>
      </c>
      <c r="H3">
        <v>1.1312</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138FE-478B-4BA1-B59F-30FEEAF88C50}">
  <sheetPr codeName="Tabelle44"/>
  <dimension ref="A1:C22"/>
  <sheetViews>
    <sheetView workbookViewId="0">
      <selection sqref="A1:C23"/>
    </sheetView>
  </sheetViews>
  <sheetFormatPr baseColWidth="10" defaultRowHeight="15" x14ac:dyDescent="0.25"/>
  <cols>
    <col min="1" max="1" width="9.28515625" bestFit="1" customWidth="1"/>
    <col min="2" max="2" width="12" bestFit="1" customWidth="1"/>
    <col min="3" max="3" width="9.7109375" bestFit="1" customWidth="1"/>
  </cols>
  <sheetData>
    <row r="1" spans="1:3" x14ac:dyDescent="0.25">
      <c r="A1" t="s">
        <v>72</v>
      </c>
      <c r="B1" t="s">
        <v>0</v>
      </c>
      <c r="C1" t="s">
        <v>100</v>
      </c>
    </row>
    <row r="2" spans="1:3" x14ac:dyDescent="0.25">
      <c r="A2" s="147">
        <v>15092023</v>
      </c>
      <c r="B2" s="147">
        <v>14.12</v>
      </c>
      <c r="C2" s="147">
        <v>13.92</v>
      </c>
    </row>
    <row r="3" spans="1:3" x14ac:dyDescent="0.25">
      <c r="A3" s="147">
        <v>14092023</v>
      </c>
      <c r="B3" s="147">
        <v>15.59</v>
      </c>
      <c r="C3" s="147">
        <v>14.19</v>
      </c>
    </row>
    <row r="4" spans="1:3" x14ac:dyDescent="0.25">
      <c r="A4" s="147">
        <v>13092023</v>
      </c>
      <c r="B4" s="147">
        <v>15.5</v>
      </c>
      <c r="C4" s="147">
        <v>15.48</v>
      </c>
    </row>
    <row r="5" spans="1:3" x14ac:dyDescent="0.25">
      <c r="A5" s="147">
        <v>12092023</v>
      </c>
      <c r="B5" s="147">
        <v>15.03</v>
      </c>
      <c r="C5" s="147">
        <v>15.17</v>
      </c>
    </row>
    <row r="6" spans="1:3" x14ac:dyDescent="0.25">
      <c r="A6" s="147">
        <v>11092023</v>
      </c>
      <c r="B6" s="147">
        <v>15.13</v>
      </c>
      <c r="C6" s="147">
        <v>14.91</v>
      </c>
    </row>
    <row r="7" spans="1:3" x14ac:dyDescent="0.25">
      <c r="A7" s="147">
        <v>8092023</v>
      </c>
      <c r="B7" s="147">
        <v>15.41</v>
      </c>
      <c r="C7" s="147">
        <v>15.31</v>
      </c>
    </row>
    <row r="8" spans="1:3" x14ac:dyDescent="0.25">
      <c r="A8" s="147">
        <v>7092023</v>
      </c>
      <c r="B8" s="147">
        <v>15.78</v>
      </c>
      <c r="C8" s="147">
        <v>15.66</v>
      </c>
    </row>
    <row r="9" spans="1:3" x14ac:dyDescent="0.25">
      <c r="A9" s="147">
        <v>6092023</v>
      </c>
      <c r="B9" s="147">
        <v>15.35</v>
      </c>
      <c r="C9" s="147">
        <v>15.45</v>
      </c>
    </row>
    <row r="10" spans="1:3" x14ac:dyDescent="0.25">
      <c r="A10" s="147">
        <v>5092023</v>
      </c>
      <c r="B10" s="147">
        <v>15.52</v>
      </c>
      <c r="C10" s="147">
        <v>15.07</v>
      </c>
    </row>
    <row r="11" spans="1:3" x14ac:dyDescent="0.25">
      <c r="A11" s="147">
        <v>4092023</v>
      </c>
      <c r="B11" s="147">
        <v>14.77</v>
      </c>
      <c r="C11" s="147">
        <v>15.17</v>
      </c>
    </row>
    <row r="12" spans="1:3" x14ac:dyDescent="0.25">
      <c r="A12" s="147">
        <v>1092023</v>
      </c>
      <c r="B12" s="147">
        <v>14.86</v>
      </c>
      <c r="C12" s="147">
        <v>14.71</v>
      </c>
    </row>
    <row r="13" spans="1:3" x14ac:dyDescent="0.25">
      <c r="A13" s="147">
        <v>31082023</v>
      </c>
      <c r="B13" s="147">
        <v>15.2</v>
      </c>
      <c r="C13" s="147">
        <v>14.66</v>
      </c>
    </row>
    <row r="14" spans="1:3" x14ac:dyDescent="0.25">
      <c r="A14" s="147">
        <v>30082023</v>
      </c>
      <c r="B14" s="147">
        <v>15.31</v>
      </c>
      <c r="C14" s="147">
        <v>15.19</v>
      </c>
    </row>
    <row r="15" spans="1:3" x14ac:dyDescent="0.25">
      <c r="A15" s="147">
        <v>29082023</v>
      </c>
      <c r="B15" s="147">
        <v>16.010000000000002</v>
      </c>
      <c r="C15" s="147">
        <v>15.29</v>
      </c>
    </row>
    <row r="16" spans="1:3" x14ac:dyDescent="0.25">
      <c r="A16" s="147">
        <v>28082023</v>
      </c>
      <c r="B16" s="147">
        <v>17.07</v>
      </c>
      <c r="C16" s="147">
        <v>16.170000000000002</v>
      </c>
    </row>
    <row r="17" spans="1:3" x14ac:dyDescent="0.25">
      <c r="A17" s="147">
        <v>25082023</v>
      </c>
      <c r="B17" s="147">
        <v>17.57</v>
      </c>
      <c r="C17" s="147">
        <v>17.079999999999998</v>
      </c>
    </row>
    <row r="18" spans="1:3" x14ac:dyDescent="0.25">
      <c r="A18" s="147">
        <v>24082023</v>
      </c>
      <c r="B18" s="147">
        <v>17.04</v>
      </c>
      <c r="C18" s="147">
        <v>17.38</v>
      </c>
    </row>
    <row r="19" spans="1:3" x14ac:dyDescent="0.25">
      <c r="A19" s="147">
        <v>23082023</v>
      </c>
      <c r="B19" s="147">
        <v>17.34</v>
      </c>
      <c r="C19" s="147">
        <v>17.21</v>
      </c>
    </row>
    <row r="20" spans="1:3" x14ac:dyDescent="0.25">
      <c r="A20" s="147">
        <v>22082023</v>
      </c>
      <c r="B20" s="147">
        <v>18.16</v>
      </c>
      <c r="C20" s="147">
        <v>17.649999999999999</v>
      </c>
    </row>
    <row r="21" spans="1:3" x14ac:dyDescent="0.25">
      <c r="A21" s="147">
        <v>21082023</v>
      </c>
      <c r="B21" s="147">
        <v>18.600000000000001</v>
      </c>
      <c r="C21" s="147">
        <v>18.45</v>
      </c>
    </row>
    <row r="22" spans="1:3" x14ac:dyDescent="0.25">
      <c r="A22" s="147">
        <v>18082023</v>
      </c>
      <c r="B22" s="147">
        <v>19.28</v>
      </c>
      <c r="C22" s="147">
        <v>19.079999999999998</v>
      </c>
    </row>
  </sheetData>
  <phoneticPr fontId="19"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1CFEC-9542-4C77-BE39-35EA4690E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39</vt:i4>
      </vt:variant>
      <vt:variant>
        <vt:lpstr>Diagramme</vt:lpstr>
      </vt:variant>
      <vt:variant>
        <vt:i4>2</vt:i4>
      </vt:variant>
      <vt:variant>
        <vt:lpstr>Benannte Bereiche</vt:lpstr>
      </vt:variant>
      <vt:variant>
        <vt:i4>15</vt:i4>
      </vt:variant>
    </vt:vector>
  </HeadingPairs>
  <TitlesOfParts>
    <vt:vector size="56" baseType="lpstr">
      <vt:lpstr>Version</vt:lpstr>
      <vt:lpstr>AngeboteM</vt:lpstr>
      <vt:lpstr>AngeboteA</vt:lpstr>
      <vt:lpstr>Ueberhaenge</vt:lpstr>
      <vt:lpstr>Call_Front</vt:lpstr>
      <vt:lpstr>Put_Front</vt:lpstr>
      <vt:lpstr>CallFront-1</vt:lpstr>
      <vt:lpstr>PutFront-1</vt:lpstr>
      <vt:lpstr>Call+01</vt:lpstr>
      <vt:lpstr>Put+01</vt:lpstr>
      <vt:lpstr>Infos</vt:lpstr>
      <vt:lpstr>Mail</vt:lpstr>
      <vt:lpstr>Tabelle1</vt:lpstr>
      <vt:lpstr>Summery</vt:lpstr>
      <vt:lpstr>Test</vt:lpstr>
      <vt:lpstr>SummeryVerfall</vt:lpstr>
      <vt:lpstr>SummeryDetail</vt:lpstr>
      <vt:lpstr>SummeryBasis</vt:lpstr>
      <vt:lpstr>SummeryDetailVerfall</vt:lpstr>
      <vt:lpstr>Preise</vt:lpstr>
      <vt:lpstr>Disclaimer</vt:lpstr>
      <vt:lpstr>Glossar</vt:lpstr>
      <vt:lpstr>HedgeBedarf</vt:lpstr>
      <vt:lpstr>HedgeBedarf+01</vt:lpstr>
      <vt:lpstr>GT L&amp;S</vt:lpstr>
      <vt:lpstr>QuotesFDAX</vt:lpstr>
      <vt:lpstr>StgrtDAX</vt:lpstr>
      <vt:lpstr>LUSDAX BO</vt:lpstr>
      <vt:lpstr>LUSDAX Onvista</vt:lpstr>
      <vt:lpstr>LUSDAX Ariva</vt:lpstr>
      <vt:lpstr>FDAX</vt:lpstr>
      <vt:lpstr>EURIBOR 3M</vt:lpstr>
      <vt:lpstr>CallHeute</vt:lpstr>
      <vt:lpstr>PutHeute</vt:lpstr>
      <vt:lpstr>Put+1Heute</vt:lpstr>
      <vt:lpstr>Call+1Heute</vt:lpstr>
      <vt:lpstr>VDAX-New 2M Hist_2</vt:lpstr>
      <vt:lpstr>VDAX-N 2M</vt:lpstr>
      <vt:lpstr>VDAX-New 2M Hist</vt:lpstr>
      <vt:lpstr>HedgeGrafik</vt:lpstr>
      <vt:lpstr>HedgeGrafik (eng)</vt:lpstr>
      <vt:lpstr>Disclaimer!Druckbereich</vt:lpstr>
      <vt:lpstr>Summery!Druckbereich</vt:lpstr>
      <vt:lpstr>SummeryDetail!Druckbereich</vt:lpstr>
      <vt:lpstr>SummeryDetailVerfall!Druckbereich</vt:lpstr>
      <vt:lpstr>SummeryVerfall!Druckbereich</vt:lpstr>
      <vt:lpstr>Test!Druckbereich</vt:lpstr>
      <vt:lpstr>Disclaimer!Print_Area</vt:lpstr>
      <vt:lpstr>Glossar!Print_Area</vt:lpstr>
      <vt:lpstr>Summery!Print_Area</vt:lpstr>
      <vt:lpstr>SummeryBasis!Print_Area</vt:lpstr>
      <vt:lpstr>SummeryDetail!Print_Area</vt:lpstr>
      <vt:lpstr>SummeryDetailVerfall!Print_Area</vt:lpstr>
      <vt:lpstr>SummeryVerfall!Print_Area</vt:lpstr>
      <vt:lpstr>Test!Print_Area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2023-09-18T05:06:35Z</cp:lastPrinted>
  <dcterms:created xsi:type="dcterms:W3CDTF">2018-08-10T12:34:01Z</dcterms:created>
  <dcterms:modified xsi:type="dcterms:W3CDTF">2023-09-19T04:46:06Z</dcterms:modified>
</cp:coreProperties>
</file>